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-60" windowWidth="16380" windowHeight="8250" tabRatio="832" firstSheet="8" activeTab="29"/>
  </bookViews>
  <sheets>
    <sheet name="01 set" sheetId="1" r:id="rId1"/>
    <sheet name="02 set" sheetId="2" r:id="rId2"/>
    <sheet name="03 set" sheetId="3" r:id="rId3"/>
    <sheet name="04 ago" sheetId="4" r:id="rId4"/>
    <sheet name="05 ago" sheetId="5" r:id="rId5"/>
    <sheet name="06 ago" sheetId="6" r:id="rId6"/>
    <sheet name="07 set" sheetId="7" r:id="rId7"/>
    <sheet name="08 set" sheetId="8" r:id="rId8"/>
    <sheet name="09 set" sheetId="9" r:id="rId9"/>
    <sheet name="10 set" sheetId="10" r:id="rId10"/>
    <sheet name="11 set" sheetId="11" r:id="rId11"/>
    <sheet name="12 set" sheetId="12" r:id="rId12"/>
    <sheet name="13 set" sheetId="13" r:id="rId13"/>
    <sheet name="14 set" sheetId="14" r:id="rId14"/>
    <sheet name="15 set" sheetId="15" r:id="rId15"/>
    <sheet name="16 set" sheetId="16" r:id="rId16"/>
    <sheet name="17 set" sheetId="17" r:id="rId17"/>
    <sheet name="18 set" sheetId="18" r:id="rId18"/>
    <sheet name="19 set" sheetId="19" r:id="rId19"/>
    <sheet name="20 set" sheetId="20" r:id="rId20"/>
    <sheet name="21 set" sheetId="21" r:id="rId21"/>
    <sheet name="22 set" sheetId="22" r:id="rId22"/>
    <sheet name="23 set" sheetId="23" r:id="rId23"/>
    <sheet name="24 set" sheetId="24" r:id="rId24"/>
    <sheet name="25 set" sheetId="25" r:id="rId25"/>
    <sheet name="26 set" sheetId="26" r:id="rId26"/>
    <sheet name="27 set" sheetId="27" r:id="rId27"/>
    <sheet name="28 set" sheetId="28" r:id="rId28"/>
    <sheet name="29 set" sheetId="29" r:id="rId29"/>
    <sheet name="30 set" sheetId="30" r:id="rId30"/>
  </sheets>
  <calcPr calcId="145621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K379" i="30" l="1"/>
  <c r="P377" i="30" s="1"/>
  <c r="S377" i="30" s="1"/>
  <c r="K378" i="30"/>
  <c r="P378" i="30" s="1"/>
  <c r="S378" i="30" s="1"/>
  <c r="K377" i="30"/>
  <c r="P376" i="30"/>
  <c r="S376" i="30" s="1"/>
  <c r="P374" i="30"/>
  <c r="S374" i="30" s="1"/>
  <c r="P372" i="30"/>
  <c r="S372" i="30" s="1"/>
  <c r="AA348" i="30"/>
  <c r="Z348" i="30"/>
  <c r="Y348" i="30"/>
  <c r="X348" i="30"/>
  <c r="W348" i="30"/>
  <c r="V348" i="30"/>
  <c r="U348" i="30"/>
  <c r="T348" i="30"/>
  <c r="S348" i="30"/>
  <c r="R348" i="30"/>
  <c r="Q348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R341" i="30"/>
  <c r="P341" i="30"/>
  <c r="T340" i="30"/>
  <c r="R340" i="30"/>
  <c r="R339" i="30"/>
  <c r="L339" i="30"/>
  <c r="H339" i="30"/>
  <c r="H342" i="30" s="1"/>
  <c r="T338" i="30"/>
  <c r="R338" i="30"/>
  <c r="T337" i="30"/>
  <c r="R337" i="30"/>
  <c r="T336" i="30"/>
  <c r="R336" i="30"/>
  <c r="T335" i="30"/>
  <c r="R335" i="30"/>
  <c r="AA331" i="30"/>
  <c r="Z331" i="30"/>
  <c r="Y331" i="30"/>
  <c r="X331" i="30"/>
  <c r="W331" i="30"/>
  <c r="V331" i="30"/>
  <c r="U331" i="30"/>
  <c r="T331" i="30"/>
  <c r="S331" i="30"/>
  <c r="R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L324" i="30"/>
  <c r="I324" i="30"/>
  <c r="H324" i="30"/>
  <c r="F324" i="30"/>
  <c r="L323" i="30"/>
  <c r="J323" i="30"/>
  <c r="L322" i="30"/>
  <c r="J322" i="30"/>
  <c r="J324" i="30" s="1"/>
  <c r="G315" i="30"/>
  <c r="V257" i="30"/>
  <c r="R257" i="30"/>
  <c r="N257" i="30"/>
  <c r="J257" i="30"/>
  <c r="J269" i="30" s="1"/>
  <c r="L269" i="30" s="1"/>
  <c r="F257" i="30"/>
  <c r="H257" i="30" s="1"/>
  <c r="D244" i="30"/>
  <c r="C244" i="30"/>
  <c r="B244" i="30"/>
  <c r="X243" i="30"/>
  <c r="X259" i="30" s="1"/>
  <c r="W243" i="30"/>
  <c r="W259" i="30" s="1"/>
  <c r="V243" i="30"/>
  <c r="V259" i="30" s="1"/>
  <c r="U243" i="30"/>
  <c r="U259" i="30" s="1"/>
  <c r="R243" i="30"/>
  <c r="Q243" i="30"/>
  <c r="Q259" i="30" s="1"/>
  <c r="N243" i="30"/>
  <c r="M243" i="30"/>
  <c r="M259" i="30" s="1"/>
  <c r="J243" i="30"/>
  <c r="I243" i="30"/>
  <c r="I259" i="30" s="1"/>
  <c r="I271" i="30" s="1"/>
  <c r="F243" i="30"/>
  <c r="E243" i="30"/>
  <c r="E259" i="30" s="1"/>
  <c r="E271" i="30" s="1"/>
  <c r="L237" i="30"/>
  <c r="K237" i="30"/>
  <c r="H237" i="30"/>
  <c r="G237" i="30"/>
  <c r="L236" i="30"/>
  <c r="K236" i="30"/>
  <c r="H236" i="30"/>
  <c r="G236" i="30"/>
  <c r="L235" i="30"/>
  <c r="K235" i="30"/>
  <c r="H235" i="30"/>
  <c r="G235" i="30"/>
  <c r="L226" i="30"/>
  <c r="K226" i="30"/>
  <c r="H226" i="30"/>
  <c r="G226" i="30"/>
  <c r="L218" i="30"/>
  <c r="K218" i="30"/>
  <c r="H218" i="30"/>
  <c r="G218" i="30"/>
  <c r="L216" i="30"/>
  <c r="K216" i="30"/>
  <c r="H216" i="30"/>
  <c r="G216" i="30"/>
  <c r="P192" i="30"/>
  <c r="O192" i="30"/>
  <c r="L192" i="30"/>
  <c r="K192" i="30"/>
  <c r="H192" i="30"/>
  <c r="G192" i="30"/>
  <c r="H191" i="30"/>
  <c r="G191" i="30"/>
  <c r="T187" i="30"/>
  <c r="S187" i="30"/>
  <c r="P187" i="30"/>
  <c r="O187" i="30"/>
  <c r="L186" i="30"/>
  <c r="K186" i="30"/>
  <c r="H186" i="30"/>
  <c r="G186" i="30"/>
  <c r="L182" i="30"/>
  <c r="K182" i="30"/>
  <c r="H182" i="30"/>
  <c r="G182" i="30"/>
  <c r="X181" i="30"/>
  <c r="X258" i="30" s="1"/>
  <c r="W181" i="30"/>
  <c r="W258" i="30" s="1"/>
  <c r="V181" i="30"/>
  <c r="V258" i="30" s="1"/>
  <c r="U181" i="30"/>
  <c r="U258" i="30" s="1"/>
  <c r="R181" i="30"/>
  <c r="Q181" i="30"/>
  <c r="N181" i="30"/>
  <c r="M181" i="30"/>
  <c r="J181" i="30"/>
  <c r="I181" i="30"/>
  <c r="F181" i="30"/>
  <c r="E181" i="30"/>
  <c r="T179" i="30"/>
  <c r="S179" i="30"/>
  <c r="P179" i="30"/>
  <c r="O179" i="30"/>
  <c r="L179" i="30"/>
  <c r="K179" i="30"/>
  <c r="H179" i="30"/>
  <c r="G179" i="30"/>
  <c r="L176" i="30"/>
  <c r="K176" i="30"/>
  <c r="H176" i="30"/>
  <c r="G176" i="30"/>
  <c r="H173" i="30"/>
  <c r="G173" i="30"/>
  <c r="T172" i="30"/>
  <c r="S172" i="30"/>
  <c r="P172" i="30"/>
  <c r="O172" i="30"/>
  <c r="L172" i="30"/>
  <c r="K172" i="30"/>
  <c r="H172" i="30"/>
  <c r="G172" i="30"/>
  <c r="L171" i="30"/>
  <c r="K171" i="30"/>
  <c r="H171" i="30"/>
  <c r="G171" i="30"/>
  <c r="L170" i="30"/>
  <c r="K170" i="30"/>
  <c r="H170" i="30"/>
  <c r="G170" i="30"/>
  <c r="L158" i="30"/>
  <c r="K158" i="30"/>
  <c r="H158" i="30"/>
  <c r="G158" i="30"/>
  <c r="L157" i="30"/>
  <c r="K157" i="30"/>
  <c r="H157" i="30"/>
  <c r="G157" i="30"/>
  <c r="L148" i="30"/>
  <c r="K148" i="30"/>
  <c r="H148" i="30"/>
  <c r="G148" i="30"/>
  <c r="L147" i="30"/>
  <c r="K147" i="30"/>
  <c r="H147" i="30"/>
  <c r="G147" i="30"/>
  <c r="L141" i="30"/>
  <c r="K141" i="30"/>
  <c r="H141" i="30"/>
  <c r="G141" i="30"/>
  <c r="L138" i="30"/>
  <c r="K138" i="30"/>
  <c r="H138" i="30"/>
  <c r="G138" i="30"/>
  <c r="X137" i="30"/>
  <c r="X257" i="30" s="1"/>
  <c r="W137" i="30"/>
  <c r="W257" i="30" s="1"/>
  <c r="V137" i="30"/>
  <c r="U137" i="30"/>
  <c r="U257" i="30" s="1"/>
  <c r="T137" i="30"/>
  <c r="T257" i="30" s="1"/>
  <c r="S137" i="30"/>
  <c r="S257" i="30" s="1"/>
  <c r="R137" i="30"/>
  <c r="Q137" i="30"/>
  <c r="Q257" i="30" s="1"/>
  <c r="P137" i="30"/>
  <c r="P257" i="30" s="1"/>
  <c r="O137" i="30"/>
  <c r="O257" i="30" s="1"/>
  <c r="N137" i="30"/>
  <c r="M137" i="30"/>
  <c r="M257" i="30" s="1"/>
  <c r="L137" i="30"/>
  <c r="L257" i="30" s="1"/>
  <c r="K137" i="30"/>
  <c r="K257" i="30" s="1"/>
  <c r="K269" i="30" s="1"/>
  <c r="J137" i="30"/>
  <c r="I137" i="30"/>
  <c r="I257" i="30" s="1"/>
  <c r="I269" i="30" s="1"/>
  <c r="H137" i="30"/>
  <c r="G137" i="30"/>
  <c r="G257" i="30" s="1"/>
  <c r="G269" i="30" s="1"/>
  <c r="F137" i="30"/>
  <c r="E137" i="30"/>
  <c r="E257" i="30" s="1"/>
  <c r="E269" i="30" s="1"/>
  <c r="H129" i="30"/>
  <c r="G129" i="30"/>
  <c r="L128" i="30"/>
  <c r="K128" i="30"/>
  <c r="H128" i="30"/>
  <c r="G128" i="30"/>
  <c r="L111" i="30"/>
  <c r="K111" i="30"/>
  <c r="H111" i="30"/>
  <c r="G111" i="30"/>
  <c r="L110" i="30"/>
  <c r="K110" i="30"/>
  <c r="H110" i="30"/>
  <c r="G110" i="30"/>
  <c r="L109" i="30"/>
  <c r="K109" i="30"/>
  <c r="H109" i="30"/>
  <c r="G109" i="30"/>
  <c r="L106" i="30"/>
  <c r="K106" i="30"/>
  <c r="H106" i="30"/>
  <c r="G106" i="30"/>
  <c r="L100" i="30"/>
  <c r="K100" i="30"/>
  <c r="H100" i="30"/>
  <c r="G100" i="30"/>
  <c r="L89" i="30"/>
  <c r="K89" i="30"/>
  <c r="H89" i="30"/>
  <c r="G89" i="30"/>
  <c r="L87" i="30"/>
  <c r="K87" i="30"/>
  <c r="H87" i="30"/>
  <c r="G87" i="30"/>
  <c r="L84" i="30"/>
  <c r="K84" i="30"/>
  <c r="H84" i="30"/>
  <c r="G84" i="30"/>
  <c r="T83" i="30"/>
  <c r="S83" i="30"/>
  <c r="P83" i="30"/>
  <c r="O83" i="30"/>
  <c r="L83" i="30"/>
  <c r="K83" i="30"/>
  <c r="H83" i="30"/>
  <c r="G83" i="30"/>
  <c r="X82" i="30"/>
  <c r="X256" i="30" s="1"/>
  <c r="W82" i="30"/>
  <c r="W256" i="30" s="1"/>
  <c r="V82" i="30"/>
  <c r="U82" i="30"/>
  <c r="R82" i="30"/>
  <c r="Q82" i="30"/>
  <c r="N82" i="30"/>
  <c r="M82" i="30"/>
  <c r="J82" i="30"/>
  <c r="I82" i="30"/>
  <c r="F82" i="30"/>
  <c r="E82" i="30"/>
  <c r="T81" i="30"/>
  <c r="S81" i="30"/>
  <c r="L81" i="30"/>
  <c r="K81" i="30"/>
  <c r="H81" i="30"/>
  <c r="G81" i="30"/>
  <c r="L80" i="30"/>
  <c r="K80" i="30"/>
  <c r="H80" i="30"/>
  <c r="G80" i="30"/>
  <c r="L74" i="30"/>
  <c r="K74" i="30"/>
  <c r="H74" i="30"/>
  <c r="G74" i="30"/>
  <c r="L73" i="30"/>
  <c r="K73" i="30"/>
  <c r="H73" i="30"/>
  <c r="G73" i="30"/>
  <c r="L71" i="30"/>
  <c r="K71" i="30"/>
  <c r="H71" i="30"/>
  <c r="G71" i="30"/>
  <c r="L67" i="30"/>
  <c r="K67" i="30"/>
  <c r="H67" i="30"/>
  <c r="G67" i="30"/>
  <c r="L65" i="30"/>
  <c r="K65" i="30"/>
  <c r="H65" i="30"/>
  <c r="G65" i="30"/>
  <c r="L50" i="30"/>
  <c r="K50" i="30"/>
  <c r="H50" i="30"/>
  <c r="G50" i="30"/>
  <c r="L35" i="30"/>
  <c r="K35" i="30"/>
  <c r="H35" i="30"/>
  <c r="G35" i="30"/>
  <c r="L34" i="30"/>
  <c r="K34" i="30"/>
  <c r="H34" i="30"/>
  <c r="G34" i="30"/>
  <c r="H30" i="30"/>
  <c r="G30" i="30"/>
  <c r="L29" i="30"/>
  <c r="K29" i="30"/>
  <c r="H29" i="30"/>
  <c r="G29" i="30"/>
  <c r="L27" i="30"/>
  <c r="K27" i="30"/>
  <c r="H27" i="30"/>
  <c r="G27" i="30"/>
  <c r="L25" i="30"/>
  <c r="K25" i="30"/>
  <c r="H25" i="30"/>
  <c r="G25" i="30"/>
  <c r="T24" i="30"/>
  <c r="S24" i="30"/>
  <c r="P24" i="30"/>
  <c r="O24" i="30"/>
  <c r="L24" i="30"/>
  <c r="K24" i="30"/>
  <c r="H24" i="30"/>
  <c r="G24" i="30"/>
  <c r="L22" i="30"/>
  <c r="K22" i="30"/>
  <c r="H22" i="30"/>
  <c r="G22" i="30"/>
  <c r="T20" i="30"/>
  <c r="S20" i="30"/>
  <c r="P20" i="30"/>
  <c r="O20" i="30"/>
  <c r="P19" i="30"/>
  <c r="O19" i="30"/>
  <c r="L19" i="30"/>
  <c r="K19" i="30"/>
  <c r="H19" i="30"/>
  <c r="G19" i="30"/>
  <c r="L17" i="30"/>
  <c r="K17" i="30"/>
  <c r="H17" i="30"/>
  <c r="G17" i="30"/>
  <c r="L16" i="30"/>
  <c r="K16" i="30"/>
  <c r="H16" i="30"/>
  <c r="G16" i="30"/>
  <c r="L14" i="30"/>
  <c r="K14" i="30"/>
  <c r="H14" i="30"/>
  <c r="G14" i="30"/>
  <c r="L13" i="30"/>
  <c r="K13" i="30"/>
  <c r="H13" i="30"/>
  <c r="G13" i="30"/>
  <c r="K378" i="29"/>
  <c r="K377" i="29"/>
  <c r="K379" i="29" s="1"/>
  <c r="P376" i="29" s="1"/>
  <c r="S376" i="29" s="1"/>
  <c r="P371" i="29"/>
  <c r="AA348" i="29"/>
  <c r="Z348" i="29"/>
  <c r="Y348" i="29"/>
  <c r="X348" i="29"/>
  <c r="W348" i="29"/>
  <c r="V348" i="29"/>
  <c r="U348" i="29"/>
  <c r="T348" i="29"/>
  <c r="S348" i="29"/>
  <c r="R348" i="29"/>
  <c r="Q348" i="29"/>
  <c r="P348" i="29"/>
  <c r="O348" i="29"/>
  <c r="N348" i="29"/>
  <c r="M348" i="29"/>
  <c r="L348" i="29"/>
  <c r="K348" i="29"/>
  <c r="J348" i="29"/>
  <c r="I348" i="29"/>
  <c r="H348" i="29"/>
  <c r="G348" i="29"/>
  <c r="F348" i="29"/>
  <c r="E348" i="29"/>
  <c r="R341" i="29"/>
  <c r="P341" i="29"/>
  <c r="H341" i="29"/>
  <c r="T340" i="29"/>
  <c r="R340" i="29"/>
  <c r="R339" i="29"/>
  <c r="L339" i="29"/>
  <c r="I339" i="29"/>
  <c r="I342" i="29" s="1"/>
  <c r="H339" i="29"/>
  <c r="H342" i="29" s="1"/>
  <c r="T338" i="29"/>
  <c r="R338" i="29"/>
  <c r="T337" i="29"/>
  <c r="R337" i="29"/>
  <c r="T336" i="29"/>
  <c r="R336" i="29"/>
  <c r="T335" i="29"/>
  <c r="R335" i="29"/>
  <c r="AA331" i="29"/>
  <c r="Z331" i="29"/>
  <c r="Y331" i="29"/>
  <c r="X331" i="29"/>
  <c r="W331" i="29"/>
  <c r="V331" i="29"/>
  <c r="U331" i="29"/>
  <c r="T331" i="29"/>
  <c r="S331" i="29"/>
  <c r="R331" i="29"/>
  <c r="Q331" i="29"/>
  <c r="P331" i="29"/>
  <c r="O331" i="29"/>
  <c r="N331" i="29"/>
  <c r="M331" i="29"/>
  <c r="L331" i="29"/>
  <c r="K331" i="29"/>
  <c r="J331" i="29"/>
  <c r="I331" i="29"/>
  <c r="H331" i="29"/>
  <c r="G331" i="29"/>
  <c r="F331" i="29"/>
  <c r="E331" i="29"/>
  <c r="I324" i="29"/>
  <c r="H324" i="29"/>
  <c r="F324" i="29"/>
  <c r="L323" i="29"/>
  <c r="L324" i="29" s="1"/>
  <c r="J323" i="29"/>
  <c r="L322" i="29"/>
  <c r="J322" i="29"/>
  <c r="J324" i="29" s="1"/>
  <c r="G315" i="29"/>
  <c r="E270" i="29"/>
  <c r="E268" i="29"/>
  <c r="I260" i="29"/>
  <c r="I272" i="29" s="1"/>
  <c r="U259" i="29"/>
  <c r="Q259" i="29"/>
  <c r="M259" i="29"/>
  <c r="I259" i="29"/>
  <c r="I271" i="29" s="1"/>
  <c r="E259" i="29"/>
  <c r="U258" i="29"/>
  <c r="Q258" i="29"/>
  <c r="I270" i="29" s="1"/>
  <c r="M258" i="29"/>
  <c r="I258" i="29"/>
  <c r="E258" i="29"/>
  <c r="U257" i="29"/>
  <c r="Q257" i="29"/>
  <c r="M257" i="29"/>
  <c r="I257" i="29"/>
  <c r="I269" i="29" s="1"/>
  <c r="E257" i="29"/>
  <c r="E269" i="29" s="1"/>
  <c r="U256" i="29"/>
  <c r="Q256" i="29"/>
  <c r="M256" i="29"/>
  <c r="I256" i="29"/>
  <c r="I268" i="29" s="1"/>
  <c r="E256" i="29"/>
  <c r="U244" i="29"/>
  <c r="F311" i="29" s="1"/>
  <c r="Q244" i="29"/>
  <c r="Q260" i="29" s="1"/>
  <c r="M244" i="29"/>
  <c r="I244" i="29"/>
  <c r="E305" i="29" s="1"/>
  <c r="E244" i="29"/>
  <c r="E260" i="29" s="1"/>
  <c r="D244" i="29"/>
  <c r="C244" i="29"/>
  <c r="B244" i="29"/>
  <c r="X243" i="29"/>
  <c r="X259" i="29" s="1"/>
  <c r="W243" i="29"/>
  <c r="W259" i="29" s="1"/>
  <c r="V243" i="29"/>
  <c r="V259" i="29" s="1"/>
  <c r="U243" i="29"/>
  <c r="T243" i="29"/>
  <c r="T259" i="29" s="1"/>
  <c r="R243" i="29"/>
  <c r="R259" i="29" s="1"/>
  <c r="Q243" i="29"/>
  <c r="S243" i="29" s="1"/>
  <c r="S259" i="29" s="1"/>
  <c r="P243" i="29"/>
  <c r="P259" i="29" s="1"/>
  <c r="N243" i="29"/>
  <c r="N259" i="29" s="1"/>
  <c r="M243" i="29"/>
  <c r="O243" i="29" s="1"/>
  <c r="O259" i="29" s="1"/>
  <c r="L243" i="29"/>
  <c r="L259" i="29" s="1"/>
  <c r="J243" i="29"/>
  <c r="J259" i="29" s="1"/>
  <c r="I243" i="29"/>
  <c r="K243" i="29" s="1"/>
  <c r="K259" i="29" s="1"/>
  <c r="H243" i="29"/>
  <c r="H259" i="29" s="1"/>
  <c r="F243" i="29"/>
  <c r="F259" i="29" s="1"/>
  <c r="F271" i="29" s="1"/>
  <c r="E243" i="29"/>
  <c r="G243" i="29" s="1"/>
  <c r="G259" i="29" s="1"/>
  <c r="L237" i="29"/>
  <c r="K237" i="29"/>
  <c r="H237" i="29"/>
  <c r="G237" i="29"/>
  <c r="L236" i="29"/>
  <c r="K236" i="29"/>
  <c r="H236" i="29"/>
  <c r="G236" i="29"/>
  <c r="L235" i="29"/>
  <c r="K235" i="29"/>
  <c r="H235" i="29"/>
  <c r="G235" i="29"/>
  <c r="L226" i="29"/>
  <c r="K226" i="29"/>
  <c r="H226" i="29"/>
  <c r="G226" i="29"/>
  <c r="L218" i="29"/>
  <c r="K218" i="29"/>
  <c r="H218" i="29"/>
  <c r="G218" i="29"/>
  <c r="L216" i="29"/>
  <c r="K216" i="29"/>
  <c r="H216" i="29"/>
  <c r="G216" i="29"/>
  <c r="P192" i="29"/>
  <c r="O192" i="29"/>
  <c r="L192" i="29"/>
  <c r="K192" i="29"/>
  <c r="H192" i="29"/>
  <c r="G192" i="29"/>
  <c r="H191" i="29"/>
  <c r="G191" i="29"/>
  <c r="T187" i="29"/>
  <c r="S187" i="29"/>
  <c r="P187" i="29"/>
  <c r="O187" i="29"/>
  <c r="L186" i="29"/>
  <c r="K186" i="29"/>
  <c r="H186" i="29"/>
  <c r="G186" i="29"/>
  <c r="L182" i="29"/>
  <c r="K182" i="29"/>
  <c r="H182" i="29"/>
  <c r="G182" i="29"/>
  <c r="X181" i="29"/>
  <c r="X258" i="29" s="1"/>
  <c r="W181" i="29"/>
  <c r="W258" i="29" s="1"/>
  <c r="V181" i="29"/>
  <c r="V258" i="29" s="1"/>
  <c r="U181" i="29"/>
  <c r="T181" i="29"/>
  <c r="T258" i="29" s="1"/>
  <c r="R181" i="29"/>
  <c r="R258" i="29" s="1"/>
  <c r="Q181" i="29"/>
  <c r="S181" i="29" s="1"/>
  <c r="S258" i="29" s="1"/>
  <c r="P181" i="29"/>
  <c r="P258" i="29" s="1"/>
  <c r="N181" i="29"/>
  <c r="N258" i="29" s="1"/>
  <c r="M181" i="29"/>
  <c r="O181" i="29" s="1"/>
  <c r="O258" i="29" s="1"/>
  <c r="L181" i="29"/>
  <c r="L258" i="29" s="1"/>
  <c r="J181" i="29"/>
  <c r="J258" i="29" s="1"/>
  <c r="I181" i="29"/>
  <c r="K181" i="29" s="1"/>
  <c r="K258" i="29" s="1"/>
  <c r="H181" i="29"/>
  <c r="H258" i="29" s="1"/>
  <c r="F181" i="29"/>
  <c r="F258" i="29" s="1"/>
  <c r="F270" i="29" s="1"/>
  <c r="H270" i="29" s="1"/>
  <c r="E181" i="29"/>
  <c r="G181" i="29" s="1"/>
  <c r="G258" i="29" s="1"/>
  <c r="T179" i="29"/>
  <c r="S179" i="29"/>
  <c r="P179" i="29"/>
  <c r="O179" i="29"/>
  <c r="L179" i="29"/>
  <c r="K179" i="29"/>
  <c r="H179" i="29"/>
  <c r="G179" i="29"/>
  <c r="L176" i="29"/>
  <c r="K176" i="29"/>
  <c r="H176" i="29"/>
  <c r="G176" i="29"/>
  <c r="H173" i="29"/>
  <c r="G173" i="29"/>
  <c r="T172" i="29"/>
  <c r="S172" i="29"/>
  <c r="P172" i="29"/>
  <c r="O172" i="29"/>
  <c r="L172" i="29"/>
  <c r="K172" i="29"/>
  <c r="H172" i="29"/>
  <c r="G172" i="29"/>
  <c r="L171" i="29"/>
  <c r="K171" i="29"/>
  <c r="H171" i="29"/>
  <c r="G171" i="29"/>
  <c r="L170" i="29"/>
  <c r="K170" i="29"/>
  <c r="H170" i="29"/>
  <c r="G170" i="29"/>
  <c r="L158" i="29"/>
  <c r="K158" i="29"/>
  <c r="H158" i="29"/>
  <c r="G158" i="29"/>
  <c r="L157" i="29"/>
  <c r="K157" i="29"/>
  <c r="H157" i="29"/>
  <c r="G157" i="29"/>
  <c r="L148" i="29"/>
  <c r="K148" i="29"/>
  <c r="H148" i="29"/>
  <c r="G148" i="29"/>
  <c r="L147" i="29"/>
  <c r="K147" i="29"/>
  <c r="H147" i="29"/>
  <c r="G147" i="29"/>
  <c r="L141" i="29"/>
  <c r="K141" i="29"/>
  <c r="H141" i="29"/>
  <c r="G141" i="29"/>
  <c r="L138" i="29"/>
  <c r="K138" i="29"/>
  <c r="H138" i="29"/>
  <c r="G138" i="29"/>
  <c r="X137" i="29"/>
  <c r="X257" i="29" s="1"/>
  <c r="W137" i="29"/>
  <c r="W257" i="29" s="1"/>
  <c r="V137" i="29"/>
  <c r="V257" i="29" s="1"/>
  <c r="U137" i="29"/>
  <c r="R137" i="29"/>
  <c r="Q137" i="29"/>
  <c r="N137" i="29"/>
  <c r="M137" i="29"/>
  <c r="J137" i="29"/>
  <c r="I137" i="29"/>
  <c r="F137" i="29"/>
  <c r="E137" i="29"/>
  <c r="H129" i="29"/>
  <c r="G129" i="29"/>
  <c r="L128" i="29"/>
  <c r="K128" i="29"/>
  <c r="H128" i="29"/>
  <c r="G128" i="29"/>
  <c r="L111" i="29"/>
  <c r="K111" i="29"/>
  <c r="H111" i="29"/>
  <c r="G111" i="29"/>
  <c r="L110" i="29"/>
  <c r="K110" i="29"/>
  <c r="H110" i="29"/>
  <c r="G110" i="29"/>
  <c r="L109" i="29"/>
  <c r="K109" i="29"/>
  <c r="H109" i="29"/>
  <c r="G109" i="29"/>
  <c r="L106" i="29"/>
  <c r="K106" i="29"/>
  <c r="H106" i="29"/>
  <c r="G106" i="29"/>
  <c r="L100" i="29"/>
  <c r="K100" i="29"/>
  <c r="H100" i="29"/>
  <c r="G100" i="29"/>
  <c r="L89" i="29"/>
  <c r="K89" i="29"/>
  <c r="H89" i="29"/>
  <c r="G89" i="29"/>
  <c r="L87" i="29"/>
  <c r="K87" i="29"/>
  <c r="H87" i="29"/>
  <c r="G87" i="29"/>
  <c r="L84" i="29"/>
  <c r="K84" i="29"/>
  <c r="H84" i="29"/>
  <c r="G84" i="29"/>
  <c r="T83" i="29"/>
  <c r="S83" i="29"/>
  <c r="P83" i="29"/>
  <c r="O83" i="29"/>
  <c r="L83" i="29"/>
  <c r="K83" i="29"/>
  <c r="H83" i="29"/>
  <c r="G83" i="29"/>
  <c r="X82" i="29"/>
  <c r="W82" i="29"/>
  <c r="W256" i="29" s="1"/>
  <c r="V82" i="29"/>
  <c r="V256" i="29" s="1"/>
  <c r="U82" i="29"/>
  <c r="T82" i="29"/>
  <c r="T256" i="29" s="1"/>
  <c r="R82" i="29"/>
  <c r="R256" i="29" s="1"/>
  <c r="Q82" i="29"/>
  <c r="S82" i="29" s="1"/>
  <c r="P82" i="29"/>
  <c r="P256" i="29" s="1"/>
  <c r="N82" i="29"/>
  <c r="N256" i="29" s="1"/>
  <c r="M82" i="29"/>
  <c r="O82" i="29" s="1"/>
  <c r="L82" i="29"/>
  <c r="L256" i="29" s="1"/>
  <c r="J82" i="29"/>
  <c r="J256" i="29" s="1"/>
  <c r="I82" i="29"/>
  <c r="K82" i="29" s="1"/>
  <c r="H82" i="29"/>
  <c r="F82" i="29"/>
  <c r="F256" i="29" s="1"/>
  <c r="E82" i="29"/>
  <c r="G82" i="29" s="1"/>
  <c r="T81" i="29"/>
  <c r="S81" i="29"/>
  <c r="L81" i="29"/>
  <c r="K81" i="29"/>
  <c r="H81" i="29"/>
  <c r="G81" i="29"/>
  <c r="L80" i="29"/>
  <c r="K80" i="29"/>
  <c r="H80" i="29"/>
  <c r="G80" i="29"/>
  <c r="L74" i="29"/>
  <c r="K74" i="29"/>
  <c r="H74" i="29"/>
  <c r="G74" i="29"/>
  <c r="L73" i="29"/>
  <c r="K73" i="29"/>
  <c r="H73" i="29"/>
  <c r="G73" i="29"/>
  <c r="L71" i="29"/>
  <c r="K71" i="29"/>
  <c r="H71" i="29"/>
  <c r="G71" i="29"/>
  <c r="L67" i="29"/>
  <c r="K67" i="29"/>
  <c r="H67" i="29"/>
  <c r="G67" i="29"/>
  <c r="L65" i="29"/>
  <c r="K65" i="29"/>
  <c r="H65" i="29"/>
  <c r="G65" i="29"/>
  <c r="L50" i="29"/>
  <c r="K50" i="29"/>
  <c r="H50" i="29"/>
  <c r="G50" i="29"/>
  <c r="L35" i="29"/>
  <c r="K35" i="29"/>
  <c r="H35" i="29"/>
  <c r="G35" i="29"/>
  <c r="L34" i="29"/>
  <c r="K34" i="29"/>
  <c r="H34" i="29"/>
  <c r="G34" i="29"/>
  <c r="H30" i="29"/>
  <c r="G30" i="29"/>
  <c r="L29" i="29"/>
  <c r="K29" i="29"/>
  <c r="H29" i="29"/>
  <c r="G29" i="29"/>
  <c r="L27" i="29"/>
  <c r="K27" i="29"/>
  <c r="H27" i="29"/>
  <c r="G27" i="29"/>
  <c r="L25" i="29"/>
  <c r="K25" i="29"/>
  <c r="H25" i="29"/>
  <c r="G25" i="29"/>
  <c r="T24" i="29"/>
  <c r="S24" i="29"/>
  <c r="P24" i="29"/>
  <c r="O24" i="29"/>
  <c r="L24" i="29"/>
  <c r="K24" i="29"/>
  <c r="H24" i="29"/>
  <c r="G24" i="29"/>
  <c r="L22" i="29"/>
  <c r="K22" i="29"/>
  <c r="H22" i="29"/>
  <c r="G22" i="29"/>
  <c r="T20" i="29"/>
  <c r="S20" i="29"/>
  <c r="P20" i="29"/>
  <c r="O20" i="29"/>
  <c r="P19" i="29"/>
  <c r="O19" i="29"/>
  <c r="L19" i="29"/>
  <c r="K19" i="29"/>
  <c r="H19" i="29"/>
  <c r="G19" i="29"/>
  <c r="L17" i="29"/>
  <c r="K17" i="29"/>
  <c r="H17" i="29"/>
  <c r="G17" i="29"/>
  <c r="L16" i="29"/>
  <c r="K16" i="29"/>
  <c r="H16" i="29"/>
  <c r="G16" i="29"/>
  <c r="L14" i="29"/>
  <c r="K14" i="29"/>
  <c r="H14" i="29"/>
  <c r="G14" i="29"/>
  <c r="L13" i="29"/>
  <c r="K13" i="29"/>
  <c r="H13" i="29"/>
  <c r="G13" i="29"/>
  <c r="O379" i="28"/>
  <c r="K378" i="28"/>
  <c r="K377" i="28"/>
  <c r="K379" i="28" s="1"/>
  <c r="AA348" i="28"/>
  <c r="Z348" i="28"/>
  <c r="Y348" i="28"/>
  <c r="X348" i="28"/>
  <c r="W348" i="28"/>
  <c r="V348" i="28"/>
  <c r="U348" i="28"/>
  <c r="T348" i="28"/>
  <c r="S348" i="28"/>
  <c r="R348" i="28"/>
  <c r="Q348" i="28"/>
  <c r="P348" i="28"/>
  <c r="O348" i="28"/>
  <c r="N348" i="28"/>
  <c r="M348" i="28"/>
  <c r="L348" i="28"/>
  <c r="K348" i="28"/>
  <c r="J348" i="28"/>
  <c r="I348" i="28"/>
  <c r="H348" i="28"/>
  <c r="G348" i="28"/>
  <c r="F348" i="28"/>
  <c r="E348" i="28"/>
  <c r="L342" i="28"/>
  <c r="P341" i="28"/>
  <c r="R341" i="28" s="1"/>
  <c r="L341" i="28"/>
  <c r="T340" i="28"/>
  <c r="R339" i="28"/>
  <c r="M339" i="28"/>
  <c r="M342" i="28" s="1"/>
  <c r="L339" i="28"/>
  <c r="H339" i="28"/>
  <c r="T338" i="28"/>
  <c r="R338" i="28"/>
  <c r="T337" i="28"/>
  <c r="R337" i="28"/>
  <c r="T336" i="28"/>
  <c r="T335" i="28"/>
  <c r="T339" i="28" s="1"/>
  <c r="R335" i="28"/>
  <c r="AA331" i="28"/>
  <c r="Z331" i="28"/>
  <c r="Y331" i="28"/>
  <c r="X331" i="28"/>
  <c r="W331" i="28"/>
  <c r="V331" i="28"/>
  <c r="U331" i="28"/>
  <c r="T331" i="28"/>
  <c r="S331" i="28"/>
  <c r="R331" i="28"/>
  <c r="Q331" i="28"/>
  <c r="P331" i="28"/>
  <c r="O331" i="28"/>
  <c r="N331" i="28"/>
  <c r="M331" i="28"/>
  <c r="L331" i="28"/>
  <c r="K331" i="28"/>
  <c r="J331" i="28"/>
  <c r="I331" i="28"/>
  <c r="H331" i="28"/>
  <c r="G331" i="28"/>
  <c r="F331" i="28"/>
  <c r="E331" i="28"/>
  <c r="I324" i="28"/>
  <c r="H324" i="28"/>
  <c r="F324" i="28"/>
  <c r="L323" i="28"/>
  <c r="J323" i="28"/>
  <c r="L322" i="28"/>
  <c r="L324" i="28" s="1"/>
  <c r="J322" i="28"/>
  <c r="J324" i="28" s="1"/>
  <c r="G315" i="28"/>
  <c r="X259" i="28"/>
  <c r="U259" i="28"/>
  <c r="Q259" i="28"/>
  <c r="M259" i="28"/>
  <c r="I259" i="28"/>
  <c r="I271" i="28" s="1"/>
  <c r="L271" i="28" s="1"/>
  <c r="E259" i="28"/>
  <c r="E271" i="28" s="1"/>
  <c r="X258" i="28"/>
  <c r="S258" i="28"/>
  <c r="M258" i="28"/>
  <c r="W257" i="28"/>
  <c r="Q257" i="28"/>
  <c r="X256" i="28"/>
  <c r="U256" i="28"/>
  <c r="E256" i="28"/>
  <c r="D244" i="28"/>
  <c r="C244" i="28"/>
  <c r="B244" i="28"/>
  <c r="X243" i="28"/>
  <c r="W243" i="28"/>
  <c r="W259" i="28" s="1"/>
  <c r="V243" i="28"/>
  <c r="V259" i="28" s="1"/>
  <c r="U243" i="28"/>
  <c r="S243" i="28"/>
  <c r="S259" i="28" s="1"/>
  <c r="R243" i="28"/>
  <c r="R259" i="28" s="1"/>
  <c r="Q243" i="28"/>
  <c r="O243" i="28"/>
  <c r="O259" i="28" s="1"/>
  <c r="N243" i="28"/>
  <c r="N259" i="28" s="1"/>
  <c r="M243" i="28"/>
  <c r="K243" i="28"/>
  <c r="K259" i="28" s="1"/>
  <c r="K271" i="28" s="1"/>
  <c r="J243" i="28"/>
  <c r="J259" i="28" s="1"/>
  <c r="J271" i="28" s="1"/>
  <c r="I243" i="28"/>
  <c r="G243" i="28"/>
  <c r="G259" i="28" s="1"/>
  <c r="F243" i="28"/>
  <c r="F259" i="28" s="1"/>
  <c r="F271" i="28" s="1"/>
  <c r="H271" i="28" s="1"/>
  <c r="E243" i="28"/>
  <c r="L237" i="28"/>
  <c r="K237" i="28"/>
  <c r="H237" i="28"/>
  <c r="G237" i="28"/>
  <c r="L236" i="28"/>
  <c r="K236" i="28"/>
  <c r="H236" i="28"/>
  <c r="G236" i="28"/>
  <c r="L235" i="28"/>
  <c r="K235" i="28"/>
  <c r="H235" i="28"/>
  <c r="G235" i="28"/>
  <c r="L226" i="28"/>
  <c r="K226" i="28"/>
  <c r="H226" i="28"/>
  <c r="G226" i="28"/>
  <c r="L218" i="28"/>
  <c r="K218" i="28"/>
  <c r="H218" i="28"/>
  <c r="G218" i="28"/>
  <c r="L216" i="28"/>
  <c r="K216" i="28"/>
  <c r="H216" i="28"/>
  <c r="G216" i="28"/>
  <c r="P192" i="28"/>
  <c r="O192" i="28"/>
  <c r="L192" i="28"/>
  <c r="K192" i="28"/>
  <c r="H192" i="28"/>
  <c r="G192" i="28"/>
  <c r="H191" i="28"/>
  <c r="G191" i="28"/>
  <c r="T187" i="28"/>
  <c r="S187" i="28"/>
  <c r="P187" i="28"/>
  <c r="O187" i="28"/>
  <c r="L186" i="28"/>
  <c r="K186" i="28"/>
  <c r="H186" i="28"/>
  <c r="G186" i="28"/>
  <c r="L182" i="28"/>
  <c r="K182" i="28"/>
  <c r="H182" i="28"/>
  <c r="G182" i="28"/>
  <c r="X181" i="28"/>
  <c r="W181" i="28"/>
  <c r="W258" i="28" s="1"/>
  <c r="V181" i="28"/>
  <c r="V258" i="28" s="1"/>
  <c r="U181" i="28"/>
  <c r="U258" i="28" s="1"/>
  <c r="S181" i="28"/>
  <c r="R181" i="28"/>
  <c r="R258" i="28" s="1"/>
  <c r="Q181" i="28"/>
  <c r="Q258" i="28" s="1"/>
  <c r="O181" i="28"/>
  <c r="O258" i="28" s="1"/>
  <c r="N181" i="28"/>
  <c r="N258" i="28" s="1"/>
  <c r="M181" i="28"/>
  <c r="K181" i="28"/>
  <c r="K258" i="28" s="1"/>
  <c r="K270" i="28" s="1"/>
  <c r="J181" i="28"/>
  <c r="J258" i="28" s="1"/>
  <c r="J270" i="28" s="1"/>
  <c r="I181" i="28"/>
  <c r="I258" i="28" s="1"/>
  <c r="G181" i="28"/>
  <c r="G258" i="28" s="1"/>
  <c r="G270" i="28" s="1"/>
  <c r="F181" i="28"/>
  <c r="F258" i="28" s="1"/>
  <c r="F270" i="28" s="1"/>
  <c r="H270" i="28" s="1"/>
  <c r="E181" i="28"/>
  <c r="E258" i="28" s="1"/>
  <c r="E270" i="28" s="1"/>
  <c r="T179" i="28"/>
  <c r="S179" i="28"/>
  <c r="P179" i="28"/>
  <c r="O179" i="28"/>
  <c r="L179" i="28"/>
  <c r="K179" i="28"/>
  <c r="H179" i="28"/>
  <c r="G179" i="28"/>
  <c r="L176" i="28"/>
  <c r="K176" i="28"/>
  <c r="H176" i="28"/>
  <c r="G176" i="28"/>
  <c r="H173" i="28"/>
  <c r="G173" i="28"/>
  <c r="T172" i="28"/>
  <c r="S172" i="28"/>
  <c r="P172" i="28"/>
  <c r="O172" i="28"/>
  <c r="L172" i="28"/>
  <c r="K172" i="28"/>
  <c r="H172" i="28"/>
  <c r="G172" i="28"/>
  <c r="L171" i="28"/>
  <c r="K171" i="28"/>
  <c r="H171" i="28"/>
  <c r="G171" i="28"/>
  <c r="L170" i="28"/>
  <c r="K170" i="28"/>
  <c r="H170" i="28"/>
  <c r="G170" i="28"/>
  <c r="L158" i="28"/>
  <c r="K158" i="28"/>
  <c r="H158" i="28"/>
  <c r="G158" i="28"/>
  <c r="L157" i="28"/>
  <c r="K157" i="28"/>
  <c r="H157" i="28"/>
  <c r="G157" i="28"/>
  <c r="L148" i="28"/>
  <c r="K148" i="28"/>
  <c r="H148" i="28"/>
  <c r="G148" i="28"/>
  <c r="L147" i="28"/>
  <c r="K147" i="28"/>
  <c r="H147" i="28"/>
  <c r="G147" i="28"/>
  <c r="L141" i="28"/>
  <c r="K141" i="28"/>
  <c r="H141" i="28"/>
  <c r="G141" i="28"/>
  <c r="L138" i="28"/>
  <c r="K138" i="28"/>
  <c r="H138" i="28"/>
  <c r="G138" i="28"/>
  <c r="X137" i="28"/>
  <c r="X257" i="28" s="1"/>
  <c r="W137" i="28"/>
  <c r="V137" i="28"/>
  <c r="V257" i="28" s="1"/>
  <c r="U137" i="28"/>
  <c r="U257" i="28" s="1"/>
  <c r="R137" i="28"/>
  <c r="R257" i="28" s="1"/>
  <c r="Q137" i="28"/>
  <c r="N137" i="28"/>
  <c r="N257" i="28" s="1"/>
  <c r="M137" i="28"/>
  <c r="J137" i="28"/>
  <c r="J257" i="28" s="1"/>
  <c r="J269" i="28" s="1"/>
  <c r="I137" i="28"/>
  <c r="I244" i="28" s="1"/>
  <c r="F137" i="28"/>
  <c r="F257" i="28" s="1"/>
  <c r="F269" i="28" s="1"/>
  <c r="E137" i="28"/>
  <c r="H129" i="28"/>
  <c r="G129" i="28"/>
  <c r="L128" i="28"/>
  <c r="K128" i="28"/>
  <c r="H128" i="28"/>
  <c r="G128" i="28"/>
  <c r="L111" i="28"/>
  <c r="K111" i="28"/>
  <c r="H111" i="28"/>
  <c r="G111" i="28"/>
  <c r="L110" i="28"/>
  <c r="K110" i="28"/>
  <c r="H110" i="28"/>
  <c r="G110" i="28"/>
  <c r="L109" i="28"/>
  <c r="K109" i="28"/>
  <c r="H109" i="28"/>
  <c r="G109" i="28"/>
  <c r="L106" i="28"/>
  <c r="K106" i="28"/>
  <c r="H106" i="28"/>
  <c r="G106" i="28"/>
  <c r="L100" i="28"/>
  <c r="K100" i="28"/>
  <c r="H100" i="28"/>
  <c r="G100" i="28"/>
  <c r="L89" i="28"/>
  <c r="K89" i="28"/>
  <c r="H89" i="28"/>
  <c r="G89" i="28"/>
  <c r="L87" i="28"/>
  <c r="K87" i="28"/>
  <c r="H87" i="28"/>
  <c r="G87" i="28"/>
  <c r="L84" i="28"/>
  <c r="K84" i="28"/>
  <c r="H84" i="28"/>
  <c r="G84" i="28"/>
  <c r="T83" i="28"/>
  <c r="S83" i="28"/>
  <c r="P83" i="28"/>
  <c r="O83" i="28"/>
  <c r="L83" i="28"/>
  <c r="K83" i="28"/>
  <c r="H83" i="28"/>
  <c r="G83" i="28"/>
  <c r="X82" i="28"/>
  <c r="X244" i="28" s="1"/>
  <c r="X260" i="28" s="1"/>
  <c r="W82" i="28"/>
  <c r="V82" i="28"/>
  <c r="U82" i="28"/>
  <c r="S82" i="28"/>
  <c r="R82" i="28"/>
  <c r="T82" i="28" s="1"/>
  <c r="T256" i="28" s="1"/>
  <c r="Q82" i="28"/>
  <c r="Q244" i="28" s="1"/>
  <c r="O82" i="28"/>
  <c r="O256" i="28" s="1"/>
  <c r="N82" i="28"/>
  <c r="P82" i="28" s="1"/>
  <c r="P256" i="28" s="1"/>
  <c r="M82" i="28"/>
  <c r="M244" i="28" s="1"/>
  <c r="K82" i="28"/>
  <c r="J82" i="28"/>
  <c r="L82" i="28" s="1"/>
  <c r="L256" i="28" s="1"/>
  <c r="I82" i="28"/>
  <c r="I256" i="28" s="1"/>
  <c r="G82" i="28"/>
  <c r="F82" i="28"/>
  <c r="H82" i="28" s="1"/>
  <c r="E82" i="28"/>
  <c r="T81" i="28"/>
  <c r="S81" i="28"/>
  <c r="L81" i="28"/>
  <c r="K81" i="28"/>
  <c r="H81" i="28"/>
  <c r="G81" i="28"/>
  <c r="L80" i="28"/>
  <c r="K80" i="28"/>
  <c r="H80" i="28"/>
  <c r="G80" i="28"/>
  <c r="L74" i="28"/>
  <c r="K74" i="28"/>
  <c r="H74" i="28"/>
  <c r="G74" i="28"/>
  <c r="L73" i="28"/>
  <c r="K73" i="28"/>
  <c r="H73" i="28"/>
  <c r="G73" i="28"/>
  <c r="L71" i="28"/>
  <c r="K71" i="28"/>
  <c r="H71" i="28"/>
  <c r="G71" i="28"/>
  <c r="L67" i="28"/>
  <c r="K67" i="28"/>
  <c r="H67" i="28"/>
  <c r="G67" i="28"/>
  <c r="L65" i="28"/>
  <c r="K65" i="28"/>
  <c r="H65" i="28"/>
  <c r="G65" i="28"/>
  <c r="L50" i="28"/>
  <c r="K50" i="28"/>
  <c r="H50" i="28"/>
  <c r="G50" i="28"/>
  <c r="L35" i="28"/>
  <c r="K35" i="28"/>
  <c r="H35" i="28"/>
  <c r="G35" i="28"/>
  <c r="L34" i="28"/>
  <c r="K34" i="28"/>
  <c r="H34" i="28"/>
  <c r="G34" i="28"/>
  <c r="H30" i="28"/>
  <c r="G30" i="28"/>
  <c r="L29" i="28"/>
  <c r="K29" i="28"/>
  <c r="H29" i="28"/>
  <c r="G29" i="28"/>
  <c r="L27" i="28"/>
  <c r="K27" i="28"/>
  <c r="H27" i="28"/>
  <c r="G27" i="28"/>
  <c r="L25" i="28"/>
  <c r="K25" i="28"/>
  <c r="H25" i="28"/>
  <c r="G25" i="28"/>
  <c r="T24" i="28"/>
  <c r="S24" i="28"/>
  <c r="P24" i="28"/>
  <c r="O24" i="28"/>
  <c r="L24" i="28"/>
  <c r="K24" i="28"/>
  <c r="H24" i="28"/>
  <c r="G24" i="28"/>
  <c r="L22" i="28"/>
  <c r="K22" i="28"/>
  <c r="H22" i="28"/>
  <c r="G22" i="28"/>
  <c r="T20" i="28"/>
  <c r="S20" i="28"/>
  <c r="P20" i="28"/>
  <c r="O20" i="28"/>
  <c r="P19" i="28"/>
  <c r="O19" i="28"/>
  <c r="L19" i="28"/>
  <c r="K19" i="28"/>
  <c r="H19" i="28"/>
  <c r="G19" i="28"/>
  <c r="L17" i="28"/>
  <c r="K17" i="28"/>
  <c r="H17" i="28"/>
  <c r="G17" i="28"/>
  <c r="L16" i="28"/>
  <c r="K16" i="28"/>
  <c r="H16" i="28"/>
  <c r="G16" i="28"/>
  <c r="L14" i="28"/>
  <c r="K14" i="28"/>
  <c r="H14" i="28"/>
  <c r="G14" i="28"/>
  <c r="L13" i="28"/>
  <c r="K13" i="28"/>
  <c r="H13" i="28"/>
  <c r="G13" i="28"/>
  <c r="K379" i="27"/>
  <c r="K378" i="27"/>
  <c r="K377" i="27"/>
  <c r="AA348" i="27"/>
  <c r="Z348" i="27"/>
  <c r="Y348" i="27"/>
  <c r="X348" i="27"/>
  <c r="W348" i="27"/>
  <c r="V348" i="27"/>
  <c r="U348" i="27"/>
  <c r="T348" i="27"/>
  <c r="S348" i="27"/>
  <c r="R348" i="27"/>
  <c r="Q348" i="27"/>
  <c r="P348" i="27"/>
  <c r="O348" i="27"/>
  <c r="N348" i="27"/>
  <c r="M348" i="27"/>
  <c r="L348" i="27"/>
  <c r="K348" i="27"/>
  <c r="J348" i="27"/>
  <c r="I348" i="27"/>
  <c r="H348" i="27"/>
  <c r="G348" i="27"/>
  <c r="F348" i="27"/>
  <c r="E348" i="27"/>
  <c r="I342" i="27"/>
  <c r="H342" i="27"/>
  <c r="R341" i="27"/>
  <c r="P341" i="27"/>
  <c r="R337" i="27" s="1"/>
  <c r="J341" i="27"/>
  <c r="H341" i="27"/>
  <c r="J335" i="27" s="1"/>
  <c r="T340" i="27"/>
  <c r="R340" i="27"/>
  <c r="J340" i="27"/>
  <c r="R339" i="27"/>
  <c r="L339" i="27"/>
  <c r="J339" i="27"/>
  <c r="I339" i="27"/>
  <c r="H339" i="27"/>
  <c r="T338" i="27"/>
  <c r="R338" i="27"/>
  <c r="J338" i="27"/>
  <c r="T337" i="27"/>
  <c r="J337" i="27"/>
  <c r="T336" i="27"/>
  <c r="R336" i="27"/>
  <c r="J336" i="27"/>
  <c r="T335" i="27"/>
  <c r="R335" i="27"/>
  <c r="AA331" i="27"/>
  <c r="Z331" i="27"/>
  <c r="Y331" i="27"/>
  <c r="X331" i="27"/>
  <c r="W331" i="27"/>
  <c r="V331" i="27"/>
  <c r="U331" i="27"/>
  <c r="T331" i="27"/>
  <c r="S331" i="27"/>
  <c r="R331" i="27"/>
  <c r="Q331" i="27"/>
  <c r="P331" i="27"/>
  <c r="O331" i="27"/>
  <c r="N331" i="27"/>
  <c r="M331" i="27"/>
  <c r="L331" i="27"/>
  <c r="K331" i="27"/>
  <c r="J331" i="27"/>
  <c r="I331" i="27"/>
  <c r="H331" i="27"/>
  <c r="G331" i="27"/>
  <c r="F331" i="27"/>
  <c r="E331" i="27"/>
  <c r="L324" i="27"/>
  <c r="J324" i="27"/>
  <c r="I324" i="27"/>
  <c r="H324" i="27"/>
  <c r="F324" i="27"/>
  <c r="L323" i="27"/>
  <c r="J323" i="27"/>
  <c r="L322" i="27"/>
  <c r="J322" i="27"/>
  <c r="G315" i="27"/>
  <c r="F270" i="27"/>
  <c r="H270" i="27" s="1"/>
  <c r="F269" i="27"/>
  <c r="H269" i="27" s="1"/>
  <c r="F268" i="27"/>
  <c r="X259" i="27"/>
  <c r="V259" i="27"/>
  <c r="R259" i="27"/>
  <c r="N259" i="27"/>
  <c r="J259" i="27"/>
  <c r="J271" i="27" s="1"/>
  <c r="L271" i="27" s="1"/>
  <c r="F259" i="27"/>
  <c r="F271" i="27" s="1"/>
  <c r="H271" i="27" s="1"/>
  <c r="V258" i="27"/>
  <c r="R258" i="27"/>
  <c r="N258" i="27"/>
  <c r="J258" i="27"/>
  <c r="F258" i="27"/>
  <c r="X257" i="27"/>
  <c r="V257" i="27"/>
  <c r="N257" i="27"/>
  <c r="F257" i="27"/>
  <c r="H257" i="27" s="1"/>
  <c r="V256" i="27"/>
  <c r="R256" i="27"/>
  <c r="N256" i="27"/>
  <c r="J256" i="27"/>
  <c r="J268" i="27" s="1"/>
  <c r="I256" i="27"/>
  <c r="F256" i="27"/>
  <c r="X244" i="27"/>
  <c r="R244" i="27"/>
  <c r="M244" i="27"/>
  <c r="D244" i="27"/>
  <c r="C244" i="27"/>
  <c r="B244" i="27"/>
  <c r="X243" i="27"/>
  <c r="W243" i="27"/>
  <c r="W259" i="27" s="1"/>
  <c r="V243" i="27"/>
  <c r="U243" i="27"/>
  <c r="U259" i="27" s="1"/>
  <c r="S243" i="27"/>
  <c r="S259" i="27" s="1"/>
  <c r="R243" i="27"/>
  <c r="Q243" i="27"/>
  <c r="Q259" i="27" s="1"/>
  <c r="O243" i="27"/>
  <c r="O259" i="27" s="1"/>
  <c r="N243" i="27"/>
  <c r="M243" i="27"/>
  <c r="M259" i="27" s="1"/>
  <c r="K243" i="27"/>
  <c r="K259" i="27" s="1"/>
  <c r="K271" i="27" s="1"/>
  <c r="J243" i="27"/>
  <c r="I243" i="27"/>
  <c r="I259" i="27" s="1"/>
  <c r="I271" i="27" s="1"/>
  <c r="G243" i="27"/>
  <c r="G259" i="27" s="1"/>
  <c r="G271" i="27" s="1"/>
  <c r="F243" i="27"/>
  <c r="E243" i="27"/>
  <c r="E259" i="27" s="1"/>
  <c r="E271" i="27" s="1"/>
  <c r="L237" i="27"/>
  <c r="K237" i="27"/>
  <c r="H237" i="27"/>
  <c r="G237" i="27"/>
  <c r="L236" i="27"/>
  <c r="K236" i="27"/>
  <c r="H236" i="27"/>
  <c r="G236" i="27"/>
  <c r="L235" i="27"/>
  <c r="K235" i="27"/>
  <c r="H235" i="27"/>
  <c r="G235" i="27"/>
  <c r="L226" i="27"/>
  <c r="K226" i="27"/>
  <c r="H226" i="27"/>
  <c r="G226" i="27"/>
  <c r="L218" i="27"/>
  <c r="K218" i="27"/>
  <c r="H218" i="27"/>
  <c r="G218" i="27"/>
  <c r="L216" i="27"/>
  <c r="K216" i="27"/>
  <c r="H216" i="27"/>
  <c r="G216" i="27"/>
  <c r="P192" i="27"/>
  <c r="O192" i="27"/>
  <c r="L192" i="27"/>
  <c r="K192" i="27"/>
  <c r="H192" i="27"/>
  <c r="G192" i="27"/>
  <c r="H191" i="27"/>
  <c r="G191" i="27"/>
  <c r="T187" i="27"/>
  <c r="S187" i="27"/>
  <c r="P187" i="27"/>
  <c r="O187" i="27"/>
  <c r="L186" i="27"/>
  <c r="K186" i="27"/>
  <c r="H186" i="27"/>
  <c r="G186" i="27"/>
  <c r="L182" i="27"/>
  <c r="K182" i="27"/>
  <c r="H182" i="27"/>
  <c r="G182" i="27"/>
  <c r="X181" i="27"/>
  <c r="X258" i="27" s="1"/>
  <c r="W181" i="27"/>
  <c r="W258" i="27" s="1"/>
  <c r="V181" i="27"/>
  <c r="U181" i="27"/>
  <c r="U258" i="27" s="1"/>
  <c r="S181" i="27"/>
  <c r="S258" i="27" s="1"/>
  <c r="R181" i="27"/>
  <c r="Q181" i="27"/>
  <c r="Q258" i="27" s="1"/>
  <c r="O181" i="27"/>
  <c r="O258" i="27" s="1"/>
  <c r="N181" i="27"/>
  <c r="M181" i="27"/>
  <c r="M258" i="27" s="1"/>
  <c r="K181" i="27"/>
  <c r="K258" i="27" s="1"/>
  <c r="K270" i="27" s="1"/>
  <c r="J181" i="27"/>
  <c r="I181" i="27"/>
  <c r="I258" i="27" s="1"/>
  <c r="I270" i="27" s="1"/>
  <c r="G181" i="27"/>
  <c r="G258" i="27" s="1"/>
  <c r="G270" i="27" s="1"/>
  <c r="F181" i="27"/>
  <c r="E181" i="27"/>
  <c r="E258" i="27" s="1"/>
  <c r="E270" i="27" s="1"/>
  <c r="T179" i="27"/>
  <c r="S179" i="27"/>
  <c r="P179" i="27"/>
  <c r="O179" i="27"/>
  <c r="L179" i="27"/>
  <c r="K179" i="27"/>
  <c r="H179" i="27"/>
  <c r="G179" i="27"/>
  <c r="L176" i="27"/>
  <c r="K176" i="27"/>
  <c r="H176" i="27"/>
  <c r="G176" i="27"/>
  <c r="H173" i="27"/>
  <c r="G173" i="27"/>
  <c r="T172" i="27"/>
  <c r="S172" i="27"/>
  <c r="P172" i="27"/>
  <c r="O172" i="27"/>
  <c r="L172" i="27"/>
  <c r="K172" i="27"/>
  <c r="H172" i="27"/>
  <c r="G172" i="27"/>
  <c r="L171" i="27"/>
  <c r="K171" i="27"/>
  <c r="H171" i="27"/>
  <c r="G171" i="27"/>
  <c r="L170" i="27"/>
  <c r="K170" i="27"/>
  <c r="H170" i="27"/>
  <c r="G170" i="27"/>
  <c r="L158" i="27"/>
  <c r="K158" i="27"/>
  <c r="H158" i="27"/>
  <c r="G158" i="27"/>
  <c r="L157" i="27"/>
  <c r="K157" i="27"/>
  <c r="H157" i="27"/>
  <c r="G157" i="27"/>
  <c r="L148" i="27"/>
  <c r="K148" i="27"/>
  <c r="H148" i="27"/>
  <c r="G148" i="27"/>
  <c r="L147" i="27"/>
  <c r="K147" i="27"/>
  <c r="H147" i="27"/>
  <c r="G147" i="27"/>
  <c r="L141" i="27"/>
  <c r="K141" i="27"/>
  <c r="H141" i="27"/>
  <c r="G141" i="27"/>
  <c r="L138" i="27"/>
  <c r="K138" i="27"/>
  <c r="H138" i="27"/>
  <c r="G138" i="27"/>
  <c r="X137" i="27"/>
  <c r="W137" i="27"/>
  <c r="W257" i="27" s="1"/>
  <c r="V137" i="27"/>
  <c r="V244" i="27" s="1"/>
  <c r="V260" i="27" s="1"/>
  <c r="U137" i="27"/>
  <c r="U257" i="27" s="1"/>
  <c r="S137" i="27"/>
  <c r="S257" i="27" s="1"/>
  <c r="R137" i="27"/>
  <c r="T137" i="27" s="1"/>
  <c r="T257" i="27" s="1"/>
  <c r="Q137" i="27"/>
  <c r="Q257" i="27" s="1"/>
  <c r="N137" i="27"/>
  <c r="M137" i="27"/>
  <c r="M257" i="27" s="1"/>
  <c r="J137" i="27"/>
  <c r="I137" i="27"/>
  <c r="F137" i="27"/>
  <c r="E137" i="27"/>
  <c r="E257" i="27" s="1"/>
  <c r="E269" i="27" s="1"/>
  <c r="H129" i="27"/>
  <c r="G129" i="27"/>
  <c r="L128" i="27"/>
  <c r="K128" i="27"/>
  <c r="H128" i="27"/>
  <c r="G128" i="27"/>
  <c r="L111" i="27"/>
  <c r="K111" i="27"/>
  <c r="H111" i="27"/>
  <c r="G111" i="27"/>
  <c r="L110" i="27"/>
  <c r="K110" i="27"/>
  <c r="H110" i="27"/>
  <c r="G110" i="27"/>
  <c r="L109" i="27"/>
  <c r="K109" i="27"/>
  <c r="H109" i="27"/>
  <c r="G109" i="27"/>
  <c r="L106" i="27"/>
  <c r="K106" i="27"/>
  <c r="H106" i="27"/>
  <c r="G106" i="27"/>
  <c r="L100" i="27"/>
  <c r="K100" i="27"/>
  <c r="H100" i="27"/>
  <c r="G100" i="27"/>
  <c r="L89" i="27"/>
  <c r="K89" i="27"/>
  <c r="H89" i="27"/>
  <c r="G89" i="27"/>
  <c r="L87" i="27"/>
  <c r="K87" i="27"/>
  <c r="H87" i="27"/>
  <c r="G87" i="27"/>
  <c r="L84" i="27"/>
  <c r="K84" i="27"/>
  <c r="H84" i="27"/>
  <c r="G84" i="27"/>
  <c r="T83" i="27"/>
  <c r="S83" i="27"/>
  <c r="P83" i="27"/>
  <c r="O83" i="27"/>
  <c r="L83" i="27"/>
  <c r="K83" i="27"/>
  <c r="H83" i="27"/>
  <c r="G83" i="27"/>
  <c r="X82" i="27"/>
  <c r="X256" i="27" s="1"/>
  <c r="W82" i="27"/>
  <c r="V82" i="27"/>
  <c r="U82" i="27"/>
  <c r="U244" i="27" s="1"/>
  <c r="R82" i="27"/>
  <c r="Q82" i="27"/>
  <c r="Q244" i="27" s="1"/>
  <c r="N82" i="27"/>
  <c r="M82" i="27"/>
  <c r="M256" i="27" s="1"/>
  <c r="J82" i="27"/>
  <c r="I82" i="27"/>
  <c r="L82" i="27" s="1"/>
  <c r="L256" i="27" s="1"/>
  <c r="F82" i="27"/>
  <c r="E82" i="27"/>
  <c r="E244" i="27" s="1"/>
  <c r="T81" i="27"/>
  <c r="S81" i="27"/>
  <c r="L81" i="27"/>
  <c r="K81" i="27"/>
  <c r="H81" i="27"/>
  <c r="G81" i="27"/>
  <c r="L80" i="27"/>
  <c r="K80" i="27"/>
  <c r="H80" i="27"/>
  <c r="G80" i="27"/>
  <c r="L74" i="27"/>
  <c r="K74" i="27"/>
  <c r="H74" i="27"/>
  <c r="G74" i="27"/>
  <c r="L73" i="27"/>
  <c r="K73" i="27"/>
  <c r="H73" i="27"/>
  <c r="G73" i="27"/>
  <c r="L71" i="27"/>
  <c r="K71" i="27"/>
  <c r="H71" i="27"/>
  <c r="G71" i="27"/>
  <c r="L67" i="27"/>
  <c r="K67" i="27"/>
  <c r="H67" i="27"/>
  <c r="G67" i="27"/>
  <c r="L65" i="27"/>
  <c r="K65" i="27"/>
  <c r="H65" i="27"/>
  <c r="G65" i="27"/>
  <c r="L50" i="27"/>
  <c r="K50" i="27"/>
  <c r="H50" i="27"/>
  <c r="G50" i="27"/>
  <c r="L35" i="27"/>
  <c r="K35" i="27"/>
  <c r="H35" i="27"/>
  <c r="G35" i="27"/>
  <c r="L34" i="27"/>
  <c r="K34" i="27"/>
  <c r="H34" i="27"/>
  <c r="G34" i="27"/>
  <c r="H30" i="27"/>
  <c r="G30" i="27"/>
  <c r="L29" i="27"/>
  <c r="K29" i="27"/>
  <c r="H29" i="27"/>
  <c r="G29" i="27"/>
  <c r="L27" i="27"/>
  <c r="K27" i="27"/>
  <c r="H27" i="27"/>
  <c r="G27" i="27"/>
  <c r="L25" i="27"/>
  <c r="K25" i="27"/>
  <c r="H25" i="27"/>
  <c r="G25" i="27"/>
  <c r="T24" i="27"/>
  <c r="S24" i="27"/>
  <c r="P24" i="27"/>
  <c r="O24" i="27"/>
  <c r="L24" i="27"/>
  <c r="K24" i="27"/>
  <c r="H24" i="27"/>
  <c r="G24" i="27"/>
  <c r="L22" i="27"/>
  <c r="K22" i="27"/>
  <c r="H22" i="27"/>
  <c r="G22" i="27"/>
  <c r="T20" i="27"/>
  <c r="S20" i="27"/>
  <c r="P20" i="27"/>
  <c r="O20" i="27"/>
  <c r="P19" i="27"/>
  <c r="O19" i="27"/>
  <c r="L19" i="27"/>
  <c r="K19" i="27"/>
  <c r="H19" i="27"/>
  <c r="G19" i="27"/>
  <c r="L17" i="27"/>
  <c r="K17" i="27"/>
  <c r="H17" i="27"/>
  <c r="G17" i="27"/>
  <c r="L16" i="27"/>
  <c r="K16" i="27"/>
  <c r="H16" i="27"/>
  <c r="G16" i="27"/>
  <c r="L14" i="27"/>
  <c r="K14" i="27"/>
  <c r="H14" i="27"/>
  <c r="G14" i="27"/>
  <c r="L13" i="27"/>
  <c r="K13" i="27"/>
  <c r="H13" i="27"/>
  <c r="G13" i="27"/>
  <c r="K378" i="26"/>
  <c r="K377" i="26"/>
  <c r="K379" i="26" s="1"/>
  <c r="AA348" i="26"/>
  <c r="Z348" i="26"/>
  <c r="Y348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M342" i="26"/>
  <c r="H342" i="26"/>
  <c r="P341" i="26"/>
  <c r="R335" i="26" s="1"/>
  <c r="N341" i="26"/>
  <c r="L341" i="26"/>
  <c r="N337" i="26" s="1"/>
  <c r="H341" i="26"/>
  <c r="T340" i="26"/>
  <c r="N340" i="26"/>
  <c r="R339" i="26"/>
  <c r="N339" i="26"/>
  <c r="M339" i="26"/>
  <c r="L339" i="26"/>
  <c r="L342" i="26" s="1"/>
  <c r="I339" i="26"/>
  <c r="I342" i="26" s="1"/>
  <c r="H339" i="26"/>
  <c r="T338" i="26"/>
  <c r="N338" i="26"/>
  <c r="T337" i="26"/>
  <c r="T336" i="26"/>
  <c r="N336" i="26"/>
  <c r="T335" i="26"/>
  <c r="T339" i="26" s="1"/>
  <c r="N335" i="26"/>
  <c r="AA331" i="26"/>
  <c r="Z331" i="26"/>
  <c r="Y331" i="26"/>
  <c r="X331" i="26"/>
  <c r="W331" i="26"/>
  <c r="V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I324" i="26"/>
  <c r="H324" i="26"/>
  <c r="F324" i="26"/>
  <c r="L323" i="26"/>
  <c r="J323" i="26"/>
  <c r="L322" i="26"/>
  <c r="J322" i="26"/>
  <c r="J324" i="26" s="1"/>
  <c r="G315" i="26"/>
  <c r="I270" i="26"/>
  <c r="I268" i="26"/>
  <c r="M260" i="26"/>
  <c r="I260" i="26"/>
  <c r="U259" i="26"/>
  <c r="Q259" i="26"/>
  <c r="M259" i="26"/>
  <c r="I259" i="26"/>
  <c r="E259" i="26"/>
  <c r="E271" i="26" s="1"/>
  <c r="U258" i="26"/>
  <c r="Q258" i="26"/>
  <c r="M258" i="26"/>
  <c r="I258" i="26"/>
  <c r="E258" i="26"/>
  <c r="E270" i="26" s="1"/>
  <c r="U257" i="26"/>
  <c r="Q257" i="26"/>
  <c r="M257" i="26"/>
  <c r="E269" i="26" s="1"/>
  <c r="I257" i="26"/>
  <c r="I269" i="26" s="1"/>
  <c r="E257" i="26"/>
  <c r="U256" i="26"/>
  <c r="Q256" i="26"/>
  <c r="M256" i="26"/>
  <c r="E268" i="26" s="1"/>
  <c r="I256" i="26"/>
  <c r="E256" i="26"/>
  <c r="U244" i="26"/>
  <c r="F311" i="26" s="1"/>
  <c r="Q244" i="26"/>
  <c r="M244" i="26"/>
  <c r="E306" i="26" s="1"/>
  <c r="I244" i="26"/>
  <c r="E305" i="26" s="1"/>
  <c r="E244" i="26"/>
  <c r="E260" i="26" s="1"/>
  <c r="D244" i="26"/>
  <c r="C244" i="26"/>
  <c r="B244" i="26"/>
  <c r="X243" i="26"/>
  <c r="X259" i="26" s="1"/>
  <c r="W243" i="26"/>
  <c r="W259" i="26" s="1"/>
  <c r="V243" i="26"/>
  <c r="V259" i="26" s="1"/>
  <c r="U243" i="26"/>
  <c r="T243" i="26"/>
  <c r="T259" i="26" s="1"/>
  <c r="R243" i="26"/>
  <c r="S243" i="26" s="1"/>
  <c r="S259" i="26" s="1"/>
  <c r="Q243" i="26"/>
  <c r="P243" i="26"/>
  <c r="P259" i="26" s="1"/>
  <c r="N243" i="26"/>
  <c r="O243" i="26" s="1"/>
  <c r="O259" i="26" s="1"/>
  <c r="M243" i="26"/>
  <c r="L243" i="26"/>
  <c r="L259" i="26" s="1"/>
  <c r="J243" i="26"/>
  <c r="K243" i="26" s="1"/>
  <c r="K259" i="26" s="1"/>
  <c r="I243" i="26"/>
  <c r="H243" i="26"/>
  <c r="H259" i="26" s="1"/>
  <c r="F243" i="26"/>
  <c r="G243" i="26" s="1"/>
  <c r="G259" i="26" s="1"/>
  <c r="E243" i="26"/>
  <c r="L237" i="26"/>
  <c r="K237" i="26"/>
  <c r="H237" i="26"/>
  <c r="G237" i="26"/>
  <c r="L236" i="26"/>
  <c r="K236" i="26"/>
  <c r="H236" i="26"/>
  <c r="G236" i="26"/>
  <c r="L235" i="26"/>
  <c r="K235" i="26"/>
  <c r="H235" i="26"/>
  <c r="G235" i="26"/>
  <c r="L226" i="26"/>
  <c r="K226" i="26"/>
  <c r="H226" i="26"/>
  <c r="G226" i="26"/>
  <c r="L218" i="26"/>
  <c r="K218" i="26"/>
  <c r="H218" i="26"/>
  <c r="G218" i="26"/>
  <c r="L216" i="26"/>
  <c r="K216" i="26"/>
  <c r="H216" i="26"/>
  <c r="G216" i="26"/>
  <c r="P192" i="26"/>
  <c r="O192" i="26"/>
  <c r="L192" i="26"/>
  <c r="K192" i="26"/>
  <c r="H192" i="26"/>
  <c r="G192" i="26"/>
  <c r="H191" i="26"/>
  <c r="G191" i="26"/>
  <c r="T187" i="26"/>
  <c r="S187" i="26"/>
  <c r="P187" i="26"/>
  <c r="O187" i="26"/>
  <c r="L186" i="26"/>
  <c r="K186" i="26"/>
  <c r="H186" i="26"/>
  <c r="G186" i="26"/>
  <c r="L182" i="26"/>
  <c r="K182" i="26"/>
  <c r="H182" i="26"/>
  <c r="G182" i="26"/>
  <c r="X181" i="26"/>
  <c r="X258" i="26" s="1"/>
  <c r="W181" i="26"/>
  <c r="W258" i="26" s="1"/>
  <c r="V181" i="26"/>
  <c r="V258" i="26" s="1"/>
  <c r="U181" i="26"/>
  <c r="T181" i="26"/>
  <c r="T258" i="26" s="1"/>
  <c r="R181" i="26"/>
  <c r="S181" i="26" s="1"/>
  <c r="S258" i="26" s="1"/>
  <c r="Q181" i="26"/>
  <c r="P181" i="26"/>
  <c r="P258" i="26" s="1"/>
  <c r="N181" i="26"/>
  <c r="O181" i="26" s="1"/>
  <c r="O258" i="26" s="1"/>
  <c r="M181" i="26"/>
  <c r="L181" i="26"/>
  <c r="L258" i="26" s="1"/>
  <c r="J181" i="26"/>
  <c r="K181" i="26" s="1"/>
  <c r="K258" i="26" s="1"/>
  <c r="I181" i="26"/>
  <c r="H181" i="26"/>
  <c r="H258" i="26" s="1"/>
  <c r="F181" i="26"/>
  <c r="G181" i="26" s="1"/>
  <c r="G258" i="26" s="1"/>
  <c r="E181" i="26"/>
  <c r="T179" i="26"/>
  <c r="S179" i="26"/>
  <c r="P179" i="26"/>
  <c r="O179" i="26"/>
  <c r="L179" i="26"/>
  <c r="K179" i="26"/>
  <c r="H179" i="26"/>
  <c r="G179" i="26"/>
  <c r="L176" i="26"/>
  <c r="K176" i="26"/>
  <c r="H176" i="26"/>
  <c r="G176" i="26"/>
  <c r="H173" i="26"/>
  <c r="G173" i="26"/>
  <c r="T172" i="26"/>
  <c r="S172" i="26"/>
  <c r="P172" i="26"/>
  <c r="O172" i="26"/>
  <c r="L172" i="26"/>
  <c r="K172" i="26"/>
  <c r="H172" i="26"/>
  <c r="G172" i="26"/>
  <c r="L171" i="26"/>
  <c r="K171" i="26"/>
  <c r="H171" i="26"/>
  <c r="G171" i="26"/>
  <c r="L170" i="26"/>
  <c r="K170" i="26"/>
  <c r="H170" i="26"/>
  <c r="G170" i="26"/>
  <c r="L158" i="26"/>
  <c r="K158" i="26"/>
  <c r="H158" i="26"/>
  <c r="G158" i="26"/>
  <c r="L157" i="26"/>
  <c r="K157" i="26"/>
  <c r="H157" i="26"/>
  <c r="G157" i="26"/>
  <c r="L148" i="26"/>
  <c r="K148" i="26"/>
  <c r="H148" i="26"/>
  <c r="G148" i="26"/>
  <c r="L147" i="26"/>
  <c r="K147" i="26"/>
  <c r="H147" i="26"/>
  <c r="G147" i="26"/>
  <c r="L141" i="26"/>
  <c r="K141" i="26"/>
  <c r="H141" i="26"/>
  <c r="G141" i="26"/>
  <c r="L138" i="26"/>
  <c r="K138" i="26"/>
  <c r="H138" i="26"/>
  <c r="G138" i="26"/>
  <c r="X137" i="26"/>
  <c r="X257" i="26" s="1"/>
  <c r="W137" i="26"/>
  <c r="W257" i="26" s="1"/>
  <c r="V137" i="26"/>
  <c r="V257" i="26" s="1"/>
  <c r="U137" i="26"/>
  <c r="R137" i="26"/>
  <c r="Q137" i="26"/>
  <c r="N137" i="26"/>
  <c r="M137" i="26"/>
  <c r="O137" i="26" s="1"/>
  <c r="O257" i="26" s="1"/>
  <c r="J137" i="26"/>
  <c r="I137" i="26"/>
  <c r="F137" i="26"/>
  <c r="E137" i="26"/>
  <c r="G137" i="26" s="1"/>
  <c r="G257" i="26" s="1"/>
  <c r="G269" i="26" s="1"/>
  <c r="H129" i="26"/>
  <c r="G129" i="26"/>
  <c r="L128" i="26"/>
  <c r="K128" i="26"/>
  <c r="H128" i="26"/>
  <c r="G128" i="26"/>
  <c r="L111" i="26"/>
  <c r="K111" i="26"/>
  <c r="H111" i="26"/>
  <c r="G111" i="26"/>
  <c r="L110" i="26"/>
  <c r="K110" i="26"/>
  <c r="H110" i="26"/>
  <c r="G110" i="26"/>
  <c r="L109" i="26"/>
  <c r="K109" i="26"/>
  <c r="H109" i="26"/>
  <c r="G109" i="26"/>
  <c r="L106" i="26"/>
  <c r="K106" i="26"/>
  <c r="H106" i="26"/>
  <c r="G106" i="26"/>
  <c r="L100" i="26"/>
  <c r="K100" i="26"/>
  <c r="H100" i="26"/>
  <c r="G100" i="26"/>
  <c r="L89" i="26"/>
  <c r="K89" i="26"/>
  <c r="H89" i="26"/>
  <c r="G89" i="26"/>
  <c r="L87" i="26"/>
  <c r="K87" i="26"/>
  <c r="H87" i="26"/>
  <c r="G87" i="26"/>
  <c r="L84" i="26"/>
  <c r="K84" i="26"/>
  <c r="H84" i="26"/>
  <c r="G84" i="26"/>
  <c r="T83" i="26"/>
  <c r="S83" i="26"/>
  <c r="P83" i="26"/>
  <c r="O83" i="26"/>
  <c r="L83" i="26"/>
  <c r="K83" i="26"/>
  <c r="H83" i="26"/>
  <c r="G83" i="26"/>
  <c r="X82" i="26"/>
  <c r="W82" i="26"/>
  <c r="W256" i="26" s="1"/>
  <c r="V82" i="26"/>
  <c r="V256" i="26" s="1"/>
  <c r="U82" i="26"/>
  <c r="T82" i="26"/>
  <c r="T256" i="26" s="1"/>
  <c r="R82" i="26"/>
  <c r="S82" i="26" s="1"/>
  <c r="Q82" i="26"/>
  <c r="P82" i="26"/>
  <c r="P256" i="26" s="1"/>
  <c r="N82" i="26"/>
  <c r="O82" i="26" s="1"/>
  <c r="M82" i="26"/>
  <c r="L82" i="26"/>
  <c r="L256" i="26" s="1"/>
  <c r="J82" i="26"/>
  <c r="K82" i="26" s="1"/>
  <c r="I82" i="26"/>
  <c r="H82" i="26"/>
  <c r="F82" i="26"/>
  <c r="G82" i="26" s="1"/>
  <c r="E82" i="26"/>
  <c r="T81" i="26"/>
  <c r="S81" i="26"/>
  <c r="L81" i="26"/>
  <c r="K81" i="26"/>
  <c r="H81" i="26"/>
  <c r="G81" i="26"/>
  <c r="L80" i="26"/>
  <c r="K80" i="26"/>
  <c r="H80" i="26"/>
  <c r="G80" i="26"/>
  <c r="L74" i="26"/>
  <c r="K74" i="26"/>
  <c r="H74" i="26"/>
  <c r="G74" i="26"/>
  <c r="L73" i="26"/>
  <c r="K73" i="26"/>
  <c r="H73" i="26"/>
  <c r="G73" i="26"/>
  <c r="L71" i="26"/>
  <c r="K71" i="26"/>
  <c r="H71" i="26"/>
  <c r="G71" i="26"/>
  <c r="L67" i="26"/>
  <c r="K67" i="26"/>
  <c r="H67" i="26"/>
  <c r="G67" i="26"/>
  <c r="L65" i="26"/>
  <c r="K65" i="26"/>
  <c r="H65" i="26"/>
  <c r="G65" i="26"/>
  <c r="L50" i="26"/>
  <c r="K50" i="26"/>
  <c r="H50" i="26"/>
  <c r="G50" i="26"/>
  <c r="L35" i="26"/>
  <c r="K35" i="26"/>
  <c r="H35" i="26"/>
  <c r="G35" i="26"/>
  <c r="L34" i="26"/>
  <c r="K34" i="26"/>
  <c r="H34" i="26"/>
  <c r="G34" i="26"/>
  <c r="H30" i="26"/>
  <c r="G30" i="26"/>
  <c r="L29" i="26"/>
  <c r="K29" i="26"/>
  <c r="H29" i="26"/>
  <c r="G29" i="26"/>
  <c r="L27" i="26"/>
  <c r="K27" i="26"/>
  <c r="H27" i="26"/>
  <c r="G27" i="26"/>
  <c r="L25" i="26"/>
  <c r="K25" i="26"/>
  <c r="H25" i="26"/>
  <c r="G25" i="26"/>
  <c r="T24" i="26"/>
  <c r="S24" i="26"/>
  <c r="P24" i="26"/>
  <c r="O24" i="26"/>
  <c r="L24" i="26"/>
  <c r="K24" i="26"/>
  <c r="H24" i="26"/>
  <c r="G24" i="26"/>
  <c r="L22" i="26"/>
  <c r="K22" i="26"/>
  <c r="H22" i="26"/>
  <c r="G22" i="26"/>
  <c r="T20" i="26"/>
  <c r="S20" i="26"/>
  <c r="P20" i="26"/>
  <c r="O20" i="26"/>
  <c r="P19" i="26"/>
  <c r="O19" i="26"/>
  <c r="L19" i="26"/>
  <c r="K19" i="26"/>
  <c r="H19" i="26"/>
  <c r="G19" i="26"/>
  <c r="L17" i="26"/>
  <c r="K17" i="26"/>
  <c r="H17" i="26"/>
  <c r="G17" i="26"/>
  <c r="L16" i="26"/>
  <c r="K16" i="26"/>
  <c r="H16" i="26"/>
  <c r="G16" i="26"/>
  <c r="L14" i="26"/>
  <c r="K14" i="26"/>
  <c r="H14" i="26"/>
  <c r="G14" i="26"/>
  <c r="L13" i="26"/>
  <c r="K13" i="26"/>
  <c r="H13" i="26"/>
  <c r="G13" i="26"/>
  <c r="K379" i="25"/>
  <c r="K378" i="25"/>
  <c r="P377" i="25"/>
  <c r="S377" i="25" s="1"/>
  <c r="K377" i="25"/>
  <c r="P372" i="25"/>
  <c r="S372" i="25" s="1"/>
  <c r="AA348" i="25"/>
  <c r="Z348" i="25"/>
  <c r="Y348" i="25"/>
  <c r="X348" i="25"/>
  <c r="W348" i="25"/>
  <c r="V348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R341" i="25"/>
  <c r="P341" i="25"/>
  <c r="R338" i="25" s="1"/>
  <c r="L341" i="25"/>
  <c r="T340" i="25"/>
  <c r="R340" i="25"/>
  <c r="N340" i="25"/>
  <c r="R339" i="25"/>
  <c r="M339" i="25"/>
  <c r="M342" i="25" s="1"/>
  <c r="L339" i="25"/>
  <c r="H339" i="25"/>
  <c r="I339" i="25" s="1"/>
  <c r="I342" i="25" s="1"/>
  <c r="T338" i="25"/>
  <c r="T337" i="25"/>
  <c r="R337" i="25"/>
  <c r="N337" i="25"/>
  <c r="T336" i="25"/>
  <c r="R336" i="25"/>
  <c r="N336" i="25"/>
  <c r="T335" i="25"/>
  <c r="T339" i="25" s="1"/>
  <c r="T341" i="25" s="1"/>
  <c r="R335" i="25"/>
  <c r="AA331" i="25"/>
  <c r="Z331" i="25"/>
  <c r="Y331" i="25"/>
  <c r="X331" i="25"/>
  <c r="W331" i="25"/>
  <c r="V331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I324" i="25"/>
  <c r="H324" i="25"/>
  <c r="F324" i="25"/>
  <c r="L323" i="25"/>
  <c r="J323" i="25"/>
  <c r="L322" i="25"/>
  <c r="L324" i="25" s="1"/>
  <c r="J322" i="25"/>
  <c r="G315" i="25"/>
  <c r="F269" i="25"/>
  <c r="W259" i="25"/>
  <c r="V259" i="25"/>
  <c r="Q259" i="25"/>
  <c r="F259" i="25"/>
  <c r="J258" i="25"/>
  <c r="F258" i="25"/>
  <c r="F270" i="25" s="1"/>
  <c r="V257" i="25"/>
  <c r="R257" i="25"/>
  <c r="N257" i="25"/>
  <c r="J257" i="25"/>
  <c r="J269" i="25" s="1"/>
  <c r="L269" i="25" s="1"/>
  <c r="F257" i="25"/>
  <c r="W256" i="25"/>
  <c r="V256" i="25"/>
  <c r="R256" i="25"/>
  <c r="N256" i="25"/>
  <c r="J256" i="25"/>
  <c r="F256" i="25"/>
  <c r="V244" i="25"/>
  <c r="R244" i="25"/>
  <c r="N244" i="25"/>
  <c r="J244" i="25"/>
  <c r="F244" i="25"/>
  <c r="D244" i="25"/>
  <c r="C244" i="25"/>
  <c r="B244" i="25"/>
  <c r="X243" i="25"/>
  <c r="X259" i="25" s="1"/>
  <c r="W243" i="25"/>
  <c r="V243" i="25"/>
  <c r="U243" i="25"/>
  <c r="U259" i="25" s="1"/>
  <c r="R243" i="25"/>
  <c r="T243" i="25" s="1"/>
  <c r="T259" i="25" s="1"/>
  <c r="Q243" i="25"/>
  <c r="S243" i="25" s="1"/>
  <c r="S259" i="25" s="1"/>
  <c r="N243" i="25"/>
  <c r="P243" i="25" s="1"/>
  <c r="P259" i="25" s="1"/>
  <c r="M243" i="25"/>
  <c r="J243" i="25"/>
  <c r="J259" i="25" s="1"/>
  <c r="I243" i="25"/>
  <c r="F243" i="25"/>
  <c r="H243" i="25" s="1"/>
  <c r="H259" i="25" s="1"/>
  <c r="E243" i="25"/>
  <c r="L237" i="25"/>
  <c r="K237" i="25"/>
  <c r="H237" i="25"/>
  <c r="G237" i="25"/>
  <c r="L236" i="25"/>
  <c r="K236" i="25"/>
  <c r="H236" i="25"/>
  <c r="G236" i="25"/>
  <c r="L235" i="25"/>
  <c r="K235" i="25"/>
  <c r="H235" i="25"/>
  <c r="G235" i="25"/>
  <c r="L226" i="25"/>
  <c r="K226" i="25"/>
  <c r="H226" i="25"/>
  <c r="G226" i="25"/>
  <c r="L218" i="25"/>
  <c r="K218" i="25"/>
  <c r="H218" i="25"/>
  <c r="G218" i="25"/>
  <c r="L216" i="25"/>
  <c r="K216" i="25"/>
  <c r="H216" i="25"/>
  <c r="G216" i="25"/>
  <c r="P192" i="25"/>
  <c r="O192" i="25"/>
  <c r="L192" i="25"/>
  <c r="K192" i="25"/>
  <c r="H192" i="25"/>
  <c r="G192" i="25"/>
  <c r="H191" i="25"/>
  <c r="G191" i="25"/>
  <c r="T187" i="25"/>
  <c r="S187" i="25"/>
  <c r="P187" i="25"/>
  <c r="O187" i="25"/>
  <c r="L186" i="25"/>
  <c r="K186" i="25"/>
  <c r="H186" i="25"/>
  <c r="G186" i="25"/>
  <c r="L182" i="25"/>
  <c r="K182" i="25"/>
  <c r="H182" i="25"/>
  <c r="G182" i="25"/>
  <c r="X181" i="25"/>
  <c r="X258" i="25" s="1"/>
  <c r="W181" i="25"/>
  <c r="W258" i="25" s="1"/>
  <c r="V181" i="25"/>
  <c r="V258" i="25" s="1"/>
  <c r="U181" i="25"/>
  <c r="U258" i="25" s="1"/>
  <c r="R181" i="25"/>
  <c r="T181" i="25" s="1"/>
  <c r="T258" i="25" s="1"/>
  <c r="Q181" i="25"/>
  <c r="N181" i="25"/>
  <c r="N258" i="25" s="1"/>
  <c r="M181" i="25"/>
  <c r="J181" i="25"/>
  <c r="L181" i="25" s="1"/>
  <c r="L258" i="25" s="1"/>
  <c r="I181" i="25"/>
  <c r="F181" i="25"/>
  <c r="H181" i="25" s="1"/>
  <c r="H258" i="25" s="1"/>
  <c r="E181" i="25"/>
  <c r="T179" i="25"/>
  <c r="S179" i="25"/>
  <c r="P179" i="25"/>
  <c r="O179" i="25"/>
  <c r="L179" i="25"/>
  <c r="K179" i="25"/>
  <c r="H179" i="25"/>
  <c r="G179" i="25"/>
  <c r="L176" i="25"/>
  <c r="K176" i="25"/>
  <c r="H176" i="25"/>
  <c r="G176" i="25"/>
  <c r="H173" i="25"/>
  <c r="G173" i="25"/>
  <c r="T172" i="25"/>
  <c r="S172" i="25"/>
  <c r="P172" i="25"/>
  <c r="O172" i="25"/>
  <c r="L172" i="25"/>
  <c r="K172" i="25"/>
  <c r="H172" i="25"/>
  <c r="G172" i="25"/>
  <c r="L171" i="25"/>
  <c r="K171" i="25"/>
  <c r="H171" i="25"/>
  <c r="G171" i="25"/>
  <c r="L170" i="25"/>
  <c r="K170" i="25"/>
  <c r="H170" i="25"/>
  <c r="G170" i="25"/>
  <c r="L158" i="25"/>
  <c r="K158" i="25"/>
  <c r="H158" i="25"/>
  <c r="G158" i="25"/>
  <c r="L157" i="25"/>
  <c r="K157" i="25"/>
  <c r="H157" i="25"/>
  <c r="G157" i="25"/>
  <c r="L148" i="25"/>
  <c r="K148" i="25"/>
  <c r="H148" i="25"/>
  <c r="G148" i="25"/>
  <c r="L147" i="25"/>
  <c r="K147" i="25"/>
  <c r="H147" i="25"/>
  <c r="G147" i="25"/>
  <c r="L141" i="25"/>
  <c r="K141" i="25"/>
  <c r="H141" i="25"/>
  <c r="G141" i="25"/>
  <c r="L138" i="25"/>
  <c r="K138" i="25"/>
  <c r="H138" i="25"/>
  <c r="G138" i="25"/>
  <c r="X137" i="25"/>
  <c r="X257" i="25" s="1"/>
  <c r="W137" i="25"/>
  <c r="V137" i="25"/>
  <c r="U137" i="25"/>
  <c r="U257" i="25" s="1"/>
  <c r="T137" i="25"/>
  <c r="T257" i="25" s="1"/>
  <c r="S137" i="25"/>
  <c r="S257" i="25" s="1"/>
  <c r="R137" i="25"/>
  <c r="Q137" i="25"/>
  <c r="Q257" i="25" s="1"/>
  <c r="P137" i="25"/>
  <c r="P257" i="25" s="1"/>
  <c r="O137" i="25"/>
  <c r="O257" i="25" s="1"/>
  <c r="N137" i="25"/>
  <c r="M137" i="25"/>
  <c r="M257" i="25" s="1"/>
  <c r="L137" i="25"/>
  <c r="L257" i="25" s="1"/>
  <c r="K137" i="25"/>
  <c r="K257" i="25" s="1"/>
  <c r="K269" i="25" s="1"/>
  <c r="J137" i="25"/>
  <c r="I137" i="25"/>
  <c r="I257" i="25" s="1"/>
  <c r="I269" i="25" s="1"/>
  <c r="H137" i="25"/>
  <c r="G137" i="25"/>
  <c r="G257" i="25" s="1"/>
  <c r="G269" i="25" s="1"/>
  <c r="F137" i="25"/>
  <c r="E137" i="25"/>
  <c r="E257" i="25" s="1"/>
  <c r="E269" i="25" s="1"/>
  <c r="H129" i="25"/>
  <c r="G129" i="25"/>
  <c r="L128" i="25"/>
  <c r="K128" i="25"/>
  <c r="H128" i="25"/>
  <c r="G128" i="25"/>
  <c r="L111" i="25"/>
  <c r="K111" i="25"/>
  <c r="H111" i="25"/>
  <c r="G111" i="25"/>
  <c r="L110" i="25"/>
  <c r="K110" i="25"/>
  <c r="H110" i="25"/>
  <c r="G110" i="25"/>
  <c r="L109" i="25"/>
  <c r="K109" i="25"/>
  <c r="H109" i="25"/>
  <c r="G109" i="25"/>
  <c r="L106" i="25"/>
  <c r="K106" i="25"/>
  <c r="H106" i="25"/>
  <c r="G106" i="25"/>
  <c r="L100" i="25"/>
  <c r="K100" i="25"/>
  <c r="H100" i="25"/>
  <c r="G100" i="25"/>
  <c r="L89" i="25"/>
  <c r="K89" i="25"/>
  <c r="H89" i="25"/>
  <c r="G89" i="25"/>
  <c r="L87" i="25"/>
  <c r="K87" i="25"/>
  <c r="H87" i="25"/>
  <c r="G87" i="25"/>
  <c r="L84" i="25"/>
  <c r="K84" i="25"/>
  <c r="H84" i="25"/>
  <c r="G84" i="25"/>
  <c r="T83" i="25"/>
  <c r="S83" i="25"/>
  <c r="P83" i="25"/>
  <c r="O83" i="25"/>
  <c r="L83" i="25"/>
  <c r="K83" i="25"/>
  <c r="H83" i="25"/>
  <c r="G83" i="25"/>
  <c r="X82" i="25"/>
  <c r="X256" i="25" s="1"/>
  <c r="W82" i="25"/>
  <c r="V82" i="25"/>
  <c r="U82" i="25"/>
  <c r="R82" i="25"/>
  <c r="T82" i="25" s="1"/>
  <c r="T256" i="25" s="1"/>
  <c r="Q82" i="25"/>
  <c r="N82" i="25"/>
  <c r="M82" i="25"/>
  <c r="J82" i="25"/>
  <c r="L82" i="25" s="1"/>
  <c r="L256" i="25" s="1"/>
  <c r="I82" i="25"/>
  <c r="F82" i="25"/>
  <c r="E82" i="25"/>
  <c r="T81" i="25"/>
  <c r="S81" i="25"/>
  <c r="L81" i="25"/>
  <c r="K81" i="25"/>
  <c r="H81" i="25"/>
  <c r="G81" i="25"/>
  <c r="L80" i="25"/>
  <c r="K80" i="25"/>
  <c r="H80" i="25"/>
  <c r="G80" i="25"/>
  <c r="L74" i="25"/>
  <c r="K74" i="25"/>
  <c r="H74" i="25"/>
  <c r="G74" i="25"/>
  <c r="L73" i="25"/>
  <c r="K73" i="25"/>
  <c r="H73" i="25"/>
  <c r="G73" i="25"/>
  <c r="L71" i="25"/>
  <c r="K71" i="25"/>
  <c r="H71" i="25"/>
  <c r="G71" i="25"/>
  <c r="L67" i="25"/>
  <c r="K67" i="25"/>
  <c r="H67" i="25"/>
  <c r="G67" i="25"/>
  <c r="L65" i="25"/>
  <c r="K65" i="25"/>
  <c r="H65" i="25"/>
  <c r="G65" i="25"/>
  <c r="L50" i="25"/>
  <c r="K50" i="25"/>
  <c r="H50" i="25"/>
  <c r="G50" i="25"/>
  <c r="L35" i="25"/>
  <c r="K35" i="25"/>
  <c r="H35" i="25"/>
  <c r="G35" i="25"/>
  <c r="L34" i="25"/>
  <c r="K34" i="25"/>
  <c r="H34" i="25"/>
  <c r="G34" i="25"/>
  <c r="H30" i="25"/>
  <c r="G30" i="25"/>
  <c r="L29" i="25"/>
  <c r="K29" i="25"/>
  <c r="H29" i="25"/>
  <c r="G29" i="25"/>
  <c r="L27" i="25"/>
  <c r="K27" i="25"/>
  <c r="H27" i="25"/>
  <c r="G27" i="25"/>
  <c r="L25" i="25"/>
  <c r="K25" i="25"/>
  <c r="H25" i="25"/>
  <c r="G25" i="25"/>
  <c r="T24" i="25"/>
  <c r="S24" i="25"/>
  <c r="P24" i="25"/>
  <c r="O24" i="25"/>
  <c r="L24" i="25"/>
  <c r="K24" i="25"/>
  <c r="H24" i="25"/>
  <c r="G24" i="25"/>
  <c r="L22" i="25"/>
  <c r="K22" i="25"/>
  <c r="H22" i="25"/>
  <c r="G22" i="25"/>
  <c r="T20" i="25"/>
  <c r="S20" i="25"/>
  <c r="P20" i="25"/>
  <c r="O20" i="25"/>
  <c r="P19" i="25"/>
  <c r="O19" i="25"/>
  <c r="L19" i="25"/>
  <c r="K19" i="25"/>
  <c r="H19" i="25"/>
  <c r="G19" i="25"/>
  <c r="L17" i="25"/>
  <c r="K17" i="25"/>
  <c r="H17" i="25"/>
  <c r="G17" i="25"/>
  <c r="L16" i="25"/>
  <c r="K16" i="25"/>
  <c r="H16" i="25"/>
  <c r="G16" i="25"/>
  <c r="L14" i="25"/>
  <c r="K14" i="25"/>
  <c r="H14" i="25"/>
  <c r="G14" i="25"/>
  <c r="L13" i="25"/>
  <c r="K13" i="25"/>
  <c r="H13" i="25"/>
  <c r="G13" i="25"/>
  <c r="K378" i="24"/>
  <c r="K377" i="24"/>
  <c r="AA348" i="24"/>
  <c r="Z348" i="24"/>
  <c r="Y348" i="24"/>
  <c r="X348" i="24"/>
  <c r="W348" i="24"/>
  <c r="V348" i="24"/>
  <c r="U348" i="24"/>
  <c r="T348" i="24"/>
  <c r="S348" i="24"/>
  <c r="R348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E348" i="24"/>
  <c r="H342" i="24"/>
  <c r="P341" i="24"/>
  <c r="R337" i="24" s="1"/>
  <c r="H341" i="24"/>
  <c r="J335" i="24" s="1"/>
  <c r="T340" i="24"/>
  <c r="J340" i="24"/>
  <c r="R339" i="24"/>
  <c r="L339" i="24"/>
  <c r="L342" i="24" s="1"/>
  <c r="J339" i="24"/>
  <c r="I339" i="24"/>
  <c r="I342" i="24" s="1"/>
  <c r="H339" i="24"/>
  <c r="T338" i="24"/>
  <c r="R338" i="24"/>
  <c r="T337" i="24"/>
  <c r="J337" i="24"/>
  <c r="T336" i="24"/>
  <c r="J336" i="24"/>
  <c r="T335" i="24"/>
  <c r="R335" i="24"/>
  <c r="AA331" i="24"/>
  <c r="Z331" i="24"/>
  <c r="Y331" i="24"/>
  <c r="X331" i="24"/>
  <c r="W331" i="24"/>
  <c r="V331" i="24"/>
  <c r="U331" i="24"/>
  <c r="T331" i="24"/>
  <c r="S331" i="24"/>
  <c r="R331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E331" i="24"/>
  <c r="J324" i="24"/>
  <c r="I324" i="24"/>
  <c r="H324" i="24"/>
  <c r="F324" i="24"/>
  <c r="L323" i="24"/>
  <c r="L324" i="24" s="1"/>
  <c r="J323" i="24"/>
  <c r="L322" i="24"/>
  <c r="J322" i="24"/>
  <c r="G315" i="24"/>
  <c r="H270" i="24"/>
  <c r="V259" i="24"/>
  <c r="U259" i="24"/>
  <c r="R259" i="24"/>
  <c r="Q259" i="24"/>
  <c r="N259" i="24"/>
  <c r="M259" i="24"/>
  <c r="J259" i="24"/>
  <c r="J271" i="24" s="1"/>
  <c r="L271" i="24" s="1"/>
  <c r="I259" i="24"/>
  <c r="I271" i="24" s="1"/>
  <c r="F259" i="24"/>
  <c r="F271" i="24" s="1"/>
  <c r="E259" i="24"/>
  <c r="E271" i="24" s="1"/>
  <c r="H271" i="24" s="1"/>
  <c r="V258" i="24"/>
  <c r="U258" i="24"/>
  <c r="R258" i="24"/>
  <c r="Q258" i="24"/>
  <c r="M258" i="24"/>
  <c r="I258" i="24"/>
  <c r="E258" i="24"/>
  <c r="E270" i="24" s="1"/>
  <c r="X257" i="24"/>
  <c r="U257" i="24"/>
  <c r="M257" i="24"/>
  <c r="E257" i="24"/>
  <c r="Q256" i="24"/>
  <c r="I256" i="24"/>
  <c r="U244" i="24"/>
  <c r="M244" i="24"/>
  <c r="E244" i="24"/>
  <c r="D244" i="24"/>
  <c r="C244" i="24"/>
  <c r="B244" i="24"/>
  <c r="X243" i="24"/>
  <c r="X259" i="24" s="1"/>
  <c r="W243" i="24"/>
  <c r="W259" i="24" s="1"/>
  <c r="V243" i="24"/>
  <c r="U243" i="24"/>
  <c r="T243" i="24"/>
  <c r="T259" i="24" s="1"/>
  <c r="S243" i="24"/>
  <c r="S259" i="24" s="1"/>
  <c r="R243" i="24"/>
  <c r="Q243" i="24"/>
  <c r="P243" i="24"/>
  <c r="P259" i="24" s="1"/>
  <c r="O243" i="24"/>
  <c r="O259" i="24" s="1"/>
  <c r="N243" i="24"/>
  <c r="M243" i="24"/>
  <c r="L243" i="24"/>
  <c r="L259" i="24" s="1"/>
  <c r="K243" i="24"/>
  <c r="K259" i="24" s="1"/>
  <c r="K271" i="24" s="1"/>
  <c r="J243" i="24"/>
  <c r="I243" i="24"/>
  <c r="H243" i="24"/>
  <c r="H259" i="24" s="1"/>
  <c r="G243" i="24"/>
  <c r="G259" i="24" s="1"/>
  <c r="G271" i="24" s="1"/>
  <c r="F243" i="24"/>
  <c r="E243" i="24"/>
  <c r="L237" i="24"/>
  <c r="K237" i="24"/>
  <c r="H237" i="24"/>
  <c r="G237" i="24"/>
  <c r="L236" i="24"/>
  <c r="K236" i="24"/>
  <c r="H236" i="24"/>
  <c r="G236" i="24"/>
  <c r="L235" i="24"/>
  <c r="K235" i="24"/>
  <c r="H235" i="24"/>
  <c r="G235" i="24"/>
  <c r="L226" i="24"/>
  <c r="K226" i="24"/>
  <c r="H226" i="24"/>
  <c r="G226" i="24"/>
  <c r="L218" i="24"/>
  <c r="K218" i="24"/>
  <c r="H218" i="24"/>
  <c r="G218" i="24"/>
  <c r="L216" i="24"/>
  <c r="K216" i="24"/>
  <c r="H216" i="24"/>
  <c r="G216" i="24"/>
  <c r="P192" i="24"/>
  <c r="O192" i="24"/>
  <c r="L192" i="24"/>
  <c r="K192" i="24"/>
  <c r="H192" i="24"/>
  <c r="G192" i="24"/>
  <c r="H191" i="24"/>
  <c r="G191" i="24"/>
  <c r="T187" i="24"/>
  <c r="S187" i="24"/>
  <c r="P187" i="24"/>
  <c r="O187" i="24"/>
  <c r="L186" i="24"/>
  <c r="K186" i="24"/>
  <c r="H186" i="24"/>
  <c r="G186" i="24"/>
  <c r="L182" i="24"/>
  <c r="K182" i="24"/>
  <c r="H182" i="24"/>
  <c r="G182" i="24"/>
  <c r="X181" i="24"/>
  <c r="X258" i="24" s="1"/>
  <c r="W181" i="24"/>
  <c r="W258" i="24" s="1"/>
  <c r="V181" i="24"/>
  <c r="U181" i="24"/>
  <c r="T181" i="24"/>
  <c r="T258" i="24" s="1"/>
  <c r="S181" i="24"/>
  <c r="S258" i="24" s="1"/>
  <c r="R181" i="24"/>
  <c r="Q181" i="24"/>
  <c r="P181" i="24"/>
  <c r="P258" i="24" s="1"/>
  <c r="O181" i="24"/>
  <c r="O258" i="24" s="1"/>
  <c r="N181" i="24"/>
  <c r="N258" i="24" s="1"/>
  <c r="M181" i="24"/>
  <c r="L181" i="24"/>
  <c r="L258" i="24" s="1"/>
  <c r="K181" i="24"/>
  <c r="K258" i="24" s="1"/>
  <c r="K270" i="24" s="1"/>
  <c r="J181" i="24"/>
  <c r="J258" i="24" s="1"/>
  <c r="J270" i="24" s="1"/>
  <c r="I181" i="24"/>
  <c r="H181" i="24"/>
  <c r="H258" i="24" s="1"/>
  <c r="G181" i="24"/>
  <c r="G258" i="24" s="1"/>
  <c r="G270" i="24" s="1"/>
  <c r="F181" i="24"/>
  <c r="F258" i="24" s="1"/>
  <c r="F270" i="24" s="1"/>
  <c r="E181" i="24"/>
  <c r="T179" i="24"/>
  <c r="S179" i="24"/>
  <c r="P179" i="24"/>
  <c r="O179" i="24"/>
  <c r="L179" i="24"/>
  <c r="K179" i="24"/>
  <c r="H179" i="24"/>
  <c r="G179" i="24"/>
  <c r="L176" i="24"/>
  <c r="K176" i="24"/>
  <c r="H176" i="24"/>
  <c r="G176" i="24"/>
  <c r="H173" i="24"/>
  <c r="G173" i="24"/>
  <c r="T172" i="24"/>
  <c r="S172" i="24"/>
  <c r="P172" i="24"/>
  <c r="O172" i="24"/>
  <c r="L172" i="24"/>
  <c r="K172" i="24"/>
  <c r="H172" i="24"/>
  <c r="G172" i="24"/>
  <c r="L171" i="24"/>
  <c r="K171" i="24"/>
  <c r="H171" i="24"/>
  <c r="G171" i="24"/>
  <c r="L170" i="24"/>
  <c r="K170" i="24"/>
  <c r="H170" i="24"/>
  <c r="G170" i="24"/>
  <c r="L158" i="24"/>
  <c r="K158" i="24"/>
  <c r="H158" i="24"/>
  <c r="G158" i="24"/>
  <c r="L157" i="24"/>
  <c r="K157" i="24"/>
  <c r="H157" i="24"/>
  <c r="G157" i="24"/>
  <c r="L148" i="24"/>
  <c r="K148" i="24"/>
  <c r="H148" i="24"/>
  <c r="G148" i="24"/>
  <c r="L147" i="24"/>
  <c r="K147" i="24"/>
  <c r="H147" i="24"/>
  <c r="G147" i="24"/>
  <c r="L141" i="24"/>
  <c r="K141" i="24"/>
  <c r="H141" i="24"/>
  <c r="G141" i="24"/>
  <c r="L138" i="24"/>
  <c r="K138" i="24"/>
  <c r="H138" i="24"/>
  <c r="G138" i="24"/>
  <c r="X137" i="24"/>
  <c r="W137" i="24"/>
  <c r="W257" i="24" s="1"/>
  <c r="V137" i="24"/>
  <c r="V257" i="24" s="1"/>
  <c r="U137" i="24"/>
  <c r="R137" i="24"/>
  <c r="Q137" i="24"/>
  <c r="S137" i="24" s="1"/>
  <c r="S257" i="24" s="1"/>
  <c r="N137" i="24"/>
  <c r="M137" i="24"/>
  <c r="J137" i="24"/>
  <c r="I137" i="24"/>
  <c r="K137" i="24" s="1"/>
  <c r="K257" i="24" s="1"/>
  <c r="K269" i="24" s="1"/>
  <c r="F137" i="24"/>
  <c r="E137" i="24"/>
  <c r="H129" i="24"/>
  <c r="G129" i="24"/>
  <c r="L128" i="24"/>
  <c r="K128" i="24"/>
  <c r="H128" i="24"/>
  <c r="G128" i="24"/>
  <c r="L111" i="24"/>
  <c r="K111" i="24"/>
  <c r="H111" i="24"/>
  <c r="G111" i="24"/>
  <c r="L110" i="24"/>
  <c r="K110" i="24"/>
  <c r="H110" i="24"/>
  <c r="G110" i="24"/>
  <c r="L109" i="24"/>
  <c r="K109" i="24"/>
  <c r="H109" i="24"/>
  <c r="G109" i="24"/>
  <c r="L106" i="24"/>
  <c r="K106" i="24"/>
  <c r="H106" i="24"/>
  <c r="G106" i="24"/>
  <c r="L100" i="24"/>
  <c r="K100" i="24"/>
  <c r="H100" i="24"/>
  <c r="G100" i="24"/>
  <c r="L89" i="24"/>
  <c r="K89" i="24"/>
  <c r="H89" i="24"/>
  <c r="G89" i="24"/>
  <c r="L87" i="24"/>
  <c r="K87" i="24"/>
  <c r="H87" i="24"/>
  <c r="G87" i="24"/>
  <c r="L84" i="24"/>
  <c r="K84" i="24"/>
  <c r="H84" i="24"/>
  <c r="G84" i="24"/>
  <c r="T83" i="24"/>
  <c r="S83" i="24"/>
  <c r="P83" i="24"/>
  <c r="O83" i="24"/>
  <c r="L83" i="24"/>
  <c r="K83" i="24"/>
  <c r="H83" i="24"/>
  <c r="G83" i="24"/>
  <c r="X82" i="24"/>
  <c r="W82" i="24"/>
  <c r="V82" i="24"/>
  <c r="V256" i="24" s="1"/>
  <c r="U82" i="24"/>
  <c r="U256" i="24" s="1"/>
  <c r="T82" i="24"/>
  <c r="T256" i="24" s="1"/>
  <c r="R82" i="24"/>
  <c r="R256" i="24" s="1"/>
  <c r="Q82" i="24"/>
  <c r="S82" i="24" s="1"/>
  <c r="P82" i="24"/>
  <c r="P256" i="24" s="1"/>
  <c r="N82" i="24"/>
  <c r="N256" i="24" s="1"/>
  <c r="M82" i="24"/>
  <c r="O82" i="24" s="1"/>
  <c r="L82" i="24"/>
  <c r="L256" i="24" s="1"/>
  <c r="J82" i="24"/>
  <c r="J256" i="24" s="1"/>
  <c r="J268" i="24" s="1"/>
  <c r="I82" i="24"/>
  <c r="K82" i="24" s="1"/>
  <c r="H82" i="24"/>
  <c r="F82" i="24"/>
  <c r="F256" i="24" s="1"/>
  <c r="F268" i="24" s="1"/>
  <c r="E82" i="24"/>
  <c r="G82" i="24" s="1"/>
  <c r="T81" i="24"/>
  <c r="S81" i="24"/>
  <c r="L81" i="24"/>
  <c r="K81" i="24"/>
  <c r="H81" i="24"/>
  <c r="G81" i="24"/>
  <c r="L80" i="24"/>
  <c r="K80" i="24"/>
  <c r="H80" i="24"/>
  <c r="G80" i="24"/>
  <c r="L74" i="24"/>
  <c r="K74" i="24"/>
  <c r="H74" i="24"/>
  <c r="G74" i="24"/>
  <c r="L73" i="24"/>
  <c r="K73" i="24"/>
  <c r="H73" i="24"/>
  <c r="G73" i="24"/>
  <c r="L71" i="24"/>
  <c r="K71" i="24"/>
  <c r="H71" i="24"/>
  <c r="G71" i="24"/>
  <c r="L67" i="24"/>
  <c r="K67" i="24"/>
  <c r="H67" i="24"/>
  <c r="G67" i="24"/>
  <c r="L65" i="24"/>
  <c r="K65" i="24"/>
  <c r="H65" i="24"/>
  <c r="G65" i="24"/>
  <c r="L50" i="24"/>
  <c r="K50" i="24"/>
  <c r="H50" i="24"/>
  <c r="G50" i="24"/>
  <c r="L35" i="24"/>
  <c r="K35" i="24"/>
  <c r="H35" i="24"/>
  <c r="G35" i="24"/>
  <c r="L34" i="24"/>
  <c r="K34" i="24"/>
  <c r="H34" i="24"/>
  <c r="G34" i="24"/>
  <c r="H30" i="24"/>
  <c r="G30" i="24"/>
  <c r="L29" i="24"/>
  <c r="K29" i="24"/>
  <c r="H29" i="24"/>
  <c r="G29" i="24"/>
  <c r="L27" i="24"/>
  <c r="K27" i="24"/>
  <c r="H27" i="24"/>
  <c r="G27" i="24"/>
  <c r="L25" i="24"/>
  <c r="K25" i="24"/>
  <c r="H25" i="24"/>
  <c r="G25" i="24"/>
  <c r="T24" i="24"/>
  <c r="S24" i="24"/>
  <c r="P24" i="24"/>
  <c r="O24" i="24"/>
  <c r="L24" i="24"/>
  <c r="K24" i="24"/>
  <c r="H24" i="24"/>
  <c r="G24" i="24"/>
  <c r="L22" i="24"/>
  <c r="K22" i="24"/>
  <c r="H22" i="24"/>
  <c r="G22" i="24"/>
  <c r="T20" i="24"/>
  <c r="S20" i="24"/>
  <c r="P20" i="24"/>
  <c r="O20" i="24"/>
  <c r="P19" i="24"/>
  <c r="O19" i="24"/>
  <c r="L19" i="24"/>
  <c r="K19" i="24"/>
  <c r="H19" i="24"/>
  <c r="G19" i="24"/>
  <c r="L17" i="24"/>
  <c r="K17" i="24"/>
  <c r="H17" i="24"/>
  <c r="G17" i="24"/>
  <c r="L16" i="24"/>
  <c r="K16" i="24"/>
  <c r="H16" i="24"/>
  <c r="G16" i="24"/>
  <c r="L14" i="24"/>
  <c r="K14" i="24"/>
  <c r="H14" i="24"/>
  <c r="G14" i="24"/>
  <c r="L13" i="24"/>
  <c r="K13" i="24"/>
  <c r="H13" i="24"/>
  <c r="G13" i="24"/>
  <c r="K378" i="23"/>
  <c r="K377" i="23"/>
  <c r="AA348" i="23"/>
  <c r="Z348" i="23"/>
  <c r="Y348" i="23"/>
  <c r="X348" i="23"/>
  <c r="W348" i="23"/>
  <c r="V348" i="23"/>
  <c r="U348" i="23"/>
  <c r="T348" i="23"/>
  <c r="S348" i="23"/>
  <c r="R348" i="23"/>
  <c r="Q348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I342" i="23"/>
  <c r="R341" i="23"/>
  <c r="P341" i="23"/>
  <c r="T340" i="23"/>
  <c r="R340" i="23"/>
  <c r="R339" i="23"/>
  <c r="L339" i="23"/>
  <c r="I339" i="23"/>
  <c r="H339" i="23"/>
  <c r="T338" i="23"/>
  <c r="R338" i="23"/>
  <c r="T337" i="23"/>
  <c r="R337" i="23"/>
  <c r="T336" i="23"/>
  <c r="R336" i="23"/>
  <c r="T335" i="23"/>
  <c r="R335" i="23"/>
  <c r="AA331" i="23"/>
  <c r="Z331" i="23"/>
  <c r="Y331" i="23"/>
  <c r="X331" i="23"/>
  <c r="W331" i="23"/>
  <c r="V331" i="23"/>
  <c r="U331" i="23"/>
  <c r="T331" i="23"/>
  <c r="S331" i="23"/>
  <c r="R331" i="23"/>
  <c r="Q331" i="23"/>
  <c r="P331" i="23"/>
  <c r="O331" i="23"/>
  <c r="N331" i="23"/>
  <c r="M331" i="23"/>
  <c r="L331" i="23"/>
  <c r="K331" i="23"/>
  <c r="J331" i="23"/>
  <c r="I331" i="23"/>
  <c r="H331" i="23"/>
  <c r="G331" i="23"/>
  <c r="F331" i="23"/>
  <c r="E331" i="23"/>
  <c r="L324" i="23"/>
  <c r="I324" i="23"/>
  <c r="H324" i="23"/>
  <c r="F324" i="23"/>
  <c r="L323" i="23"/>
  <c r="J323" i="23"/>
  <c r="L322" i="23"/>
  <c r="J322" i="23"/>
  <c r="J324" i="23" s="1"/>
  <c r="G315" i="23"/>
  <c r="F306" i="23"/>
  <c r="F305" i="23"/>
  <c r="F270" i="23"/>
  <c r="F268" i="23"/>
  <c r="J260" i="23"/>
  <c r="W259" i="23"/>
  <c r="V259" i="23"/>
  <c r="R259" i="23"/>
  <c r="N259" i="23"/>
  <c r="F271" i="23" s="1"/>
  <c r="J259" i="23"/>
  <c r="F259" i="23"/>
  <c r="W258" i="23"/>
  <c r="V258" i="23"/>
  <c r="R258" i="23"/>
  <c r="N258" i="23"/>
  <c r="J258" i="23"/>
  <c r="J270" i="23" s="1"/>
  <c r="F258" i="23"/>
  <c r="V257" i="23"/>
  <c r="R257" i="23"/>
  <c r="N257" i="23"/>
  <c r="J257" i="23"/>
  <c r="J269" i="23" s="1"/>
  <c r="L269" i="23" s="1"/>
  <c r="F257" i="23"/>
  <c r="V256" i="23"/>
  <c r="R256" i="23"/>
  <c r="N256" i="23"/>
  <c r="J256" i="23"/>
  <c r="F256" i="23"/>
  <c r="V244" i="23"/>
  <c r="R244" i="23"/>
  <c r="R260" i="23" s="1"/>
  <c r="N244" i="23"/>
  <c r="N260" i="23" s="1"/>
  <c r="J244" i="23"/>
  <c r="F244" i="23"/>
  <c r="D244" i="23"/>
  <c r="C244" i="23"/>
  <c r="B244" i="23"/>
  <c r="X243" i="23"/>
  <c r="X259" i="23" s="1"/>
  <c r="W243" i="23"/>
  <c r="V243" i="23"/>
  <c r="U243" i="23"/>
  <c r="U259" i="23" s="1"/>
  <c r="R243" i="23"/>
  <c r="T243" i="23" s="1"/>
  <c r="T259" i="23" s="1"/>
  <c r="Q243" i="23"/>
  <c r="N243" i="23"/>
  <c r="P243" i="23" s="1"/>
  <c r="P259" i="23" s="1"/>
  <c r="M243" i="23"/>
  <c r="J243" i="23"/>
  <c r="L243" i="23" s="1"/>
  <c r="L259" i="23" s="1"/>
  <c r="I243" i="23"/>
  <c r="F243" i="23"/>
  <c r="H243" i="23" s="1"/>
  <c r="H259" i="23" s="1"/>
  <c r="E243" i="23"/>
  <c r="L237" i="23"/>
  <c r="K237" i="23"/>
  <c r="H237" i="23"/>
  <c r="G237" i="23"/>
  <c r="L236" i="23"/>
  <c r="K236" i="23"/>
  <c r="H236" i="23"/>
  <c r="G236" i="23"/>
  <c r="L235" i="23"/>
  <c r="K235" i="23"/>
  <c r="H235" i="23"/>
  <c r="G235" i="23"/>
  <c r="L226" i="23"/>
  <c r="K226" i="23"/>
  <c r="H226" i="23"/>
  <c r="G226" i="23"/>
  <c r="L218" i="23"/>
  <c r="K218" i="23"/>
  <c r="H218" i="23"/>
  <c r="G218" i="23"/>
  <c r="L216" i="23"/>
  <c r="K216" i="23"/>
  <c r="H216" i="23"/>
  <c r="G216" i="23"/>
  <c r="P192" i="23"/>
  <c r="O192" i="23"/>
  <c r="L192" i="23"/>
  <c r="K192" i="23"/>
  <c r="H192" i="23"/>
  <c r="G192" i="23"/>
  <c r="H191" i="23"/>
  <c r="G191" i="23"/>
  <c r="T187" i="23"/>
  <c r="S187" i="23"/>
  <c r="P187" i="23"/>
  <c r="O187" i="23"/>
  <c r="L186" i="23"/>
  <c r="K186" i="23"/>
  <c r="H186" i="23"/>
  <c r="G186" i="23"/>
  <c r="L182" i="23"/>
  <c r="K182" i="23"/>
  <c r="H182" i="23"/>
  <c r="G182" i="23"/>
  <c r="X181" i="23"/>
  <c r="X258" i="23" s="1"/>
  <c r="W181" i="23"/>
  <c r="V181" i="23"/>
  <c r="U181" i="23"/>
  <c r="U258" i="23" s="1"/>
  <c r="R181" i="23"/>
  <c r="T181" i="23" s="1"/>
  <c r="T258" i="23" s="1"/>
  <c r="Q181" i="23"/>
  <c r="N181" i="23"/>
  <c r="P181" i="23" s="1"/>
  <c r="P258" i="23" s="1"/>
  <c r="M181" i="23"/>
  <c r="J181" i="23"/>
  <c r="L181" i="23" s="1"/>
  <c r="L258" i="23" s="1"/>
  <c r="I181" i="23"/>
  <c r="F181" i="23"/>
  <c r="H181" i="23" s="1"/>
  <c r="H258" i="23" s="1"/>
  <c r="E181" i="23"/>
  <c r="T179" i="23"/>
  <c r="S179" i="23"/>
  <c r="P179" i="23"/>
  <c r="O179" i="23"/>
  <c r="L179" i="23"/>
  <c r="K179" i="23"/>
  <c r="H179" i="23"/>
  <c r="G179" i="23"/>
  <c r="L176" i="23"/>
  <c r="K176" i="23"/>
  <c r="H176" i="23"/>
  <c r="G176" i="23"/>
  <c r="H173" i="23"/>
  <c r="G173" i="23"/>
  <c r="T172" i="23"/>
  <c r="S172" i="23"/>
  <c r="P172" i="23"/>
  <c r="O172" i="23"/>
  <c r="L172" i="23"/>
  <c r="K172" i="23"/>
  <c r="H172" i="23"/>
  <c r="G172" i="23"/>
  <c r="L171" i="23"/>
  <c r="K171" i="23"/>
  <c r="H171" i="23"/>
  <c r="G171" i="23"/>
  <c r="L170" i="23"/>
  <c r="K170" i="23"/>
  <c r="H170" i="23"/>
  <c r="G170" i="23"/>
  <c r="L158" i="23"/>
  <c r="K158" i="23"/>
  <c r="H158" i="23"/>
  <c r="G158" i="23"/>
  <c r="L157" i="23"/>
  <c r="K157" i="23"/>
  <c r="H157" i="23"/>
  <c r="G157" i="23"/>
  <c r="L148" i="23"/>
  <c r="K148" i="23"/>
  <c r="H148" i="23"/>
  <c r="G148" i="23"/>
  <c r="L147" i="23"/>
  <c r="K147" i="23"/>
  <c r="H147" i="23"/>
  <c r="G147" i="23"/>
  <c r="L141" i="23"/>
  <c r="K141" i="23"/>
  <c r="H141" i="23"/>
  <c r="G141" i="23"/>
  <c r="L138" i="23"/>
  <c r="K138" i="23"/>
  <c r="H138" i="23"/>
  <c r="G138" i="23"/>
  <c r="X137" i="23"/>
  <c r="X257" i="23" s="1"/>
  <c r="W137" i="23"/>
  <c r="W257" i="23" s="1"/>
  <c r="V137" i="23"/>
  <c r="U137" i="23"/>
  <c r="U257" i="23" s="1"/>
  <c r="T137" i="23"/>
  <c r="T257" i="23" s="1"/>
  <c r="S137" i="23"/>
  <c r="S257" i="23" s="1"/>
  <c r="R137" i="23"/>
  <c r="Q137" i="23"/>
  <c r="Q257" i="23" s="1"/>
  <c r="P137" i="23"/>
  <c r="P257" i="23" s="1"/>
  <c r="O137" i="23"/>
  <c r="O257" i="23" s="1"/>
  <c r="N137" i="23"/>
  <c r="M137" i="23"/>
  <c r="M257" i="23" s="1"/>
  <c r="L137" i="23"/>
  <c r="L257" i="23" s="1"/>
  <c r="K137" i="23"/>
  <c r="K257" i="23" s="1"/>
  <c r="K269" i="23" s="1"/>
  <c r="J137" i="23"/>
  <c r="I137" i="23"/>
  <c r="I257" i="23" s="1"/>
  <c r="I269" i="23" s="1"/>
  <c r="H137" i="23"/>
  <c r="G137" i="23"/>
  <c r="G257" i="23" s="1"/>
  <c r="G269" i="23" s="1"/>
  <c r="F137" i="23"/>
  <c r="E137" i="23"/>
  <c r="E257" i="23" s="1"/>
  <c r="E269" i="23" s="1"/>
  <c r="H129" i="23"/>
  <c r="G129" i="23"/>
  <c r="L128" i="23"/>
  <c r="K128" i="23"/>
  <c r="H128" i="23"/>
  <c r="G128" i="23"/>
  <c r="L111" i="23"/>
  <c r="K111" i="23"/>
  <c r="H111" i="23"/>
  <c r="G111" i="23"/>
  <c r="L110" i="23"/>
  <c r="K110" i="23"/>
  <c r="H110" i="23"/>
  <c r="G110" i="23"/>
  <c r="L109" i="23"/>
  <c r="K109" i="23"/>
  <c r="H109" i="23"/>
  <c r="G109" i="23"/>
  <c r="L106" i="23"/>
  <c r="K106" i="23"/>
  <c r="H106" i="23"/>
  <c r="G106" i="23"/>
  <c r="L100" i="23"/>
  <c r="K100" i="23"/>
  <c r="H100" i="23"/>
  <c r="G100" i="23"/>
  <c r="L89" i="23"/>
  <c r="K89" i="23"/>
  <c r="H89" i="23"/>
  <c r="G89" i="23"/>
  <c r="L87" i="23"/>
  <c r="K87" i="23"/>
  <c r="H87" i="23"/>
  <c r="G87" i="23"/>
  <c r="L84" i="23"/>
  <c r="K84" i="23"/>
  <c r="H84" i="23"/>
  <c r="G84" i="23"/>
  <c r="T83" i="23"/>
  <c r="S83" i="23"/>
  <c r="P83" i="23"/>
  <c r="O83" i="23"/>
  <c r="L83" i="23"/>
  <c r="K83" i="23"/>
  <c r="H83" i="23"/>
  <c r="G83" i="23"/>
  <c r="X82" i="23"/>
  <c r="X256" i="23" s="1"/>
  <c r="W82" i="23"/>
  <c r="W256" i="23" s="1"/>
  <c r="V82" i="23"/>
  <c r="U82" i="23"/>
  <c r="R82" i="23"/>
  <c r="T82" i="23" s="1"/>
  <c r="T256" i="23" s="1"/>
  <c r="Q82" i="23"/>
  <c r="N82" i="23"/>
  <c r="M82" i="23"/>
  <c r="J82" i="23"/>
  <c r="L82" i="23" s="1"/>
  <c r="L256" i="23" s="1"/>
  <c r="I82" i="23"/>
  <c r="F82" i="23"/>
  <c r="E82" i="23"/>
  <c r="T81" i="23"/>
  <c r="S81" i="23"/>
  <c r="L81" i="23"/>
  <c r="K81" i="23"/>
  <c r="H81" i="23"/>
  <c r="G81" i="23"/>
  <c r="L80" i="23"/>
  <c r="K80" i="23"/>
  <c r="H80" i="23"/>
  <c r="G80" i="23"/>
  <c r="L74" i="23"/>
  <c r="K74" i="23"/>
  <c r="H74" i="23"/>
  <c r="G74" i="23"/>
  <c r="L73" i="23"/>
  <c r="K73" i="23"/>
  <c r="H73" i="23"/>
  <c r="G73" i="23"/>
  <c r="L71" i="23"/>
  <c r="K71" i="23"/>
  <c r="H71" i="23"/>
  <c r="G71" i="23"/>
  <c r="L67" i="23"/>
  <c r="K67" i="23"/>
  <c r="H67" i="23"/>
  <c r="G67" i="23"/>
  <c r="L65" i="23"/>
  <c r="K65" i="23"/>
  <c r="H65" i="23"/>
  <c r="G65" i="23"/>
  <c r="L50" i="23"/>
  <c r="K50" i="23"/>
  <c r="H50" i="23"/>
  <c r="G50" i="23"/>
  <c r="L35" i="23"/>
  <c r="K35" i="23"/>
  <c r="H35" i="23"/>
  <c r="G35" i="23"/>
  <c r="L34" i="23"/>
  <c r="K34" i="23"/>
  <c r="H34" i="23"/>
  <c r="G34" i="23"/>
  <c r="H30" i="23"/>
  <c r="G30" i="23"/>
  <c r="L29" i="23"/>
  <c r="K29" i="23"/>
  <c r="H29" i="23"/>
  <c r="G29" i="23"/>
  <c r="L27" i="23"/>
  <c r="K27" i="23"/>
  <c r="H27" i="23"/>
  <c r="G27" i="23"/>
  <c r="L25" i="23"/>
  <c r="K25" i="23"/>
  <c r="H25" i="23"/>
  <c r="G25" i="23"/>
  <c r="T24" i="23"/>
  <c r="S24" i="23"/>
  <c r="P24" i="23"/>
  <c r="O24" i="23"/>
  <c r="L24" i="23"/>
  <c r="K24" i="23"/>
  <c r="H24" i="23"/>
  <c r="G24" i="23"/>
  <c r="L22" i="23"/>
  <c r="K22" i="23"/>
  <c r="H22" i="23"/>
  <c r="G22" i="23"/>
  <c r="T20" i="23"/>
  <c r="S20" i="23"/>
  <c r="P20" i="23"/>
  <c r="O20" i="23"/>
  <c r="P19" i="23"/>
  <c r="O19" i="23"/>
  <c r="L19" i="23"/>
  <c r="K19" i="23"/>
  <c r="H19" i="23"/>
  <c r="G19" i="23"/>
  <c r="L17" i="23"/>
  <c r="K17" i="23"/>
  <c r="H17" i="23"/>
  <c r="G17" i="23"/>
  <c r="L16" i="23"/>
  <c r="K16" i="23"/>
  <c r="H16" i="23"/>
  <c r="G16" i="23"/>
  <c r="L14" i="23"/>
  <c r="K14" i="23"/>
  <c r="H14" i="23"/>
  <c r="G14" i="23"/>
  <c r="L13" i="23"/>
  <c r="K13" i="23"/>
  <c r="H13" i="23"/>
  <c r="G13" i="23"/>
  <c r="K378" i="22"/>
  <c r="K377" i="22"/>
  <c r="AA348" i="22"/>
  <c r="Z348" i="22"/>
  <c r="Y348" i="22"/>
  <c r="X348" i="22"/>
  <c r="W348" i="22"/>
  <c r="V348" i="22"/>
  <c r="U348" i="22"/>
  <c r="T348" i="22"/>
  <c r="S348" i="22"/>
  <c r="R348" i="22"/>
  <c r="Q348" i="22"/>
  <c r="P348" i="22"/>
  <c r="O348" i="22"/>
  <c r="N348" i="22"/>
  <c r="M348" i="22"/>
  <c r="L348" i="22"/>
  <c r="K348" i="22"/>
  <c r="J348" i="22"/>
  <c r="I348" i="22"/>
  <c r="H348" i="22"/>
  <c r="G348" i="22"/>
  <c r="F348" i="22"/>
  <c r="E348" i="22"/>
  <c r="H342" i="22"/>
  <c r="P341" i="22"/>
  <c r="R337" i="22" s="1"/>
  <c r="H341" i="22"/>
  <c r="J335" i="22" s="1"/>
  <c r="T340" i="22"/>
  <c r="J340" i="22"/>
  <c r="R339" i="22"/>
  <c r="L339" i="22"/>
  <c r="L342" i="22" s="1"/>
  <c r="J339" i="22"/>
  <c r="I339" i="22"/>
  <c r="I342" i="22" s="1"/>
  <c r="H339" i="22"/>
  <c r="T338" i="22"/>
  <c r="R338" i="22"/>
  <c r="T337" i="22"/>
  <c r="J337" i="22"/>
  <c r="T336" i="22"/>
  <c r="J336" i="22"/>
  <c r="T335" i="22"/>
  <c r="R335" i="22"/>
  <c r="AA331" i="22"/>
  <c r="Z331" i="22"/>
  <c r="Y331" i="22"/>
  <c r="X331" i="22"/>
  <c r="W331" i="22"/>
  <c r="V331" i="22"/>
  <c r="U331" i="22"/>
  <c r="T331" i="22"/>
  <c r="S331" i="22"/>
  <c r="R331" i="22"/>
  <c r="Q331" i="22"/>
  <c r="P331" i="22"/>
  <c r="O331" i="22"/>
  <c r="N331" i="22"/>
  <c r="M331" i="22"/>
  <c r="L331" i="22"/>
  <c r="K331" i="22"/>
  <c r="J331" i="22"/>
  <c r="I331" i="22"/>
  <c r="H331" i="22"/>
  <c r="G331" i="22"/>
  <c r="F331" i="22"/>
  <c r="E331" i="22"/>
  <c r="J324" i="22"/>
  <c r="I324" i="22"/>
  <c r="H324" i="22"/>
  <c r="F324" i="22"/>
  <c r="L323" i="22"/>
  <c r="L324" i="22" s="1"/>
  <c r="J323" i="22"/>
  <c r="L322" i="22"/>
  <c r="J322" i="22"/>
  <c r="G315" i="22"/>
  <c r="F314" i="22"/>
  <c r="L270" i="22"/>
  <c r="L268" i="22"/>
  <c r="V259" i="22"/>
  <c r="R259" i="22"/>
  <c r="Q259" i="22"/>
  <c r="N259" i="22"/>
  <c r="L259" i="22"/>
  <c r="J259" i="22"/>
  <c r="J271" i="22" s="1"/>
  <c r="L271" i="22" s="1"/>
  <c r="F259" i="22"/>
  <c r="F271" i="22" s="1"/>
  <c r="V258" i="22"/>
  <c r="U258" i="22"/>
  <c r="R258" i="22"/>
  <c r="N258" i="22"/>
  <c r="J258" i="22"/>
  <c r="J270" i="22" s="1"/>
  <c r="F258" i="22"/>
  <c r="F270" i="22" s="1"/>
  <c r="H270" i="22" s="1"/>
  <c r="E258" i="22"/>
  <c r="E270" i="22" s="1"/>
  <c r="X257" i="22"/>
  <c r="Q257" i="22"/>
  <c r="I257" i="22"/>
  <c r="I269" i="22" s="1"/>
  <c r="V256" i="22"/>
  <c r="R256" i="22"/>
  <c r="Q256" i="22"/>
  <c r="N256" i="22"/>
  <c r="J256" i="22"/>
  <c r="J268" i="22" s="1"/>
  <c r="F256" i="22"/>
  <c r="F268" i="22" s="1"/>
  <c r="N244" i="22"/>
  <c r="I244" i="22"/>
  <c r="D244" i="22"/>
  <c r="C244" i="22"/>
  <c r="B244" i="22"/>
  <c r="X243" i="22"/>
  <c r="X259" i="22" s="1"/>
  <c r="W243" i="22"/>
  <c r="W259" i="22" s="1"/>
  <c r="V243" i="22"/>
  <c r="U243" i="22"/>
  <c r="U259" i="22" s="1"/>
  <c r="T243" i="22"/>
  <c r="T259" i="22" s="1"/>
  <c r="S243" i="22"/>
  <c r="S259" i="22" s="1"/>
  <c r="R243" i="22"/>
  <c r="Q243" i="22"/>
  <c r="P243" i="22"/>
  <c r="P259" i="22" s="1"/>
  <c r="O243" i="22"/>
  <c r="O259" i="22" s="1"/>
  <c r="N243" i="22"/>
  <c r="M243" i="22"/>
  <c r="M259" i="22" s="1"/>
  <c r="L243" i="22"/>
  <c r="K243" i="22"/>
  <c r="K259" i="22" s="1"/>
  <c r="K271" i="22" s="1"/>
  <c r="J243" i="22"/>
  <c r="I243" i="22"/>
  <c r="I259" i="22" s="1"/>
  <c r="I271" i="22" s="1"/>
  <c r="G243" i="22"/>
  <c r="G259" i="22" s="1"/>
  <c r="F243" i="22"/>
  <c r="E243" i="22"/>
  <c r="E259" i="22" s="1"/>
  <c r="E271" i="22" s="1"/>
  <c r="L237" i="22"/>
  <c r="K237" i="22"/>
  <c r="H237" i="22"/>
  <c r="G237" i="22"/>
  <c r="L236" i="22"/>
  <c r="K236" i="22"/>
  <c r="H236" i="22"/>
  <c r="G236" i="22"/>
  <c r="L235" i="22"/>
  <c r="K235" i="22"/>
  <c r="H235" i="22"/>
  <c r="G235" i="22"/>
  <c r="L226" i="22"/>
  <c r="K226" i="22"/>
  <c r="H226" i="22"/>
  <c r="G226" i="22"/>
  <c r="L218" i="22"/>
  <c r="K218" i="22"/>
  <c r="H218" i="22"/>
  <c r="G218" i="22"/>
  <c r="L216" i="22"/>
  <c r="K216" i="22"/>
  <c r="H216" i="22"/>
  <c r="G216" i="22"/>
  <c r="P192" i="22"/>
  <c r="O192" i="22"/>
  <c r="L192" i="22"/>
  <c r="K192" i="22"/>
  <c r="H192" i="22"/>
  <c r="G192" i="22"/>
  <c r="H191" i="22"/>
  <c r="G191" i="22"/>
  <c r="T187" i="22"/>
  <c r="S187" i="22"/>
  <c r="P187" i="22"/>
  <c r="O187" i="22"/>
  <c r="L186" i="22"/>
  <c r="K186" i="22"/>
  <c r="H186" i="22"/>
  <c r="G186" i="22"/>
  <c r="L182" i="22"/>
  <c r="K182" i="22"/>
  <c r="H182" i="22"/>
  <c r="G182" i="22"/>
  <c r="X181" i="22"/>
  <c r="X258" i="22" s="1"/>
  <c r="W181" i="22"/>
  <c r="W258" i="22" s="1"/>
  <c r="V181" i="22"/>
  <c r="U181" i="22"/>
  <c r="S181" i="22"/>
  <c r="S258" i="22" s="1"/>
  <c r="R181" i="22"/>
  <c r="Q181" i="22"/>
  <c r="Q258" i="22" s="1"/>
  <c r="O181" i="22"/>
  <c r="O258" i="22" s="1"/>
  <c r="N181" i="22"/>
  <c r="M181" i="22"/>
  <c r="M258" i="22" s="1"/>
  <c r="K181" i="22"/>
  <c r="K258" i="22" s="1"/>
  <c r="J181" i="22"/>
  <c r="I181" i="22"/>
  <c r="I258" i="22" s="1"/>
  <c r="I270" i="22" s="1"/>
  <c r="G181" i="22"/>
  <c r="G258" i="22" s="1"/>
  <c r="F181" i="22"/>
  <c r="E181" i="22"/>
  <c r="H181" i="22" s="1"/>
  <c r="H258" i="22" s="1"/>
  <c r="T179" i="22"/>
  <c r="S179" i="22"/>
  <c r="P179" i="22"/>
  <c r="O179" i="22"/>
  <c r="L179" i="22"/>
  <c r="K179" i="22"/>
  <c r="H179" i="22"/>
  <c r="G179" i="22"/>
  <c r="L176" i="22"/>
  <c r="K176" i="22"/>
  <c r="H176" i="22"/>
  <c r="G176" i="22"/>
  <c r="H173" i="22"/>
  <c r="G173" i="22"/>
  <c r="T172" i="22"/>
  <c r="S172" i="22"/>
  <c r="P172" i="22"/>
  <c r="O172" i="22"/>
  <c r="L172" i="22"/>
  <c r="K172" i="22"/>
  <c r="H172" i="22"/>
  <c r="G172" i="22"/>
  <c r="L171" i="22"/>
  <c r="K171" i="22"/>
  <c r="H171" i="22"/>
  <c r="G171" i="22"/>
  <c r="L170" i="22"/>
  <c r="K170" i="22"/>
  <c r="H170" i="22"/>
  <c r="G170" i="22"/>
  <c r="L158" i="22"/>
  <c r="K158" i="22"/>
  <c r="H158" i="22"/>
  <c r="G158" i="22"/>
  <c r="L157" i="22"/>
  <c r="K157" i="22"/>
  <c r="H157" i="22"/>
  <c r="G157" i="22"/>
  <c r="L148" i="22"/>
  <c r="K148" i="22"/>
  <c r="H148" i="22"/>
  <c r="G148" i="22"/>
  <c r="L147" i="22"/>
  <c r="K147" i="22"/>
  <c r="H147" i="22"/>
  <c r="G147" i="22"/>
  <c r="L141" i="22"/>
  <c r="K141" i="22"/>
  <c r="H141" i="22"/>
  <c r="G141" i="22"/>
  <c r="L138" i="22"/>
  <c r="K138" i="22"/>
  <c r="H138" i="22"/>
  <c r="G138" i="22"/>
  <c r="X137" i="22"/>
  <c r="W137" i="22"/>
  <c r="W257" i="22" s="1"/>
  <c r="V137" i="22"/>
  <c r="U137" i="22"/>
  <c r="U257" i="22" s="1"/>
  <c r="R137" i="22"/>
  <c r="Q137" i="22"/>
  <c r="S137" i="22" s="1"/>
  <c r="S257" i="22" s="1"/>
  <c r="O137" i="22"/>
  <c r="O257" i="22" s="1"/>
  <c r="N137" i="22"/>
  <c r="M137" i="22"/>
  <c r="M257" i="22" s="1"/>
  <c r="J137" i="22"/>
  <c r="I137" i="22"/>
  <c r="F137" i="22"/>
  <c r="E137" i="22"/>
  <c r="H129" i="22"/>
  <c r="G129" i="22"/>
  <c r="L128" i="22"/>
  <c r="K128" i="22"/>
  <c r="H128" i="22"/>
  <c r="G128" i="22"/>
  <c r="L111" i="22"/>
  <c r="K111" i="22"/>
  <c r="H111" i="22"/>
  <c r="G111" i="22"/>
  <c r="L110" i="22"/>
  <c r="K110" i="22"/>
  <c r="H110" i="22"/>
  <c r="G110" i="22"/>
  <c r="L109" i="22"/>
  <c r="K109" i="22"/>
  <c r="H109" i="22"/>
  <c r="G109" i="22"/>
  <c r="L106" i="22"/>
  <c r="K106" i="22"/>
  <c r="H106" i="22"/>
  <c r="G106" i="22"/>
  <c r="L100" i="22"/>
  <c r="K100" i="22"/>
  <c r="H100" i="22"/>
  <c r="G100" i="22"/>
  <c r="L89" i="22"/>
  <c r="K89" i="22"/>
  <c r="H89" i="22"/>
  <c r="G89" i="22"/>
  <c r="L87" i="22"/>
  <c r="K87" i="22"/>
  <c r="H87" i="22"/>
  <c r="G87" i="22"/>
  <c r="L84" i="22"/>
  <c r="K84" i="22"/>
  <c r="H84" i="22"/>
  <c r="G84" i="22"/>
  <c r="T83" i="22"/>
  <c r="S83" i="22"/>
  <c r="P83" i="22"/>
  <c r="O83" i="22"/>
  <c r="L83" i="22"/>
  <c r="K83" i="22"/>
  <c r="H83" i="22"/>
  <c r="G83" i="22"/>
  <c r="X82" i="22"/>
  <c r="X244" i="22" s="1"/>
  <c r="X260" i="22" s="1"/>
  <c r="W82" i="22"/>
  <c r="V82" i="22"/>
  <c r="U82" i="22"/>
  <c r="U256" i="22" s="1"/>
  <c r="S82" i="22"/>
  <c r="R82" i="22"/>
  <c r="Q82" i="22"/>
  <c r="Q244" i="22" s="1"/>
  <c r="O82" i="22"/>
  <c r="N82" i="22"/>
  <c r="M82" i="22"/>
  <c r="M244" i="22" s="1"/>
  <c r="K82" i="22"/>
  <c r="J82" i="22"/>
  <c r="I82" i="22"/>
  <c r="I256" i="22" s="1"/>
  <c r="I268" i="22" s="1"/>
  <c r="G82" i="22"/>
  <c r="F82" i="22"/>
  <c r="E82" i="22"/>
  <c r="E256" i="22" s="1"/>
  <c r="T81" i="22"/>
  <c r="S81" i="22"/>
  <c r="L81" i="22"/>
  <c r="K81" i="22"/>
  <c r="H81" i="22"/>
  <c r="G81" i="22"/>
  <c r="L80" i="22"/>
  <c r="K80" i="22"/>
  <c r="H80" i="22"/>
  <c r="G80" i="22"/>
  <c r="L74" i="22"/>
  <c r="K74" i="22"/>
  <c r="H74" i="22"/>
  <c r="G74" i="22"/>
  <c r="L73" i="22"/>
  <c r="K73" i="22"/>
  <c r="H73" i="22"/>
  <c r="G73" i="22"/>
  <c r="L71" i="22"/>
  <c r="K71" i="22"/>
  <c r="H71" i="22"/>
  <c r="G71" i="22"/>
  <c r="L67" i="22"/>
  <c r="K67" i="22"/>
  <c r="H67" i="22"/>
  <c r="G67" i="22"/>
  <c r="L65" i="22"/>
  <c r="K65" i="22"/>
  <c r="H65" i="22"/>
  <c r="G65" i="22"/>
  <c r="L50" i="22"/>
  <c r="K50" i="22"/>
  <c r="H50" i="22"/>
  <c r="G50" i="22"/>
  <c r="L35" i="22"/>
  <c r="K35" i="22"/>
  <c r="H35" i="22"/>
  <c r="G35" i="22"/>
  <c r="L34" i="22"/>
  <c r="K34" i="22"/>
  <c r="H34" i="22"/>
  <c r="G34" i="22"/>
  <c r="H30" i="22"/>
  <c r="G30" i="22"/>
  <c r="L29" i="22"/>
  <c r="K29" i="22"/>
  <c r="H29" i="22"/>
  <c r="G29" i="22"/>
  <c r="L27" i="22"/>
  <c r="K27" i="22"/>
  <c r="H27" i="22"/>
  <c r="G27" i="22"/>
  <c r="L25" i="22"/>
  <c r="K25" i="22"/>
  <c r="H25" i="22"/>
  <c r="G25" i="22"/>
  <c r="T24" i="22"/>
  <c r="S24" i="22"/>
  <c r="P24" i="22"/>
  <c r="O24" i="22"/>
  <c r="L24" i="22"/>
  <c r="K24" i="22"/>
  <c r="H24" i="22"/>
  <c r="G24" i="22"/>
  <c r="L22" i="22"/>
  <c r="K22" i="22"/>
  <c r="H22" i="22"/>
  <c r="G22" i="22"/>
  <c r="T20" i="22"/>
  <c r="S20" i="22"/>
  <c r="P20" i="22"/>
  <c r="O20" i="22"/>
  <c r="P19" i="22"/>
  <c r="O19" i="22"/>
  <c r="L19" i="22"/>
  <c r="K19" i="22"/>
  <c r="H19" i="22"/>
  <c r="G19" i="22"/>
  <c r="L17" i="22"/>
  <c r="K17" i="22"/>
  <c r="H17" i="22"/>
  <c r="G17" i="22"/>
  <c r="L16" i="22"/>
  <c r="K16" i="22"/>
  <c r="H16" i="22"/>
  <c r="G16" i="22"/>
  <c r="L14" i="22"/>
  <c r="K14" i="22"/>
  <c r="H14" i="22"/>
  <c r="G14" i="22"/>
  <c r="L13" i="22"/>
  <c r="K13" i="22"/>
  <c r="H13" i="22"/>
  <c r="G13" i="22"/>
  <c r="K377" i="21"/>
  <c r="K376" i="21"/>
  <c r="K375" i="21"/>
  <c r="AA346" i="21"/>
  <c r="Z346" i="21"/>
  <c r="Y346" i="21"/>
  <c r="X346" i="21"/>
  <c r="W346" i="21"/>
  <c r="V346" i="21"/>
  <c r="U346" i="21"/>
  <c r="T346" i="21"/>
  <c r="S346" i="21"/>
  <c r="R346" i="21"/>
  <c r="Q346" i="21"/>
  <c r="P346" i="21"/>
  <c r="O346" i="21"/>
  <c r="N346" i="21"/>
  <c r="M346" i="21"/>
  <c r="L346" i="21"/>
  <c r="K346" i="21"/>
  <c r="J346" i="21"/>
  <c r="I346" i="21"/>
  <c r="H346" i="21"/>
  <c r="G346" i="21"/>
  <c r="F346" i="21"/>
  <c r="E346" i="21"/>
  <c r="I340" i="21"/>
  <c r="R339" i="21"/>
  <c r="P339" i="21"/>
  <c r="T338" i="21"/>
  <c r="R338" i="21"/>
  <c r="T337" i="21"/>
  <c r="R337" i="21"/>
  <c r="L337" i="21"/>
  <c r="I337" i="21"/>
  <c r="H337" i="21"/>
  <c r="H340" i="21" s="1"/>
  <c r="T336" i="21"/>
  <c r="R336" i="21"/>
  <c r="T335" i="21"/>
  <c r="R335" i="21"/>
  <c r="T334" i="21"/>
  <c r="R334" i="21"/>
  <c r="T333" i="21"/>
  <c r="R333" i="21"/>
  <c r="AA329" i="21"/>
  <c r="Z329" i="21"/>
  <c r="Y329" i="21"/>
  <c r="X329" i="21"/>
  <c r="W329" i="21"/>
  <c r="V329" i="21"/>
  <c r="U329" i="21"/>
  <c r="T329" i="21"/>
  <c r="S329" i="21"/>
  <c r="R329" i="21"/>
  <c r="Q329" i="21"/>
  <c r="P329" i="21"/>
  <c r="O329" i="21"/>
  <c r="N329" i="21"/>
  <c r="M329" i="21"/>
  <c r="L329" i="21"/>
  <c r="K329" i="21"/>
  <c r="J329" i="21"/>
  <c r="I329" i="21"/>
  <c r="H329" i="21"/>
  <c r="G329" i="21"/>
  <c r="F329" i="21"/>
  <c r="E329" i="21"/>
  <c r="L322" i="21"/>
  <c r="J322" i="21"/>
  <c r="I322" i="21"/>
  <c r="H322" i="21"/>
  <c r="F322" i="21"/>
  <c r="L321" i="21"/>
  <c r="J321" i="21"/>
  <c r="L320" i="21"/>
  <c r="J320" i="21"/>
  <c r="G313" i="21"/>
  <c r="F303" i="21"/>
  <c r="J269" i="21"/>
  <c r="V258" i="21"/>
  <c r="J258" i="21"/>
  <c r="F258" i="21"/>
  <c r="F270" i="21" s="1"/>
  <c r="X257" i="21"/>
  <c r="V257" i="21"/>
  <c r="R257" i="21"/>
  <c r="N257" i="21"/>
  <c r="F269" i="21" s="1"/>
  <c r="J257" i="21"/>
  <c r="F257" i="21"/>
  <c r="X256" i="21"/>
  <c r="V256" i="21"/>
  <c r="R256" i="21"/>
  <c r="N256" i="21"/>
  <c r="J256" i="21"/>
  <c r="J268" i="21" s="1"/>
  <c r="F256" i="21"/>
  <c r="F268" i="21" s="1"/>
  <c r="V255" i="21"/>
  <c r="R255" i="21"/>
  <c r="N255" i="21"/>
  <c r="J255" i="21"/>
  <c r="J267" i="21" s="1"/>
  <c r="L267" i="21" s="1"/>
  <c r="F255" i="21"/>
  <c r="V254" i="21"/>
  <c r="R254" i="21"/>
  <c r="N254" i="21"/>
  <c r="F266" i="21" s="1"/>
  <c r="J254" i="21"/>
  <c r="J266" i="21" s="1"/>
  <c r="F254" i="21"/>
  <c r="V242" i="21"/>
  <c r="F310" i="21" s="1"/>
  <c r="R242" i="21"/>
  <c r="N242" i="21"/>
  <c r="N258" i="21" s="1"/>
  <c r="J242" i="21"/>
  <c r="F242" i="21"/>
  <c r="D242" i="21"/>
  <c r="C242" i="21"/>
  <c r="B242" i="21"/>
  <c r="X241" i="21"/>
  <c r="W241" i="21"/>
  <c r="W257" i="21" s="1"/>
  <c r="V241" i="21"/>
  <c r="U241" i="21"/>
  <c r="U257" i="21" s="1"/>
  <c r="R241" i="21"/>
  <c r="Q241" i="21"/>
  <c r="N241" i="21"/>
  <c r="P241" i="21" s="1"/>
  <c r="P257" i="21" s="1"/>
  <c r="M241" i="21"/>
  <c r="J241" i="21"/>
  <c r="I241" i="21"/>
  <c r="F241" i="21"/>
  <c r="H241" i="21" s="1"/>
  <c r="H257" i="21" s="1"/>
  <c r="E241" i="21"/>
  <c r="L235" i="21"/>
  <c r="K235" i="21"/>
  <c r="H235" i="21"/>
  <c r="G235" i="21"/>
  <c r="L234" i="21"/>
  <c r="K234" i="21"/>
  <c r="H234" i="21"/>
  <c r="G234" i="21"/>
  <c r="L233" i="21"/>
  <c r="K233" i="21"/>
  <c r="H233" i="21"/>
  <c r="G233" i="21"/>
  <c r="L224" i="21"/>
  <c r="K224" i="21"/>
  <c r="H224" i="21"/>
  <c r="G224" i="21"/>
  <c r="L216" i="21"/>
  <c r="K216" i="21"/>
  <c r="H216" i="21"/>
  <c r="G216" i="21"/>
  <c r="L214" i="21"/>
  <c r="K214" i="21"/>
  <c r="H214" i="21"/>
  <c r="G214" i="21"/>
  <c r="P191" i="21"/>
  <c r="O191" i="21"/>
  <c r="L191" i="21"/>
  <c r="K191" i="21"/>
  <c r="H191" i="21"/>
  <c r="G191" i="21"/>
  <c r="H190" i="21"/>
  <c r="G190" i="21"/>
  <c r="T186" i="21"/>
  <c r="S186" i="21"/>
  <c r="P186" i="21"/>
  <c r="O186" i="21"/>
  <c r="L185" i="21"/>
  <c r="K185" i="21"/>
  <c r="H185" i="21"/>
  <c r="G185" i="21"/>
  <c r="L181" i="21"/>
  <c r="K181" i="21"/>
  <c r="H181" i="21"/>
  <c r="G181" i="21"/>
  <c r="X180" i="21"/>
  <c r="W180" i="21"/>
  <c r="W256" i="21" s="1"/>
  <c r="V180" i="21"/>
  <c r="U180" i="21"/>
  <c r="U256" i="21" s="1"/>
  <c r="R180" i="21"/>
  <c r="Q180" i="21"/>
  <c r="N180" i="21"/>
  <c r="P180" i="21" s="1"/>
  <c r="P256" i="21" s="1"/>
  <c r="M180" i="21"/>
  <c r="J180" i="21"/>
  <c r="I180" i="21"/>
  <c r="F180" i="21"/>
  <c r="H180" i="21" s="1"/>
  <c r="H256" i="21" s="1"/>
  <c r="E180" i="21"/>
  <c r="T178" i="21"/>
  <c r="S178" i="21"/>
  <c r="P178" i="21"/>
  <c r="O178" i="21"/>
  <c r="L178" i="21"/>
  <c r="K178" i="21"/>
  <c r="H178" i="21"/>
  <c r="G178" i="21"/>
  <c r="L175" i="21"/>
  <c r="K175" i="21"/>
  <c r="H175" i="21"/>
  <c r="G175" i="21"/>
  <c r="H172" i="21"/>
  <c r="G172" i="21"/>
  <c r="T171" i="21"/>
  <c r="S171" i="21"/>
  <c r="P171" i="21"/>
  <c r="O171" i="21"/>
  <c r="L171" i="21"/>
  <c r="K171" i="21"/>
  <c r="H171" i="21"/>
  <c r="G171" i="21"/>
  <c r="L170" i="21"/>
  <c r="K170" i="21"/>
  <c r="H170" i="21"/>
  <c r="G170" i="21"/>
  <c r="L169" i="21"/>
  <c r="K169" i="21"/>
  <c r="H169" i="21"/>
  <c r="G169" i="21"/>
  <c r="L157" i="21"/>
  <c r="K157" i="21"/>
  <c r="H157" i="21"/>
  <c r="G157" i="21"/>
  <c r="L156" i="21"/>
  <c r="K156" i="21"/>
  <c r="H156" i="21"/>
  <c r="G156" i="21"/>
  <c r="L147" i="21"/>
  <c r="K147" i="21"/>
  <c r="H147" i="21"/>
  <c r="G147" i="21"/>
  <c r="L146" i="21"/>
  <c r="K146" i="21"/>
  <c r="H146" i="21"/>
  <c r="G146" i="21"/>
  <c r="L140" i="21"/>
  <c r="K140" i="21"/>
  <c r="H140" i="21"/>
  <c r="G140" i="21"/>
  <c r="L137" i="21"/>
  <c r="K137" i="21"/>
  <c r="H137" i="21"/>
  <c r="G137" i="21"/>
  <c r="X136" i="21"/>
  <c r="X255" i="21" s="1"/>
  <c r="W136" i="21"/>
  <c r="W255" i="21" s="1"/>
  <c r="V136" i="21"/>
  <c r="U136" i="21"/>
  <c r="U255" i="21" s="1"/>
  <c r="S136" i="21"/>
  <c r="S255" i="21" s="1"/>
  <c r="R136" i="21"/>
  <c r="Q136" i="21"/>
  <c r="Q255" i="21" s="1"/>
  <c r="O136" i="21"/>
  <c r="O255" i="21" s="1"/>
  <c r="N136" i="21"/>
  <c r="M136" i="21"/>
  <c r="M255" i="21" s="1"/>
  <c r="K136" i="21"/>
  <c r="K255" i="21" s="1"/>
  <c r="J136" i="21"/>
  <c r="I136" i="21"/>
  <c r="I255" i="21" s="1"/>
  <c r="I267" i="21" s="1"/>
  <c r="G136" i="21"/>
  <c r="G255" i="21" s="1"/>
  <c r="F136" i="21"/>
  <c r="H136" i="21" s="1"/>
  <c r="E136" i="21"/>
  <c r="E255" i="21" s="1"/>
  <c r="E267" i="21" s="1"/>
  <c r="H128" i="21"/>
  <c r="G128" i="21"/>
  <c r="L127" i="21"/>
  <c r="K127" i="21"/>
  <c r="H127" i="21"/>
  <c r="G127" i="21"/>
  <c r="L110" i="21"/>
  <c r="K110" i="21"/>
  <c r="H110" i="21"/>
  <c r="G110" i="21"/>
  <c r="L109" i="21"/>
  <c r="K109" i="21"/>
  <c r="H109" i="21"/>
  <c r="G109" i="21"/>
  <c r="L108" i="21"/>
  <c r="K108" i="21"/>
  <c r="H108" i="21"/>
  <c r="G108" i="21"/>
  <c r="L105" i="21"/>
  <c r="K105" i="21"/>
  <c r="H105" i="21"/>
  <c r="G105" i="21"/>
  <c r="L99" i="21"/>
  <c r="K99" i="21"/>
  <c r="H99" i="21"/>
  <c r="G99" i="21"/>
  <c r="L88" i="21"/>
  <c r="K88" i="21"/>
  <c r="H88" i="21"/>
  <c r="G88" i="21"/>
  <c r="L87" i="21"/>
  <c r="K87" i="21"/>
  <c r="H87" i="21"/>
  <c r="G87" i="21"/>
  <c r="L84" i="21"/>
  <c r="K84" i="21"/>
  <c r="H84" i="21"/>
  <c r="G84" i="21"/>
  <c r="T83" i="21"/>
  <c r="S83" i="21"/>
  <c r="P83" i="21"/>
  <c r="O83" i="21"/>
  <c r="L83" i="21"/>
  <c r="K83" i="21"/>
  <c r="H83" i="21"/>
  <c r="G83" i="21"/>
  <c r="X82" i="21"/>
  <c r="X254" i="21" s="1"/>
  <c r="W82" i="21"/>
  <c r="W254" i="21" s="1"/>
  <c r="V82" i="21"/>
  <c r="U82" i="21"/>
  <c r="R82" i="21"/>
  <c r="Q82" i="21"/>
  <c r="N82" i="21"/>
  <c r="M82" i="21"/>
  <c r="J82" i="21"/>
  <c r="I82" i="21"/>
  <c r="F82" i="21"/>
  <c r="E82" i="21"/>
  <c r="T81" i="21"/>
  <c r="S81" i="21"/>
  <c r="L81" i="21"/>
  <c r="K81" i="21"/>
  <c r="H81" i="21"/>
  <c r="G81" i="21"/>
  <c r="L80" i="21"/>
  <c r="K80" i="21"/>
  <c r="H80" i="21"/>
  <c r="G80" i="21"/>
  <c r="L74" i="21"/>
  <c r="K74" i="21"/>
  <c r="H74" i="21"/>
  <c r="G74" i="21"/>
  <c r="L73" i="21"/>
  <c r="K73" i="21"/>
  <c r="H73" i="21"/>
  <c r="G73" i="21"/>
  <c r="L71" i="21"/>
  <c r="K71" i="21"/>
  <c r="H71" i="21"/>
  <c r="G71" i="21"/>
  <c r="L67" i="21"/>
  <c r="K67" i="21"/>
  <c r="H67" i="21"/>
  <c r="G67" i="21"/>
  <c r="L66" i="21"/>
  <c r="K66" i="21"/>
  <c r="H66" i="21"/>
  <c r="G66" i="21"/>
  <c r="L65" i="21"/>
  <c r="K65" i="21"/>
  <c r="H65" i="21"/>
  <c r="G65" i="21"/>
  <c r="L50" i="21"/>
  <c r="K50" i="21"/>
  <c r="H50" i="21"/>
  <c r="G50" i="21"/>
  <c r="L35" i="21"/>
  <c r="K35" i="21"/>
  <c r="H35" i="21"/>
  <c r="G35" i="21"/>
  <c r="L34" i="21"/>
  <c r="K34" i="21"/>
  <c r="H34" i="21"/>
  <c r="G34" i="21"/>
  <c r="H30" i="21"/>
  <c r="G30" i="21"/>
  <c r="L29" i="21"/>
  <c r="K29" i="21"/>
  <c r="H29" i="21"/>
  <c r="G29" i="21"/>
  <c r="L27" i="21"/>
  <c r="K27" i="21"/>
  <c r="H27" i="21"/>
  <c r="G27" i="21"/>
  <c r="L25" i="21"/>
  <c r="K25" i="21"/>
  <c r="H25" i="21"/>
  <c r="G25" i="21"/>
  <c r="T24" i="21"/>
  <c r="S24" i="21"/>
  <c r="P24" i="21"/>
  <c r="O24" i="21"/>
  <c r="L24" i="21"/>
  <c r="K24" i="21"/>
  <c r="H24" i="21"/>
  <c r="G24" i="21"/>
  <c r="L22" i="21"/>
  <c r="K22" i="21"/>
  <c r="H22" i="21"/>
  <c r="G22" i="21"/>
  <c r="T20" i="21"/>
  <c r="S20" i="21"/>
  <c r="P20" i="21"/>
  <c r="O20" i="21"/>
  <c r="P19" i="21"/>
  <c r="O19" i="21"/>
  <c r="L19" i="21"/>
  <c r="K19" i="21"/>
  <c r="H19" i="21"/>
  <c r="G19" i="21"/>
  <c r="L17" i="21"/>
  <c r="K17" i="21"/>
  <c r="H17" i="21"/>
  <c r="G17" i="21"/>
  <c r="L16" i="21"/>
  <c r="K16" i="21"/>
  <c r="H16" i="21"/>
  <c r="G16" i="21"/>
  <c r="L14" i="21"/>
  <c r="K14" i="21"/>
  <c r="H14" i="21"/>
  <c r="G14" i="21"/>
  <c r="K376" i="20"/>
  <c r="K375" i="20"/>
  <c r="AA346" i="20"/>
  <c r="Z346" i="20"/>
  <c r="Y346" i="20"/>
  <c r="X346" i="20"/>
  <c r="W346" i="20"/>
  <c r="V346" i="20"/>
  <c r="U346" i="20"/>
  <c r="T346" i="20"/>
  <c r="S346" i="20"/>
  <c r="R346" i="20"/>
  <c r="Q346" i="20"/>
  <c r="P346" i="20"/>
  <c r="O346" i="20"/>
  <c r="N346" i="20"/>
  <c r="M346" i="20"/>
  <c r="L346" i="20"/>
  <c r="K346" i="20"/>
  <c r="J346" i="20"/>
  <c r="I346" i="20"/>
  <c r="H346" i="20"/>
  <c r="G346" i="20"/>
  <c r="F346" i="20"/>
  <c r="E346" i="20"/>
  <c r="R339" i="20"/>
  <c r="P339" i="20"/>
  <c r="T338" i="20"/>
  <c r="R338" i="20"/>
  <c r="R337" i="20"/>
  <c r="L337" i="20"/>
  <c r="L340" i="20" s="1"/>
  <c r="I337" i="20"/>
  <c r="I340" i="20" s="1"/>
  <c r="H337" i="20"/>
  <c r="H340" i="20" s="1"/>
  <c r="T336" i="20"/>
  <c r="R336" i="20"/>
  <c r="T335" i="20"/>
  <c r="R335" i="20"/>
  <c r="T334" i="20"/>
  <c r="R334" i="20"/>
  <c r="T333" i="20"/>
  <c r="R333" i="20"/>
  <c r="AA329" i="20"/>
  <c r="Z329" i="20"/>
  <c r="Y329" i="20"/>
  <c r="X329" i="20"/>
  <c r="W329" i="20"/>
  <c r="V329" i="20"/>
  <c r="U329" i="20"/>
  <c r="T329" i="20"/>
  <c r="S329" i="20"/>
  <c r="R329" i="20"/>
  <c r="Q329" i="20"/>
  <c r="P329" i="20"/>
  <c r="O329" i="20"/>
  <c r="N329" i="20"/>
  <c r="M329" i="20"/>
  <c r="L329" i="20"/>
  <c r="K329" i="20"/>
  <c r="J329" i="20"/>
  <c r="I329" i="20"/>
  <c r="H329" i="20"/>
  <c r="G329" i="20"/>
  <c r="F329" i="20"/>
  <c r="E329" i="20"/>
  <c r="L322" i="20"/>
  <c r="J322" i="20"/>
  <c r="I322" i="20"/>
  <c r="H322" i="20"/>
  <c r="F322" i="20"/>
  <c r="L321" i="20"/>
  <c r="J321" i="20"/>
  <c r="L320" i="20"/>
  <c r="J320" i="20"/>
  <c r="G313" i="20"/>
  <c r="F312" i="20"/>
  <c r="X258" i="20"/>
  <c r="X257" i="20"/>
  <c r="V257" i="20"/>
  <c r="R257" i="20"/>
  <c r="P257" i="20"/>
  <c r="N257" i="20"/>
  <c r="J257" i="20"/>
  <c r="J269" i="20" s="1"/>
  <c r="F257" i="20"/>
  <c r="F269" i="20" s="1"/>
  <c r="H269" i="20" s="1"/>
  <c r="X256" i="20"/>
  <c r="X255" i="20"/>
  <c r="V255" i="20"/>
  <c r="R255" i="20"/>
  <c r="N255" i="20"/>
  <c r="J255" i="20"/>
  <c r="J267" i="20" s="1"/>
  <c r="F255" i="20"/>
  <c r="F267" i="20" s="1"/>
  <c r="X254" i="20"/>
  <c r="H254" i="20"/>
  <c r="X242" i="20"/>
  <c r="D242" i="20"/>
  <c r="C242" i="20"/>
  <c r="B242" i="20"/>
  <c r="X241" i="20"/>
  <c r="W241" i="20"/>
  <c r="W257" i="20" s="1"/>
  <c r="V241" i="20"/>
  <c r="U241" i="20"/>
  <c r="U257" i="20" s="1"/>
  <c r="S241" i="20"/>
  <c r="S257" i="20" s="1"/>
  <c r="R241" i="20"/>
  <c r="T241" i="20" s="1"/>
  <c r="T257" i="20" s="1"/>
  <c r="Q241" i="20"/>
  <c r="Q257" i="20" s="1"/>
  <c r="O241" i="20"/>
  <c r="O257" i="20" s="1"/>
  <c r="N241" i="20"/>
  <c r="P241" i="20" s="1"/>
  <c r="M241" i="20"/>
  <c r="M257" i="20" s="1"/>
  <c r="K241" i="20"/>
  <c r="K257" i="20" s="1"/>
  <c r="K269" i="20" s="1"/>
  <c r="J241" i="20"/>
  <c r="L241" i="20" s="1"/>
  <c r="L257" i="20" s="1"/>
  <c r="I241" i="20"/>
  <c r="I257" i="20" s="1"/>
  <c r="G241" i="20"/>
  <c r="G257" i="20" s="1"/>
  <c r="F241" i="20"/>
  <c r="H241" i="20" s="1"/>
  <c r="H257" i="20" s="1"/>
  <c r="E241" i="20"/>
  <c r="E257" i="20" s="1"/>
  <c r="E269" i="20" s="1"/>
  <c r="L235" i="20"/>
  <c r="K235" i="20"/>
  <c r="H235" i="20"/>
  <c r="G235" i="20"/>
  <c r="L234" i="20"/>
  <c r="K234" i="20"/>
  <c r="H234" i="20"/>
  <c r="G234" i="20"/>
  <c r="L233" i="20"/>
  <c r="K233" i="20"/>
  <c r="H233" i="20"/>
  <c r="G233" i="20"/>
  <c r="L224" i="20"/>
  <c r="K224" i="20"/>
  <c r="H224" i="20"/>
  <c r="G224" i="20"/>
  <c r="L216" i="20"/>
  <c r="K216" i="20"/>
  <c r="H216" i="20"/>
  <c r="G216" i="20"/>
  <c r="L214" i="20"/>
  <c r="K214" i="20"/>
  <c r="H214" i="20"/>
  <c r="G214" i="20"/>
  <c r="P191" i="20"/>
  <c r="O191" i="20"/>
  <c r="L191" i="20"/>
  <c r="K191" i="20"/>
  <c r="H191" i="20"/>
  <c r="G191" i="20"/>
  <c r="H190" i="20"/>
  <c r="G190" i="20"/>
  <c r="T186" i="20"/>
  <c r="S186" i="20"/>
  <c r="P186" i="20"/>
  <c r="O186" i="20"/>
  <c r="L185" i="20"/>
  <c r="K185" i="20"/>
  <c r="H185" i="20"/>
  <c r="G185" i="20"/>
  <c r="L181" i="20"/>
  <c r="K181" i="20"/>
  <c r="H181" i="20"/>
  <c r="G181" i="20"/>
  <c r="X180" i="20"/>
  <c r="W180" i="20"/>
  <c r="W256" i="20" s="1"/>
  <c r="V180" i="20"/>
  <c r="V256" i="20" s="1"/>
  <c r="U180" i="20"/>
  <c r="U256" i="20" s="1"/>
  <c r="S180" i="20"/>
  <c r="S256" i="20" s="1"/>
  <c r="R180" i="20"/>
  <c r="R256" i="20" s="1"/>
  <c r="Q180" i="20"/>
  <c r="Q256" i="20" s="1"/>
  <c r="O180" i="20"/>
  <c r="O256" i="20" s="1"/>
  <c r="N180" i="20"/>
  <c r="N256" i="20" s="1"/>
  <c r="M180" i="20"/>
  <c r="M256" i="20" s="1"/>
  <c r="K180" i="20"/>
  <c r="K256" i="20" s="1"/>
  <c r="K268" i="20" s="1"/>
  <c r="J180" i="20"/>
  <c r="J256" i="20" s="1"/>
  <c r="J268" i="20" s="1"/>
  <c r="I180" i="20"/>
  <c r="I256" i="20" s="1"/>
  <c r="G180" i="20"/>
  <c r="G256" i="20" s="1"/>
  <c r="F180" i="20"/>
  <c r="F256" i="20" s="1"/>
  <c r="F268" i="20" s="1"/>
  <c r="H268" i="20" s="1"/>
  <c r="E180" i="20"/>
  <c r="E256" i="20" s="1"/>
  <c r="E268" i="20" s="1"/>
  <c r="T178" i="20"/>
  <c r="S178" i="20"/>
  <c r="P178" i="20"/>
  <c r="O178" i="20"/>
  <c r="L178" i="20"/>
  <c r="K178" i="20"/>
  <c r="H178" i="20"/>
  <c r="G178" i="20"/>
  <c r="L175" i="20"/>
  <c r="K175" i="20"/>
  <c r="H175" i="20"/>
  <c r="G175" i="20"/>
  <c r="H172" i="20"/>
  <c r="G172" i="20"/>
  <c r="T171" i="20"/>
  <c r="S171" i="20"/>
  <c r="P171" i="20"/>
  <c r="O171" i="20"/>
  <c r="L171" i="20"/>
  <c r="K171" i="20"/>
  <c r="H171" i="20"/>
  <c r="G171" i="20"/>
  <c r="L170" i="20"/>
  <c r="K170" i="20"/>
  <c r="H170" i="20"/>
  <c r="G170" i="20"/>
  <c r="L169" i="20"/>
  <c r="K169" i="20"/>
  <c r="H169" i="20"/>
  <c r="G169" i="20"/>
  <c r="L157" i="20"/>
  <c r="K157" i="20"/>
  <c r="H157" i="20"/>
  <c r="G157" i="20"/>
  <c r="L156" i="20"/>
  <c r="K156" i="20"/>
  <c r="H156" i="20"/>
  <c r="G156" i="20"/>
  <c r="L147" i="20"/>
  <c r="K147" i="20"/>
  <c r="H147" i="20"/>
  <c r="G147" i="20"/>
  <c r="L146" i="20"/>
  <c r="K146" i="20"/>
  <c r="H146" i="20"/>
  <c r="G146" i="20"/>
  <c r="L140" i="20"/>
  <c r="K140" i="20"/>
  <c r="H140" i="20"/>
  <c r="G140" i="20"/>
  <c r="L137" i="20"/>
  <c r="K137" i="20"/>
  <c r="H137" i="20"/>
  <c r="G137" i="20"/>
  <c r="X136" i="20"/>
  <c r="W136" i="20"/>
  <c r="W255" i="20" s="1"/>
  <c r="V136" i="20"/>
  <c r="U136" i="20"/>
  <c r="U255" i="20" s="1"/>
  <c r="R136" i="20"/>
  <c r="Q136" i="20"/>
  <c r="N136" i="20"/>
  <c r="M136" i="20"/>
  <c r="J136" i="20"/>
  <c r="I136" i="20"/>
  <c r="F136" i="20"/>
  <c r="E136" i="20"/>
  <c r="H128" i="20"/>
  <c r="G128" i="20"/>
  <c r="L127" i="20"/>
  <c r="K127" i="20"/>
  <c r="H127" i="20"/>
  <c r="G127" i="20"/>
  <c r="L110" i="20"/>
  <c r="K110" i="20"/>
  <c r="H110" i="20"/>
  <c r="G110" i="20"/>
  <c r="L109" i="20"/>
  <c r="K109" i="20"/>
  <c r="H109" i="20"/>
  <c r="G109" i="20"/>
  <c r="L108" i="20"/>
  <c r="K108" i="20"/>
  <c r="H108" i="20"/>
  <c r="G108" i="20"/>
  <c r="L105" i="20"/>
  <c r="K105" i="20"/>
  <c r="H105" i="20"/>
  <c r="G105" i="20"/>
  <c r="L99" i="20"/>
  <c r="K99" i="20"/>
  <c r="H99" i="20"/>
  <c r="G99" i="20"/>
  <c r="L88" i="20"/>
  <c r="K88" i="20"/>
  <c r="H88" i="20"/>
  <c r="G88" i="20"/>
  <c r="L87" i="20"/>
  <c r="K87" i="20"/>
  <c r="H87" i="20"/>
  <c r="G87" i="20"/>
  <c r="L84" i="20"/>
  <c r="K84" i="20"/>
  <c r="H84" i="20"/>
  <c r="G84" i="20"/>
  <c r="T83" i="20"/>
  <c r="S83" i="20"/>
  <c r="P83" i="20"/>
  <c r="O83" i="20"/>
  <c r="L83" i="20"/>
  <c r="K83" i="20"/>
  <c r="H83" i="20"/>
  <c r="G83" i="20"/>
  <c r="X82" i="20"/>
  <c r="W82" i="20"/>
  <c r="V82" i="20"/>
  <c r="V254" i="20" s="1"/>
  <c r="U82" i="20"/>
  <c r="U254" i="20" s="1"/>
  <c r="S82" i="20"/>
  <c r="R82" i="20"/>
  <c r="R254" i="20" s="1"/>
  <c r="Q82" i="20"/>
  <c r="Q254" i="20" s="1"/>
  <c r="O82" i="20"/>
  <c r="N82" i="20"/>
  <c r="N254" i="20" s="1"/>
  <c r="M82" i="20"/>
  <c r="M254" i="20" s="1"/>
  <c r="K82" i="20"/>
  <c r="J82" i="20"/>
  <c r="J254" i="20" s="1"/>
  <c r="J266" i="20" s="1"/>
  <c r="I82" i="20"/>
  <c r="I254" i="20" s="1"/>
  <c r="G82" i="20"/>
  <c r="F82" i="20"/>
  <c r="F254" i="20" s="1"/>
  <c r="F266" i="20" s="1"/>
  <c r="H266" i="20" s="1"/>
  <c r="E82" i="20"/>
  <c r="E254" i="20" s="1"/>
  <c r="E266" i="20" s="1"/>
  <c r="T81" i="20"/>
  <c r="S81" i="20"/>
  <c r="L81" i="20"/>
  <c r="K81" i="20"/>
  <c r="H81" i="20"/>
  <c r="G81" i="20"/>
  <c r="L80" i="20"/>
  <c r="K80" i="20"/>
  <c r="H80" i="20"/>
  <c r="G80" i="20"/>
  <c r="L74" i="20"/>
  <c r="K74" i="20"/>
  <c r="H74" i="20"/>
  <c r="G74" i="20"/>
  <c r="L73" i="20"/>
  <c r="K73" i="20"/>
  <c r="H73" i="20"/>
  <c r="G73" i="20"/>
  <c r="L71" i="20"/>
  <c r="K71" i="20"/>
  <c r="H71" i="20"/>
  <c r="G71" i="20"/>
  <c r="L67" i="20"/>
  <c r="K67" i="20"/>
  <c r="H67" i="20"/>
  <c r="G67" i="20"/>
  <c r="L66" i="20"/>
  <c r="K66" i="20"/>
  <c r="H66" i="20"/>
  <c r="G66" i="20"/>
  <c r="L65" i="20"/>
  <c r="K65" i="20"/>
  <c r="H65" i="20"/>
  <c r="G65" i="20"/>
  <c r="L50" i="20"/>
  <c r="K50" i="20"/>
  <c r="H50" i="20"/>
  <c r="G50" i="20"/>
  <c r="L35" i="20"/>
  <c r="K35" i="20"/>
  <c r="H35" i="20"/>
  <c r="G35" i="20"/>
  <c r="L34" i="20"/>
  <c r="K34" i="20"/>
  <c r="H34" i="20"/>
  <c r="G34" i="20"/>
  <c r="H30" i="20"/>
  <c r="G30" i="20"/>
  <c r="L29" i="20"/>
  <c r="K29" i="20"/>
  <c r="H29" i="20"/>
  <c r="G29" i="20"/>
  <c r="L27" i="20"/>
  <c r="K27" i="20"/>
  <c r="H27" i="20"/>
  <c r="G27" i="20"/>
  <c r="L25" i="20"/>
  <c r="K25" i="20"/>
  <c r="H25" i="20"/>
  <c r="G25" i="20"/>
  <c r="T24" i="20"/>
  <c r="S24" i="20"/>
  <c r="P24" i="20"/>
  <c r="O24" i="20"/>
  <c r="L24" i="20"/>
  <c r="K24" i="20"/>
  <c r="H24" i="20"/>
  <c r="G24" i="20"/>
  <c r="L22" i="20"/>
  <c r="K22" i="20"/>
  <c r="H22" i="20"/>
  <c r="G22" i="20"/>
  <c r="T20" i="20"/>
  <c r="S20" i="20"/>
  <c r="P20" i="20"/>
  <c r="O20" i="20"/>
  <c r="P19" i="20"/>
  <c r="O19" i="20"/>
  <c r="L19" i="20"/>
  <c r="K19" i="20"/>
  <c r="H19" i="20"/>
  <c r="G19" i="20"/>
  <c r="L17" i="20"/>
  <c r="K17" i="20"/>
  <c r="H17" i="20"/>
  <c r="G17" i="20"/>
  <c r="L16" i="20"/>
  <c r="K16" i="20"/>
  <c r="H16" i="20"/>
  <c r="G16" i="20"/>
  <c r="L14" i="20"/>
  <c r="K14" i="20"/>
  <c r="H14" i="20"/>
  <c r="G14" i="20"/>
  <c r="L13" i="20"/>
  <c r="K13" i="20"/>
  <c r="H13" i="20"/>
  <c r="G13" i="20"/>
  <c r="K377" i="19"/>
  <c r="P375" i="19"/>
  <c r="S375" i="19" s="1"/>
  <c r="P371" i="19"/>
  <c r="S371" i="19" s="1"/>
  <c r="P369" i="19"/>
  <c r="Z346" i="19"/>
  <c r="Y346" i="19"/>
  <c r="X346" i="19"/>
  <c r="W346" i="19"/>
  <c r="V346" i="19"/>
  <c r="U346" i="19"/>
  <c r="T346" i="19"/>
  <c r="S346" i="19"/>
  <c r="R346" i="19"/>
  <c r="Q346" i="19"/>
  <c r="P346" i="19"/>
  <c r="O346" i="19"/>
  <c r="N346" i="19"/>
  <c r="M346" i="19"/>
  <c r="L346" i="19"/>
  <c r="K346" i="19"/>
  <c r="J346" i="19"/>
  <c r="I346" i="19"/>
  <c r="H346" i="19"/>
  <c r="G346" i="19"/>
  <c r="F346" i="19"/>
  <c r="E346" i="19"/>
  <c r="L340" i="19"/>
  <c r="P339" i="19"/>
  <c r="R339" i="19" s="1"/>
  <c r="L339" i="19"/>
  <c r="T338" i="19"/>
  <c r="R337" i="19"/>
  <c r="M337" i="19"/>
  <c r="M340" i="19" s="1"/>
  <c r="L337" i="19"/>
  <c r="N337" i="19" s="1"/>
  <c r="H337" i="19"/>
  <c r="T336" i="19"/>
  <c r="N336" i="19"/>
  <c r="T335" i="19"/>
  <c r="R335" i="19"/>
  <c r="T334" i="19"/>
  <c r="T333" i="19"/>
  <c r="R333" i="19"/>
  <c r="AA329" i="19"/>
  <c r="Z329" i="19"/>
  <c r="Y329" i="19"/>
  <c r="X329" i="19"/>
  <c r="W329" i="19"/>
  <c r="V329" i="19"/>
  <c r="U329" i="19"/>
  <c r="T329" i="19"/>
  <c r="S329" i="19"/>
  <c r="R329" i="19"/>
  <c r="Q329" i="19"/>
  <c r="P329" i="19"/>
  <c r="O329" i="19"/>
  <c r="N329" i="19"/>
  <c r="M329" i="19"/>
  <c r="L329" i="19"/>
  <c r="K329" i="19"/>
  <c r="J329" i="19"/>
  <c r="I329" i="19"/>
  <c r="H329" i="19"/>
  <c r="G329" i="19"/>
  <c r="F329" i="19"/>
  <c r="E329" i="19"/>
  <c r="I322" i="19"/>
  <c r="H322" i="19"/>
  <c r="F322" i="19"/>
  <c r="L321" i="19"/>
  <c r="J321" i="19"/>
  <c r="L320" i="19"/>
  <c r="L322" i="19" s="1"/>
  <c r="J320" i="19"/>
  <c r="J322" i="19" s="1"/>
  <c r="G313" i="19"/>
  <c r="W257" i="19"/>
  <c r="W256" i="19"/>
  <c r="U255" i="19"/>
  <c r="Q255" i="19"/>
  <c r="M255" i="19"/>
  <c r="I255" i="19"/>
  <c r="I267" i="19" s="1"/>
  <c r="E255" i="19"/>
  <c r="E267" i="19" s="1"/>
  <c r="W254" i="19"/>
  <c r="W242" i="19"/>
  <c r="D242" i="19"/>
  <c r="C242" i="19"/>
  <c r="B242" i="19"/>
  <c r="X241" i="19"/>
  <c r="X257" i="19" s="1"/>
  <c r="W241" i="19"/>
  <c r="V241" i="19"/>
  <c r="V257" i="19" s="1"/>
  <c r="U241" i="19"/>
  <c r="U257" i="19" s="1"/>
  <c r="R241" i="19"/>
  <c r="Q241" i="19"/>
  <c r="Q257" i="19" s="1"/>
  <c r="N241" i="19"/>
  <c r="M241" i="19"/>
  <c r="M257" i="19" s="1"/>
  <c r="J241" i="19"/>
  <c r="I241" i="19"/>
  <c r="I257" i="19" s="1"/>
  <c r="I269" i="19" s="1"/>
  <c r="F241" i="19"/>
  <c r="E241" i="19"/>
  <c r="E257" i="19" s="1"/>
  <c r="E269" i="19" s="1"/>
  <c r="L235" i="19"/>
  <c r="K235" i="19"/>
  <c r="H235" i="19"/>
  <c r="G235" i="19"/>
  <c r="L234" i="19"/>
  <c r="K234" i="19"/>
  <c r="H234" i="19"/>
  <c r="G234" i="19"/>
  <c r="L233" i="19"/>
  <c r="K233" i="19"/>
  <c r="H233" i="19"/>
  <c r="G233" i="19"/>
  <c r="L224" i="19"/>
  <c r="K224" i="19"/>
  <c r="H224" i="19"/>
  <c r="G224" i="19"/>
  <c r="L216" i="19"/>
  <c r="K216" i="19"/>
  <c r="H216" i="19"/>
  <c r="G216" i="19"/>
  <c r="L214" i="19"/>
  <c r="K214" i="19"/>
  <c r="H214" i="19"/>
  <c r="G214" i="19"/>
  <c r="P191" i="19"/>
  <c r="O191" i="19"/>
  <c r="L191" i="19"/>
  <c r="K191" i="19"/>
  <c r="H191" i="19"/>
  <c r="G191" i="19"/>
  <c r="H190" i="19"/>
  <c r="G190" i="19"/>
  <c r="T186" i="19"/>
  <c r="S186" i="19"/>
  <c r="P186" i="19"/>
  <c r="O186" i="19"/>
  <c r="L185" i="19"/>
  <c r="K185" i="19"/>
  <c r="H185" i="19"/>
  <c r="G185" i="19"/>
  <c r="L181" i="19"/>
  <c r="K181" i="19"/>
  <c r="H181" i="19"/>
  <c r="G181" i="19"/>
  <c r="X180" i="19"/>
  <c r="X256" i="19" s="1"/>
  <c r="W180" i="19"/>
  <c r="V180" i="19"/>
  <c r="V256" i="19" s="1"/>
  <c r="U180" i="19"/>
  <c r="U256" i="19" s="1"/>
  <c r="R180" i="19"/>
  <c r="Q180" i="19"/>
  <c r="Q256" i="19" s="1"/>
  <c r="N180" i="19"/>
  <c r="M180" i="19"/>
  <c r="M256" i="19" s="1"/>
  <c r="J180" i="19"/>
  <c r="I180" i="19"/>
  <c r="I256" i="19" s="1"/>
  <c r="I268" i="19" s="1"/>
  <c r="F180" i="19"/>
  <c r="E180" i="19"/>
  <c r="E256" i="19" s="1"/>
  <c r="E268" i="19" s="1"/>
  <c r="T178" i="19"/>
  <c r="S178" i="19"/>
  <c r="P178" i="19"/>
  <c r="O178" i="19"/>
  <c r="L178" i="19"/>
  <c r="K178" i="19"/>
  <c r="H178" i="19"/>
  <c r="G178" i="19"/>
  <c r="L175" i="19"/>
  <c r="K175" i="19"/>
  <c r="H175" i="19"/>
  <c r="G175" i="19"/>
  <c r="H172" i="19"/>
  <c r="G172" i="19"/>
  <c r="T171" i="19"/>
  <c r="S171" i="19"/>
  <c r="P171" i="19"/>
  <c r="O171" i="19"/>
  <c r="L171" i="19"/>
  <c r="K171" i="19"/>
  <c r="H171" i="19"/>
  <c r="G171" i="19"/>
  <c r="L170" i="19"/>
  <c r="K170" i="19"/>
  <c r="H170" i="19"/>
  <c r="G170" i="19"/>
  <c r="L169" i="19"/>
  <c r="K169" i="19"/>
  <c r="H169" i="19"/>
  <c r="G169" i="19"/>
  <c r="L157" i="19"/>
  <c r="K157" i="19"/>
  <c r="H157" i="19"/>
  <c r="G157" i="19"/>
  <c r="L156" i="19"/>
  <c r="K156" i="19"/>
  <c r="H156" i="19"/>
  <c r="G156" i="19"/>
  <c r="L147" i="19"/>
  <c r="K147" i="19"/>
  <c r="H147" i="19"/>
  <c r="G147" i="19"/>
  <c r="L146" i="19"/>
  <c r="K146" i="19"/>
  <c r="H146" i="19"/>
  <c r="G146" i="19"/>
  <c r="L140" i="19"/>
  <c r="K140" i="19"/>
  <c r="H140" i="19"/>
  <c r="G140" i="19"/>
  <c r="L137" i="19"/>
  <c r="K137" i="19"/>
  <c r="H137" i="19"/>
  <c r="G137" i="19"/>
  <c r="X136" i="19"/>
  <c r="X255" i="19" s="1"/>
  <c r="W136" i="19"/>
  <c r="W255" i="19" s="1"/>
  <c r="V136" i="19"/>
  <c r="V255" i="19" s="1"/>
  <c r="U136" i="19"/>
  <c r="T136" i="19"/>
  <c r="T255" i="19" s="1"/>
  <c r="R136" i="19"/>
  <c r="Q136" i="19"/>
  <c r="N136" i="19"/>
  <c r="M136" i="19"/>
  <c r="L136" i="19"/>
  <c r="L255" i="19" s="1"/>
  <c r="J136" i="19"/>
  <c r="I136" i="19"/>
  <c r="H136" i="19"/>
  <c r="F136" i="19"/>
  <c r="E136" i="19"/>
  <c r="H128" i="19"/>
  <c r="G128" i="19"/>
  <c r="L127" i="19"/>
  <c r="K127" i="19"/>
  <c r="H127" i="19"/>
  <c r="G127" i="19"/>
  <c r="L110" i="19"/>
  <c r="K110" i="19"/>
  <c r="H110" i="19"/>
  <c r="G110" i="19"/>
  <c r="L109" i="19"/>
  <c r="K109" i="19"/>
  <c r="H109" i="19"/>
  <c r="G109" i="19"/>
  <c r="L108" i="19"/>
  <c r="K108" i="19"/>
  <c r="H108" i="19"/>
  <c r="G108" i="19"/>
  <c r="L105" i="19"/>
  <c r="K105" i="19"/>
  <c r="H105" i="19"/>
  <c r="G105" i="19"/>
  <c r="L99" i="19"/>
  <c r="K99" i="19"/>
  <c r="H99" i="19"/>
  <c r="G99" i="19"/>
  <c r="L88" i="19"/>
  <c r="K88" i="19"/>
  <c r="H88" i="19"/>
  <c r="G88" i="19"/>
  <c r="L87" i="19"/>
  <c r="K87" i="19"/>
  <c r="H87" i="19"/>
  <c r="G87" i="19"/>
  <c r="L84" i="19"/>
  <c r="K84" i="19"/>
  <c r="H84" i="19"/>
  <c r="G84" i="19"/>
  <c r="T83" i="19"/>
  <c r="S83" i="19"/>
  <c r="P83" i="19"/>
  <c r="O83" i="19"/>
  <c r="L83" i="19"/>
  <c r="K83" i="19"/>
  <c r="H83" i="19"/>
  <c r="G83" i="19"/>
  <c r="X82" i="19"/>
  <c r="W82" i="19"/>
  <c r="V82" i="19"/>
  <c r="U82" i="19"/>
  <c r="R82" i="19"/>
  <c r="Q82" i="19"/>
  <c r="N82" i="19"/>
  <c r="M82" i="19"/>
  <c r="J82" i="19"/>
  <c r="I82" i="19"/>
  <c r="L82" i="19" s="1"/>
  <c r="L254" i="19" s="1"/>
  <c r="F82" i="19"/>
  <c r="E82" i="19"/>
  <c r="T81" i="19"/>
  <c r="S81" i="19"/>
  <c r="L81" i="19"/>
  <c r="K81" i="19"/>
  <c r="H81" i="19"/>
  <c r="G81" i="19"/>
  <c r="L80" i="19"/>
  <c r="K80" i="19"/>
  <c r="H80" i="19"/>
  <c r="G80" i="19"/>
  <c r="L74" i="19"/>
  <c r="K74" i="19"/>
  <c r="H74" i="19"/>
  <c r="G74" i="19"/>
  <c r="L73" i="19"/>
  <c r="K73" i="19"/>
  <c r="H73" i="19"/>
  <c r="G73" i="19"/>
  <c r="L71" i="19"/>
  <c r="K71" i="19"/>
  <c r="H71" i="19"/>
  <c r="G71" i="19"/>
  <c r="L67" i="19"/>
  <c r="K67" i="19"/>
  <c r="H67" i="19"/>
  <c r="G67" i="19"/>
  <c r="L66" i="19"/>
  <c r="K66" i="19"/>
  <c r="H66" i="19"/>
  <c r="G66" i="19"/>
  <c r="L65" i="19"/>
  <c r="K65" i="19"/>
  <c r="H65" i="19"/>
  <c r="G65" i="19"/>
  <c r="L50" i="19"/>
  <c r="K50" i="19"/>
  <c r="H50" i="19"/>
  <c r="G50" i="19"/>
  <c r="L35" i="19"/>
  <c r="K35" i="19"/>
  <c r="H35" i="19"/>
  <c r="G35" i="19"/>
  <c r="L34" i="19"/>
  <c r="K34" i="19"/>
  <c r="H34" i="19"/>
  <c r="G34" i="19"/>
  <c r="H30" i="19"/>
  <c r="G30" i="19"/>
  <c r="L29" i="19"/>
  <c r="K29" i="19"/>
  <c r="H29" i="19"/>
  <c r="G29" i="19"/>
  <c r="L27" i="19"/>
  <c r="K27" i="19"/>
  <c r="H27" i="19"/>
  <c r="G27" i="19"/>
  <c r="L25" i="19"/>
  <c r="K25" i="19"/>
  <c r="H25" i="19"/>
  <c r="G25" i="19"/>
  <c r="T24" i="19"/>
  <c r="S24" i="19"/>
  <c r="P24" i="19"/>
  <c r="O24" i="19"/>
  <c r="L24" i="19"/>
  <c r="K24" i="19"/>
  <c r="H24" i="19"/>
  <c r="G24" i="19"/>
  <c r="L22" i="19"/>
  <c r="K22" i="19"/>
  <c r="H22" i="19"/>
  <c r="G22" i="19"/>
  <c r="T20" i="19"/>
  <c r="S20" i="19"/>
  <c r="P20" i="19"/>
  <c r="O20" i="19"/>
  <c r="P19" i="19"/>
  <c r="O19" i="19"/>
  <c r="L19" i="19"/>
  <c r="K19" i="19"/>
  <c r="H19" i="19"/>
  <c r="G19" i="19"/>
  <c r="L17" i="19"/>
  <c r="K17" i="19"/>
  <c r="H17" i="19"/>
  <c r="G17" i="19"/>
  <c r="L16" i="19"/>
  <c r="K16" i="19"/>
  <c r="H16" i="19"/>
  <c r="G16" i="19"/>
  <c r="L14" i="19"/>
  <c r="K14" i="19"/>
  <c r="H14" i="19"/>
  <c r="G14" i="19"/>
  <c r="L13" i="19"/>
  <c r="K13" i="19"/>
  <c r="H13" i="19"/>
  <c r="G13" i="19"/>
  <c r="O377" i="18"/>
  <c r="P376" i="18"/>
  <c r="S376" i="18" s="1"/>
  <c r="K376" i="18"/>
  <c r="K377" i="18" s="1"/>
  <c r="P372" i="18" s="1"/>
  <c r="P375" i="18"/>
  <c r="S375" i="18" s="1"/>
  <c r="P374" i="18"/>
  <c r="S374" i="18" s="1"/>
  <c r="P373" i="18"/>
  <c r="S373" i="18" s="1"/>
  <c r="S372" i="18"/>
  <c r="P371" i="18"/>
  <c r="S371" i="18" s="1"/>
  <c r="P370" i="18"/>
  <c r="S370" i="18" s="1"/>
  <c r="AA346" i="18"/>
  <c r="Z346" i="18"/>
  <c r="Y346" i="18"/>
  <c r="X346" i="18"/>
  <c r="W346" i="18"/>
  <c r="V346" i="18"/>
  <c r="U346" i="18"/>
  <c r="T346" i="18"/>
  <c r="S346" i="18"/>
  <c r="R346" i="18"/>
  <c r="Q346" i="18"/>
  <c r="P346" i="18"/>
  <c r="O346" i="18"/>
  <c r="N346" i="18"/>
  <c r="M346" i="18"/>
  <c r="L346" i="18"/>
  <c r="K346" i="18"/>
  <c r="J346" i="18"/>
  <c r="I346" i="18"/>
  <c r="H346" i="18"/>
  <c r="G346" i="18"/>
  <c r="F346" i="18"/>
  <c r="E346" i="18"/>
  <c r="R339" i="18"/>
  <c r="P339" i="18"/>
  <c r="T338" i="18"/>
  <c r="R338" i="18"/>
  <c r="R337" i="18"/>
  <c r="L337" i="18"/>
  <c r="H337" i="18"/>
  <c r="T336" i="18"/>
  <c r="R336" i="18"/>
  <c r="T335" i="18"/>
  <c r="T337" i="18" s="1"/>
  <c r="R335" i="18"/>
  <c r="T334" i="18"/>
  <c r="R334" i="18"/>
  <c r="T333" i="18"/>
  <c r="R333" i="18"/>
  <c r="AA329" i="18"/>
  <c r="Z329" i="18"/>
  <c r="Y329" i="18"/>
  <c r="X329" i="18"/>
  <c r="W329" i="18"/>
  <c r="V329" i="18"/>
  <c r="U329" i="18"/>
  <c r="T329" i="18"/>
  <c r="S329" i="18"/>
  <c r="R329" i="18"/>
  <c r="Q329" i="18"/>
  <c r="P329" i="18"/>
  <c r="O329" i="18"/>
  <c r="N329" i="18"/>
  <c r="M329" i="18"/>
  <c r="L329" i="18"/>
  <c r="K329" i="18"/>
  <c r="J329" i="18"/>
  <c r="I329" i="18"/>
  <c r="H329" i="18"/>
  <c r="G329" i="18"/>
  <c r="F329" i="18"/>
  <c r="E329" i="18"/>
  <c r="L322" i="18"/>
  <c r="I322" i="18"/>
  <c r="H322" i="18"/>
  <c r="F322" i="18"/>
  <c r="L321" i="18"/>
  <c r="J321" i="18"/>
  <c r="J322" i="18" s="1"/>
  <c r="L320" i="18"/>
  <c r="J320" i="18"/>
  <c r="G313" i="18"/>
  <c r="W258" i="18"/>
  <c r="W257" i="18"/>
  <c r="F257" i="18"/>
  <c r="W256" i="18"/>
  <c r="L256" i="18"/>
  <c r="J256" i="18"/>
  <c r="X255" i="18"/>
  <c r="N255" i="18"/>
  <c r="I255" i="18"/>
  <c r="I267" i="18" s="1"/>
  <c r="E255" i="18"/>
  <c r="E267" i="18" s="1"/>
  <c r="W254" i="18"/>
  <c r="U254" i="18"/>
  <c r="Q254" i="18"/>
  <c r="M254" i="18"/>
  <c r="I254" i="18"/>
  <c r="E254" i="18"/>
  <c r="E266" i="18" s="1"/>
  <c r="W242" i="18"/>
  <c r="F311" i="18" s="1"/>
  <c r="U242" i="18"/>
  <c r="Q242" i="18"/>
  <c r="M242" i="18"/>
  <c r="I242" i="18"/>
  <c r="E242" i="18"/>
  <c r="D242" i="18"/>
  <c r="C242" i="18"/>
  <c r="B242" i="18"/>
  <c r="X241" i="18"/>
  <c r="X257" i="18" s="1"/>
  <c r="W241" i="18"/>
  <c r="V241" i="18"/>
  <c r="V257" i="18" s="1"/>
  <c r="U241" i="18"/>
  <c r="U257" i="18" s="1"/>
  <c r="T241" i="18"/>
  <c r="T257" i="18" s="1"/>
  <c r="R241" i="18"/>
  <c r="R257" i="18" s="1"/>
  <c r="Q241" i="18"/>
  <c r="Q257" i="18" s="1"/>
  <c r="N241" i="18"/>
  <c r="M241" i="18"/>
  <c r="M257" i="18" s="1"/>
  <c r="L241" i="18"/>
  <c r="L257" i="18" s="1"/>
  <c r="J241" i="18"/>
  <c r="J257" i="18" s="1"/>
  <c r="I241" i="18"/>
  <c r="I257" i="18" s="1"/>
  <c r="I269" i="18" s="1"/>
  <c r="H241" i="18"/>
  <c r="H257" i="18" s="1"/>
  <c r="F241" i="18"/>
  <c r="E241" i="18"/>
  <c r="E257" i="18" s="1"/>
  <c r="E269" i="18" s="1"/>
  <c r="L235" i="18"/>
  <c r="K235" i="18"/>
  <c r="H235" i="18"/>
  <c r="G235" i="18"/>
  <c r="L234" i="18"/>
  <c r="K234" i="18"/>
  <c r="H234" i="18"/>
  <c r="G234" i="18"/>
  <c r="L233" i="18"/>
  <c r="K233" i="18"/>
  <c r="H233" i="18"/>
  <c r="G233" i="18"/>
  <c r="L224" i="18"/>
  <c r="K224" i="18"/>
  <c r="H224" i="18"/>
  <c r="G224" i="18"/>
  <c r="L216" i="18"/>
  <c r="K216" i="18"/>
  <c r="H216" i="18"/>
  <c r="G216" i="18"/>
  <c r="L214" i="18"/>
  <c r="K214" i="18"/>
  <c r="H214" i="18"/>
  <c r="G214" i="18"/>
  <c r="P191" i="18"/>
  <c r="O191" i="18"/>
  <c r="L191" i="18"/>
  <c r="K191" i="18"/>
  <c r="H191" i="18"/>
  <c r="G191" i="18"/>
  <c r="H190" i="18"/>
  <c r="G190" i="18"/>
  <c r="T186" i="18"/>
  <c r="S186" i="18"/>
  <c r="P186" i="18"/>
  <c r="O186" i="18"/>
  <c r="L185" i="18"/>
  <c r="K185" i="18"/>
  <c r="H185" i="18"/>
  <c r="G185" i="18"/>
  <c r="L181" i="18"/>
  <c r="K181" i="18"/>
  <c r="H181" i="18"/>
  <c r="G181" i="18"/>
  <c r="X180" i="18"/>
  <c r="X256" i="18" s="1"/>
  <c r="W180" i="18"/>
  <c r="V180" i="18"/>
  <c r="V256" i="18" s="1"/>
  <c r="U180" i="18"/>
  <c r="U256" i="18" s="1"/>
  <c r="T180" i="18"/>
  <c r="T256" i="18" s="1"/>
  <c r="R180" i="18"/>
  <c r="R256" i="18" s="1"/>
  <c r="Q180" i="18"/>
  <c r="Q256" i="18" s="1"/>
  <c r="N180" i="18"/>
  <c r="M180" i="18"/>
  <c r="M256" i="18" s="1"/>
  <c r="L180" i="18"/>
  <c r="J180" i="18"/>
  <c r="I180" i="18"/>
  <c r="I256" i="18" s="1"/>
  <c r="I268" i="18" s="1"/>
  <c r="H180" i="18"/>
  <c r="H256" i="18" s="1"/>
  <c r="F180" i="18"/>
  <c r="F256" i="18" s="1"/>
  <c r="E180" i="18"/>
  <c r="E256" i="18" s="1"/>
  <c r="E268" i="18" s="1"/>
  <c r="T178" i="18"/>
  <c r="S178" i="18"/>
  <c r="P178" i="18"/>
  <c r="O178" i="18"/>
  <c r="L178" i="18"/>
  <c r="K178" i="18"/>
  <c r="H178" i="18"/>
  <c r="G178" i="18"/>
  <c r="L175" i="18"/>
  <c r="K175" i="18"/>
  <c r="H175" i="18"/>
  <c r="G175" i="18"/>
  <c r="H172" i="18"/>
  <c r="G172" i="18"/>
  <c r="T171" i="18"/>
  <c r="S171" i="18"/>
  <c r="P171" i="18"/>
  <c r="O171" i="18"/>
  <c r="L171" i="18"/>
  <c r="K171" i="18"/>
  <c r="H171" i="18"/>
  <c r="G171" i="18"/>
  <c r="L170" i="18"/>
  <c r="K170" i="18"/>
  <c r="H170" i="18"/>
  <c r="G170" i="18"/>
  <c r="L169" i="18"/>
  <c r="K169" i="18"/>
  <c r="H169" i="18"/>
  <c r="G169" i="18"/>
  <c r="L157" i="18"/>
  <c r="K157" i="18"/>
  <c r="H157" i="18"/>
  <c r="G157" i="18"/>
  <c r="L156" i="18"/>
  <c r="K156" i="18"/>
  <c r="H156" i="18"/>
  <c r="G156" i="18"/>
  <c r="L147" i="18"/>
  <c r="K147" i="18"/>
  <c r="H147" i="18"/>
  <c r="G147" i="18"/>
  <c r="L146" i="18"/>
  <c r="K146" i="18"/>
  <c r="H146" i="18"/>
  <c r="G146" i="18"/>
  <c r="L140" i="18"/>
  <c r="K140" i="18"/>
  <c r="H140" i="18"/>
  <c r="G140" i="18"/>
  <c r="L137" i="18"/>
  <c r="K137" i="18"/>
  <c r="H137" i="18"/>
  <c r="G137" i="18"/>
  <c r="X136" i="18"/>
  <c r="W136" i="18"/>
  <c r="W255" i="18" s="1"/>
  <c r="V136" i="18"/>
  <c r="V255" i="18" s="1"/>
  <c r="U136" i="18"/>
  <c r="U255" i="18" s="1"/>
  <c r="T136" i="18"/>
  <c r="T255" i="18" s="1"/>
  <c r="R136" i="18"/>
  <c r="Q136" i="18"/>
  <c r="Q255" i="18" s="1"/>
  <c r="P136" i="18"/>
  <c r="P255" i="18" s="1"/>
  <c r="N136" i="18"/>
  <c r="O136" i="18" s="1"/>
  <c r="O255" i="18" s="1"/>
  <c r="M136" i="18"/>
  <c r="M255" i="18" s="1"/>
  <c r="L136" i="18"/>
  <c r="L255" i="18" s="1"/>
  <c r="J136" i="18"/>
  <c r="I136" i="18"/>
  <c r="F136" i="18"/>
  <c r="E136" i="18"/>
  <c r="H128" i="18"/>
  <c r="G128" i="18"/>
  <c r="L127" i="18"/>
  <c r="K127" i="18"/>
  <c r="H127" i="18"/>
  <c r="G127" i="18"/>
  <c r="L110" i="18"/>
  <c r="K110" i="18"/>
  <c r="H110" i="18"/>
  <c r="G110" i="18"/>
  <c r="L109" i="18"/>
  <c r="K109" i="18"/>
  <c r="H109" i="18"/>
  <c r="G109" i="18"/>
  <c r="L108" i="18"/>
  <c r="K108" i="18"/>
  <c r="H108" i="18"/>
  <c r="G108" i="18"/>
  <c r="L105" i="18"/>
  <c r="K105" i="18"/>
  <c r="H105" i="18"/>
  <c r="G105" i="18"/>
  <c r="L99" i="18"/>
  <c r="K99" i="18"/>
  <c r="H99" i="18"/>
  <c r="G99" i="18"/>
  <c r="L88" i="18"/>
  <c r="K88" i="18"/>
  <c r="H88" i="18"/>
  <c r="G88" i="18"/>
  <c r="L87" i="18"/>
  <c r="K87" i="18"/>
  <c r="H87" i="18"/>
  <c r="G87" i="18"/>
  <c r="L84" i="18"/>
  <c r="K84" i="18"/>
  <c r="H84" i="18"/>
  <c r="G84" i="18"/>
  <c r="T83" i="18"/>
  <c r="S83" i="18"/>
  <c r="P83" i="18"/>
  <c r="O83" i="18"/>
  <c r="L83" i="18"/>
  <c r="K83" i="18"/>
  <c r="H83" i="18"/>
  <c r="G83" i="18"/>
  <c r="X82" i="18"/>
  <c r="W82" i="18"/>
  <c r="V82" i="18"/>
  <c r="U82" i="18"/>
  <c r="T82" i="18"/>
  <c r="T254" i="18" s="1"/>
  <c r="R82" i="18"/>
  <c r="Q82" i="18"/>
  <c r="N82" i="18"/>
  <c r="M82" i="18"/>
  <c r="L82" i="18"/>
  <c r="L254" i="18" s="1"/>
  <c r="J82" i="18"/>
  <c r="I82" i="18"/>
  <c r="K82" i="18" s="1"/>
  <c r="H82" i="18"/>
  <c r="F82" i="18"/>
  <c r="E82" i="18"/>
  <c r="T81" i="18"/>
  <c r="S81" i="18"/>
  <c r="L81" i="18"/>
  <c r="K81" i="18"/>
  <c r="H81" i="18"/>
  <c r="G81" i="18"/>
  <c r="L80" i="18"/>
  <c r="K80" i="18"/>
  <c r="H80" i="18"/>
  <c r="G80" i="18"/>
  <c r="L74" i="18"/>
  <c r="K74" i="18"/>
  <c r="H74" i="18"/>
  <c r="G74" i="18"/>
  <c r="L73" i="18"/>
  <c r="K73" i="18"/>
  <c r="H73" i="18"/>
  <c r="G73" i="18"/>
  <c r="L71" i="18"/>
  <c r="K71" i="18"/>
  <c r="H71" i="18"/>
  <c r="G71" i="18"/>
  <c r="L67" i="18"/>
  <c r="K67" i="18"/>
  <c r="H67" i="18"/>
  <c r="G67" i="18"/>
  <c r="L66" i="18"/>
  <c r="K66" i="18"/>
  <c r="H66" i="18"/>
  <c r="G66" i="18"/>
  <c r="L65" i="18"/>
  <c r="K65" i="18"/>
  <c r="H65" i="18"/>
  <c r="G65" i="18"/>
  <c r="L50" i="18"/>
  <c r="K50" i="18"/>
  <c r="H50" i="18"/>
  <c r="G50" i="18"/>
  <c r="L35" i="18"/>
  <c r="K35" i="18"/>
  <c r="H35" i="18"/>
  <c r="G35" i="18"/>
  <c r="L34" i="18"/>
  <c r="K34" i="18"/>
  <c r="H34" i="18"/>
  <c r="G34" i="18"/>
  <c r="H30" i="18"/>
  <c r="G30" i="18"/>
  <c r="L29" i="18"/>
  <c r="K29" i="18"/>
  <c r="H29" i="18"/>
  <c r="G29" i="18"/>
  <c r="L27" i="18"/>
  <c r="K27" i="18"/>
  <c r="H27" i="18"/>
  <c r="G27" i="18"/>
  <c r="L25" i="18"/>
  <c r="K25" i="18"/>
  <c r="H25" i="18"/>
  <c r="G25" i="18"/>
  <c r="T24" i="18"/>
  <c r="S24" i="18"/>
  <c r="P24" i="18"/>
  <c r="O24" i="18"/>
  <c r="L24" i="18"/>
  <c r="K24" i="18"/>
  <c r="H24" i="18"/>
  <c r="G24" i="18"/>
  <c r="L22" i="18"/>
  <c r="K22" i="18"/>
  <c r="H22" i="18"/>
  <c r="G22" i="18"/>
  <c r="T20" i="18"/>
  <c r="S20" i="18"/>
  <c r="P20" i="18"/>
  <c r="O20" i="18"/>
  <c r="P19" i="18"/>
  <c r="O19" i="18"/>
  <c r="L19" i="18"/>
  <c r="K19" i="18"/>
  <c r="H19" i="18"/>
  <c r="G19" i="18"/>
  <c r="L17" i="18"/>
  <c r="K17" i="18"/>
  <c r="H17" i="18"/>
  <c r="G17" i="18"/>
  <c r="L16" i="18"/>
  <c r="K16" i="18"/>
  <c r="H16" i="18"/>
  <c r="G16" i="18"/>
  <c r="L14" i="18"/>
  <c r="K14" i="18"/>
  <c r="H14" i="18"/>
  <c r="G14" i="18"/>
  <c r="L13" i="18"/>
  <c r="K13" i="18"/>
  <c r="H13" i="18"/>
  <c r="G13" i="18"/>
  <c r="O373" i="17"/>
  <c r="K373" i="17"/>
  <c r="S372" i="17"/>
  <c r="P372" i="17"/>
  <c r="S371" i="17"/>
  <c r="P371" i="17"/>
  <c r="S370" i="17"/>
  <c r="P370" i="17"/>
  <c r="S369" i="17"/>
  <c r="P369" i="17"/>
  <c r="S368" i="17"/>
  <c r="P368" i="17"/>
  <c r="S367" i="17"/>
  <c r="P367" i="17"/>
  <c r="S366" i="17"/>
  <c r="P366" i="17"/>
  <c r="P373" i="17" s="1"/>
  <c r="S373" i="17" s="1"/>
  <c r="S365" i="17"/>
  <c r="P365" i="17"/>
  <c r="AA346" i="17"/>
  <c r="Z346" i="17"/>
  <c r="Y346" i="17"/>
  <c r="X346" i="17"/>
  <c r="W346" i="17"/>
  <c r="V346" i="17"/>
  <c r="U346" i="17"/>
  <c r="T346" i="17"/>
  <c r="S346" i="17"/>
  <c r="R346" i="17"/>
  <c r="Q346" i="17"/>
  <c r="P346" i="17"/>
  <c r="O346" i="17"/>
  <c r="N346" i="17"/>
  <c r="M346" i="17"/>
  <c r="L346" i="17"/>
  <c r="K346" i="17"/>
  <c r="J346" i="17"/>
  <c r="I346" i="17"/>
  <c r="H346" i="17"/>
  <c r="G346" i="17"/>
  <c r="F346" i="17"/>
  <c r="E346" i="17"/>
  <c r="L340" i="17"/>
  <c r="P339" i="17"/>
  <c r="L339" i="17"/>
  <c r="T338" i="17"/>
  <c r="R337" i="17"/>
  <c r="M337" i="17"/>
  <c r="M340" i="17" s="1"/>
  <c r="L337" i="17"/>
  <c r="H337" i="17"/>
  <c r="I337" i="17" s="1"/>
  <c r="I340" i="17" s="1"/>
  <c r="T336" i="17"/>
  <c r="T335" i="17"/>
  <c r="R335" i="17"/>
  <c r="T334" i="17"/>
  <c r="T333" i="17"/>
  <c r="R333" i="17"/>
  <c r="AA329" i="17"/>
  <c r="Z329" i="17"/>
  <c r="Y329" i="17"/>
  <c r="X329" i="17"/>
  <c r="W329" i="17"/>
  <c r="V329" i="17"/>
  <c r="U329" i="17"/>
  <c r="T329" i="17"/>
  <c r="S329" i="17"/>
  <c r="R329" i="17"/>
  <c r="Q329" i="17"/>
  <c r="P329" i="17"/>
  <c r="O329" i="17"/>
  <c r="N329" i="17"/>
  <c r="M329" i="17"/>
  <c r="L329" i="17"/>
  <c r="K329" i="17"/>
  <c r="J329" i="17"/>
  <c r="I329" i="17"/>
  <c r="H329" i="17"/>
  <c r="G329" i="17"/>
  <c r="F329" i="17"/>
  <c r="E329" i="17"/>
  <c r="I322" i="17"/>
  <c r="H322" i="17"/>
  <c r="F322" i="17"/>
  <c r="L321" i="17"/>
  <c r="J321" i="17"/>
  <c r="L320" i="17"/>
  <c r="J320" i="17"/>
  <c r="J322" i="17" s="1"/>
  <c r="G313" i="17"/>
  <c r="E268" i="17"/>
  <c r="E266" i="17"/>
  <c r="Q258" i="17"/>
  <c r="I258" i="17"/>
  <c r="I270" i="17" s="1"/>
  <c r="W257" i="17"/>
  <c r="U257" i="17"/>
  <c r="Q257" i="17"/>
  <c r="M257" i="17"/>
  <c r="I257" i="17"/>
  <c r="I269" i="17" s="1"/>
  <c r="E257" i="17"/>
  <c r="E269" i="17" s="1"/>
  <c r="W256" i="17"/>
  <c r="U256" i="17"/>
  <c r="Q256" i="17"/>
  <c r="M256" i="17"/>
  <c r="I256" i="17"/>
  <c r="I268" i="17" s="1"/>
  <c r="E256" i="17"/>
  <c r="W255" i="17"/>
  <c r="U255" i="17"/>
  <c r="Q255" i="17"/>
  <c r="M255" i="17"/>
  <c r="I255" i="17"/>
  <c r="I267" i="17" s="1"/>
  <c r="E255" i="17"/>
  <c r="E267" i="17" s="1"/>
  <c r="W254" i="17"/>
  <c r="U254" i="17"/>
  <c r="Q254" i="17"/>
  <c r="M254" i="17"/>
  <c r="I254" i="17"/>
  <c r="I266" i="17" s="1"/>
  <c r="E254" i="17"/>
  <c r="W242" i="17"/>
  <c r="U242" i="17"/>
  <c r="F309" i="17" s="1"/>
  <c r="Q242" i="17"/>
  <c r="E305" i="17" s="1"/>
  <c r="M242" i="17"/>
  <c r="E304" i="17" s="1"/>
  <c r="I242" i="17"/>
  <c r="E303" i="17" s="1"/>
  <c r="E242" i="17"/>
  <c r="E302" i="17" s="1"/>
  <c r="E306" i="17" s="1"/>
  <c r="D242" i="17"/>
  <c r="C242" i="17"/>
  <c r="B242" i="17"/>
  <c r="X241" i="17"/>
  <c r="X257" i="17" s="1"/>
  <c r="W241" i="17"/>
  <c r="V241" i="17"/>
  <c r="V257" i="17" s="1"/>
  <c r="U241" i="17"/>
  <c r="T241" i="17"/>
  <c r="T257" i="17" s="1"/>
  <c r="R241" i="17"/>
  <c r="R257" i="17" s="1"/>
  <c r="Q241" i="17"/>
  <c r="P241" i="17"/>
  <c r="P257" i="17" s="1"/>
  <c r="N241" i="17"/>
  <c r="N257" i="17" s="1"/>
  <c r="M241" i="17"/>
  <c r="J241" i="17"/>
  <c r="I241" i="17"/>
  <c r="H241" i="17"/>
  <c r="H257" i="17" s="1"/>
  <c r="F241" i="17"/>
  <c r="F257" i="17" s="1"/>
  <c r="E241" i="17"/>
  <c r="G241" i="17" s="1"/>
  <c r="G257" i="17" s="1"/>
  <c r="L235" i="17"/>
  <c r="K235" i="17"/>
  <c r="H235" i="17"/>
  <c r="G235" i="17"/>
  <c r="L234" i="17"/>
  <c r="K234" i="17"/>
  <c r="H234" i="17"/>
  <c r="G234" i="17"/>
  <c r="L233" i="17"/>
  <c r="K233" i="17"/>
  <c r="H233" i="17"/>
  <c r="G233" i="17"/>
  <c r="L224" i="17"/>
  <c r="K224" i="17"/>
  <c r="H224" i="17"/>
  <c r="G224" i="17"/>
  <c r="L216" i="17"/>
  <c r="K216" i="17"/>
  <c r="H216" i="17"/>
  <c r="G216" i="17"/>
  <c r="L214" i="17"/>
  <c r="K214" i="17"/>
  <c r="H214" i="17"/>
  <c r="G214" i="17"/>
  <c r="P191" i="17"/>
  <c r="O191" i="17"/>
  <c r="L191" i="17"/>
  <c r="K191" i="17"/>
  <c r="H191" i="17"/>
  <c r="G191" i="17"/>
  <c r="H190" i="17"/>
  <c r="G190" i="17"/>
  <c r="T186" i="17"/>
  <c r="S186" i="17"/>
  <c r="P186" i="17"/>
  <c r="O186" i="17"/>
  <c r="L185" i="17"/>
  <c r="K185" i="17"/>
  <c r="H185" i="17"/>
  <c r="G185" i="17"/>
  <c r="L181" i="17"/>
  <c r="K181" i="17"/>
  <c r="H181" i="17"/>
  <c r="G181" i="17"/>
  <c r="X180" i="17"/>
  <c r="X256" i="17" s="1"/>
  <c r="W180" i="17"/>
  <c r="V180" i="17"/>
  <c r="V256" i="17" s="1"/>
  <c r="U180" i="17"/>
  <c r="T180" i="17"/>
  <c r="T256" i="17" s="1"/>
  <c r="R180" i="17"/>
  <c r="R256" i="17" s="1"/>
  <c r="Q180" i="17"/>
  <c r="P180" i="17"/>
  <c r="P256" i="17" s="1"/>
  <c r="N180" i="17"/>
  <c r="N256" i="17" s="1"/>
  <c r="M180" i="17"/>
  <c r="J180" i="17"/>
  <c r="I180" i="17"/>
  <c r="H180" i="17"/>
  <c r="H256" i="17" s="1"/>
  <c r="F180" i="17"/>
  <c r="F256" i="17" s="1"/>
  <c r="E180" i="17"/>
  <c r="G180" i="17" s="1"/>
  <c r="G256" i="17" s="1"/>
  <c r="T178" i="17"/>
  <c r="S178" i="17"/>
  <c r="P178" i="17"/>
  <c r="O178" i="17"/>
  <c r="L178" i="17"/>
  <c r="K178" i="17"/>
  <c r="H178" i="17"/>
  <c r="G178" i="17"/>
  <c r="L175" i="17"/>
  <c r="K175" i="17"/>
  <c r="H175" i="17"/>
  <c r="G175" i="17"/>
  <c r="T171" i="17"/>
  <c r="S171" i="17"/>
  <c r="P171" i="17"/>
  <c r="O171" i="17"/>
  <c r="L171" i="17"/>
  <c r="K171" i="17"/>
  <c r="H171" i="17"/>
  <c r="G171" i="17"/>
  <c r="L170" i="17"/>
  <c r="K170" i="17"/>
  <c r="H170" i="17"/>
  <c r="G170" i="17"/>
  <c r="L169" i="17"/>
  <c r="K169" i="17"/>
  <c r="H169" i="17"/>
  <c r="G169" i="17"/>
  <c r="L157" i="17"/>
  <c r="K157" i="17"/>
  <c r="H157" i="17"/>
  <c r="G157" i="17"/>
  <c r="L156" i="17"/>
  <c r="K156" i="17"/>
  <c r="H156" i="17"/>
  <c r="G156" i="17"/>
  <c r="L147" i="17"/>
  <c r="K147" i="17"/>
  <c r="H147" i="17"/>
  <c r="G147" i="17"/>
  <c r="L146" i="17"/>
  <c r="K146" i="17"/>
  <c r="H146" i="17"/>
  <c r="G146" i="17"/>
  <c r="L140" i="17"/>
  <c r="K140" i="17"/>
  <c r="H140" i="17"/>
  <c r="G140" i="17"/>
  <c r="L137" i="17"/>
  <c r="K137" i="17"/>
  <c r="H137" i="17"/>
  <c r="G137" i="17"/>
  <c r="X136" i="17"/>
  <c r="X255" i="17" s="1"/>
  <c r="W136" i="17"/>
  <c r="V136" i="17"/>
  <c r="V255" i="17" s="1"/>
  <c r="U136" i="17"/>
  <c r="T136" i="17"/>
  <c r="T255" i="17" s="1"/>
  <c r="R136" i="17"/>
  <c r="R255" i="17" s="1"/>
  <c r="Q136" i="17"/>
  <c r="P136" i="17"/>
  <c r="P255" i="17" s="1"/>
  <c r="N136" i="17"/>
  <c r="N255" i="17" s="1"/>
  <c r="M136" i="17"/>
  <c r="J136" i="17"/>
  <c r="I136" i="17"/>
  <c r="H136" i="17"/>
  <c r="F136" i="17"/>
  <c r="F255" i="17" s="1"/>
  <c r="E136" i="17"/>
  <c r="G136" i="17" s="1"/>
  <c r="G255" i="17" s="1"/>
  <c r="H128" i="17"/>
  <c r="G128" i="17"/>
  <c r="L127" i="17"/>
  <c r="K127" i="17"/>
  <c r="H127" i="17"/>
  <c r="G127" i="17"/>
  <c r="L110" i="17"/>
  <c r="K110" i="17"/>
  <c r="H110" i="17"/>
  <c r="G110" i="17"/>
  <c r="L109" i="17"/>
  <c r="K109" i="17"/>
  <c r="H109" i="17"/>
  <c r="G109" i="17"/>
  <c r="L108" i="17"/>
  <c r="K108" i="17"/>
  <c r="H108" i="17"/>
  <c r="G108" i="17"/>
  <c r="L105" i="17"/>
  <c r="K105" i="17"/>
  <c r="H105" i="17"/>
  <c r="G105" i="17"/>
  <c r="L99" i="17"/>
  <c r="K99" i="17"/>
  <c r="H99" i="17"/>
  <c r="G99" i="17"/>
  <c r="L88" i="17"/>
  <c r="K88" i="17"/>
  <c r="H88" i="17"/>
  <c r="G88" i="17"/>
  <c r="L87" i="17"/>
  <c r="K87" i="17"/>
  <c r="H87" i="17"/>
  <c r="G87" i="17"/>
  <c r="L84" i="17"/>
  <c r="K84" i="17"/>
  <c r="H84" i="17"/>
  <c r="G84" i="17"/>
  <c r="T83" i="17"/>
  <c r="S83" i="17"/>
  <c r="P83" i="17"/>
  <c r="O83" i="17"/>
  <c r="L83" i="17"/>
  <c r="K83" i="17"/>
  <c r="H83" i="17"/>
  <c r="G83" i="17"/>
  <c r="X82" i="17"/>
  <c r="W82" i="17"/>
  <c r="V82" i="17"/>
  <c r="U82" i="17"/>
  <c r="R82" i="17"/>
  <c r="Q82" i="17"/>
  <c r="P82" i="17"/>
  <c r="P254" i="17" s="1"/>
  <c r="N82" i="17"/>
  <c r="M82" i="17"/>
  <c r="L82" i="17"/>
  <c r="L254" i="17" s="1"/>
  <c r="J82" i="17"/>
  <c r="I82" i="17"/>
  <c r="H82" i="17"/>
  <c r="F82" i="17"/>
  <c r="E82" i="17"/>
  <c r="T81" i="17"/>
  <c r="S81" i="17"/>
  <c r="L81" i="17"/>
  <c r="K81" i="17"/>
  <c r="H81" i="17"/>
  <c r="G81" i="17"/>
  <c r="L80" i="17"/>
  <c r="K80" i="17"/>
  <c r="H80" i="17"/>
  <c r="G80" i="17"/>
  <c r="L74" i="17"/>
  <c r="K74" i="17"/>
  <c r="H74" i="17"/>
  <c r="G74" i="17"/>
  <c r="L73" i="17"/>
  <c r="K73" i="17"/>
  <c r="H73" i="17"/>
  <c r="G73" i="17"/>
  <c r="L71" i="17"/>
  <c r="K71" i="17"/>
  <c r="H71" i="17"/>
  <c r="G71" i="17"/>
  <c r="L67" i="17"/>
  <c r="K67" i="17"/>
  <c r="H67" i="17"/>
  <c r="G67" i="17"/>
  <c r="L66" i="17"/>
  <c r="K66" i="17"/>
  <c r="H66" i="17"/>
  <c r="G66" i="17"/>
  <c r="L65" i="17"/>
  <c r="K65" i="17"/>
  <c r="H65" i="17"/>
  <c r="G65" i="17"/>
  <c r="L50" i="17"/>
  <c r="K50" i="17"/>
  <c r="H50" i="17"/>
  <c r="G50" i="17"/>
  <c r="L35" i="17"/>
  <c r="K35" i="17"/>
  <c r="H35" i="17"/>
  <c r="G35" i="17"/>
  <c r="L34" i="17"/>
  <c r="K34" i="17"/>
  <c r="H34" i="17"/>
  <c r="G34" i="17"/>
  <c r="H30" i="17"/>
  <c r="G30" i="17"/>
  <c r="L29" i="17"/>
  <c r="K29" i="17"/>
  <c r="H29" i="17"/>
  <c r="G29" i="17"/>
  <c r="L27" i="17"/>
  <c r="K27" i="17"/>
  <c r="H27" i="17"/>
  <c r="G27" i="17"/>
  <c r="L25" i="17"/>
  <c r="K25" i="17"/>
  <c r="H25" i="17"/>
  <c r="G25" i="17"/>
  <c r="T24" i="17"/>
  <c r="S24" i="17"/>
  <c r="P24" i="17"/>
  <c r="O24" i="17"/>
  <c r="L24" i="17"/>
  <c r="K24" i="17"/>
  <c r="H24" i="17"/>
  <c r="G24" i="17"/>
  <c r="L22" i="17"/>
  <c r="K22" i="17"/>
  <c r="H22" i="17"/>
  <c r="G22" i="17"/>
  <c r="T20" i="17"/>
  <c r="S20" i="17"/>
  <c r="P20" i="17"/>
  <c r="O20" i="17"/>
  <c r="P19" i="17"/>
  <c r="O19" i="17"/>
  <c r="L19" i="17"/>
  <c r="K19" i="17"/>
  <c r="H19" i="17"/>
  <c r="G19" i="17"/>
  <c r="L17" i="17"/>
  <c r="K17" i="17"/>
  <c r="H17" i="17"/>
  <c r="G17" i="17"/>
  <c r="L16" i="17"/>
  <c r="K16" i="17"/>
  <c r="H16" i="17"/>
  <c r="G16" i="17"/>
  <c r="L14" i="17"/>
  <c r="K14" i="17"/>
  <c r="H14" i="17"/>
  <c r="G14" i="17"/>
  <c r="L10" i="17"/>
  <c r="K10" i="17"/>
  <c r="H10" i="17"/>
  <c r="G10" i="17"/>
  <c r="O372" i="16"/>
  <c r="K372" i="16"/>
  <c r="P371" i="16" s="1"/>
  <c r="S371" i="16"/>
  <c r="S370" i="16"/>
  <c r="P370" i="16"/>
  <c r="S368" i="16"/>
  <c r="P368" i="16"/>
  <c r="S366" i="16"/>
  <c r="P366" i="16"/>
  <c r="S364" i="16"/>
  <c r="P364" i="16"/>
  <c r="AA345" i="16"/>
  <c r="Z345" i="16"/>
  <c r="Y345" i="16"/>
  <c r="X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L339" i="16"/>
  <c r="P338" i="16"/>
  <c r="L338" i="16"/>
  <c r="H338" i="16"/>
  <c r="J332" i="16" s="1"/>
  <c r="T337" i="16"/>
  <c r="R336" i="16"/>
  <c r="M336" i="16"/>
  <c r="M339" i="16" s="1"/>
  <c r="L336" i="16"/>
  <c r="H336" i="16"/>
  <c r="T335" i="16"/>
  <c r="T334" i="16"/>
  <c r="R334" i="16"/>
  <c r="T333" i="16"/>
  <c r="N333" i="16"/>
  <c r="T332" i="16"/>
  <c r="R332" i="16"/>
  <c r="AA328" i="16"/>
  <c r="Z328" i="16"/>
  <c r="Y328" i="16"/>
  <c r="X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I321" i="16"/>
  <c r="H321" i="16"/>
  <c r="F321" i="16"/>
  <c r="L320" i="16"/>
  <c r="J320" i="16"/>
  <c r="L319" i="16"/>
  <c r="J319" i="16"/>
  <c r="G312" i="16"/>
  <c r="E303" i="16"/>
  <c r="E268" i="16"/>
  <c r="E267" i="16"/>
  <c r="E266" i="16"/>
  <c r="W256" i="16"/>
  <c r="U256" i="16"/>
  <c r="Q256" i="16"/>
  <c r="M256" i="16"/>
  <c r="I256" i="16"/>
  <c r="I268" i="16" s="1"/>
  <c r="E256" i="16"/>
  <c r="U255" i="16"/>
  <c r="Q255" i="16"/>
  <c r="M255" i="16"/>
  <c r="I255" i="16"/>
  <c r="E255" i="16"/>
  <c r="U254" i="16"/>
  <c r="Q254" i="16"/>
  <c r="M254" i="16"/>
  <c r="I254" i="16"/>
  <c r="I266" i="16" s="1"/>
  <c r="E254" i="16"/>
  <c r="W253" i="16"/>
  <c r="O253" i="16"/>
  <c r="I253" i="16"/>
  <c r="U241" i="16"/>
  <c r="M241" i="16"/>
  <c r="M257" i="16" s="1"/>
  <c r="E241" i="16"/>
  <c r="D241" i="16"/>
  <c r="C241" i="16"/>
  <c r="B241" i="16"/>
  <c r="X240" i="16"/>
  <c r="X256" i="16" s="1"/>
  <c r="W240" i="16"/>
  <c r="V240" i="16"/>
  <c r="V256" i="16" s="1"/>
  <c r="U240" i="16"/>
  <c r="T240" i="16"/>
  <c r="T256" i="16" s="1"/>
  <c r="R240" i="16"/>
  <c r="Q240" i="16"/>
  <c r="N240" i="16"/>
  <c r="M240" i="16"/>
  <c r="J240" i="16"/>
  <c r="I240" i="16"/>
  <c r="H240" i="16"/>
  <c r="H256" i="16" s="1"/>
  <c r="F240" i="16"/>
  <c r="E240" i="16"/>
  <c r="L234" i="16"/>
  <c r="K234" i="16"/>
  <c r="H234" i="16"/>
  <c r="G234" i="16"/>
  <c r="L233" i="16"/>
  <c r="K233" i="16"/>
  <c r="H233" i="16"/>
  <c r="G233" i="16"/>
  <c r="L232" i="16"/>
  <c r="K232" i="16"/>
  <c r="H232" i="16"/>
  <c r="G232" i="16"/>
  <c r="L223" i="16"/>
  <c r="K223" i="16"/>
  <c r="H223" i="16"/>
  <c r="G223" i="16"/>
  <c r="L215" i="16"/>
  <c r="K215" i="16"/>
  <c r="H215" i="16"/>
  <c r="G215" i="16"/>
  <c r="L213" i="16"/>
  <c r="K213" i="16"/>
  <c r="H213" i="16"/>
  <c r="G213" i="16"/>
  <c r="P190" i="16"/>
  <c r="O190" i="16"/>
  <c r="L190" i="16"/>
  <c r="K190" i="16"/>
  <c r="H190" i="16"/>
  <c r="G190" i="16"/>
  <c r="H189" i="16"/>
  <c r="G189" i="16"/>
  <c r="T185" i="16"/>
  <c r="S185" i="16"/>
  <c r="P185" i="16"/>
  <c r="O185" i="16"/>
  <c r="L184" i="16"/>
  <c r="K184" i="16"/>
  <c r="H184" i="16"/>
  <c r="G184" i="16"/>
  <c r="L180" i="16"/>
  <c r="K180" i="16"/>
  <c r="H180" i="16"/>
  <c r="G180" i="16"/>
  <c r="X179" i="16"/>
  <c r="X255" i="16" s="1"/>
  <c r="W179" i="16"/>
  <c r="W255" i="16" s="1"/>
  <c r="V179" i="16"/>
  <c r="V255" i="16" s="1"/>
  <c r="U179" i="16"/>
  <c r="T179" i="16"/>
  <c r="T255" i="16" s="1"/>
  <c r="S179" i="16"/>
  <c r="S255" i="16" s="1"/>
  <c r="R179" i="16"/>
  <c r="R255" i="16" s="1"/>
  <c r="Q179" i="16"/>
  <c r="P179" i="16"/>
  <c r="P255" i="16" s="1"/>
  <c r="O179" i="16"/>
  <c r="O255" i="16" s="1"/>
  <c r="N179" i="16"/>
  <c r="N255" i="16" s="1"/>
  <c r="M179" i="16"/>
  <c r="L179" i="16"/>
  <c r="L255" i="16" s="1"/>
  <c r="K179" i="16"/>
  <c r="K255" i="16" s="1"/>
  <c r="K267" i="16" s="1"/>
  <c r="J179" i="16"/>
  <c r="J255" i="16" s="1"/>
  <c r="J267" i="16" s="1"/>
  <c r="I179" i="16"/>
  <c r="H179" i="16"/>
  <c r="H255" i="16" s="1"/>
  <c r="G179" i="16"/>
  <c r="G255" i="16" s="1"/>
  <c r="G267" i="16" s="1"/>
  <c r="F179" i="16"/>
  <c r="F255" i="16" s="1"/>
  <c r="F267" i="16" s="1"/>
  <c r="E179" i="16"/>
  <c r="T177" i="16"/>
  <c r="S177" i="16"/>
  <c r="P177" i="16"/>
  <c r="O177" i="16"/>
  <c r="L177" i="16"/>
  <c r="K177" i="16"/>
  <c r="H177" i="16"/>
  <c r="G177" i="16"/>
  <c r="L174" i="16"/>
  <c r="K174" i="16"/>
  <c r="H174" i="16"/>
  <c r="G174" i="16"/>
  <c r="T170" i="16"/>
  <c r="S170" i="16"/>
  <c r="P170" i="16"/>
  <c r="O170" i="16"/>
  <c r="L170" i="16"/>
  <c r="K170" i="16"/>
  <c r="H170" i="16"/>
  <c r="G170" i="16"/>
  <c r="L169" i="16"/>
  <c r="K169" i="16"/>
  <c r="H169" i="16"/>
  <c r="G169" i="16"/>
  <c r="L168" i="16"/>
  <c r="K168" i="16"/>
  <c r="H168" i="16"/>
  <c r="G168" i="16"/>
  <c r="L156" i="16"/>
  <c r="K156" i="16"/>
  <c r="H156" i="16"/>
  <c r="G156" i="16"/>
  <c r="L155" i="16"/>
  <c r="K155" i="16"/>
  <c r="H155" i="16"/>
  <c r="G155" i="16"/>
  <c r="L146" i="16"/>
  <c r="K146" i="16"/>
  <c r="H146" i="16"/>
  <c r="G146" i="16"/>
  <c r="L145" i="16"/>
  <c r="K145" i="16"/>
  <c r="H145" i="16"/>
  <c r="G145" i="16"/>
  <c r="L139" i="16"/>
  <c r="K139" i="16"/>
  <c r="H139" i="16"/>
  <c r="G139" i="16"/>
  <c r="L136" i="16"/>
  <c r="K136" i="16"/>
  <c r="H136" i="16"/>
  <c r="G136" i="16"/>
  <c r="X135" i="16"/>
  <c r="X254" i="16" s="1"/>
  <c r="W135" i="16"/>
  <c r="W254" i="16" s="1"/>
  <c r="V135" i="16"/>
  <c r="V254" i="16" s="1"/>
  <c r="U135" i="16"/>
  <c r="T135" i="16"/>
  <c r="T254" i="16" s="1"/>
  <c r="S135" i="16"/>
  <c r="S254" i="16" s="1"/>
  <c r="R135" i="16"/>
  <c r="R254" i="16" s="1"/>
  <c r="Q135" i="16"/>
  <c r="P135" i="16"/>
  <c r="P254" i="16" s="1"/>
  <c r="O135" i="16"/>
  <c r="O254" i="16" s="1"/>
  <c r="N135" i="16"/>
  <c r="N254" i="16" s="1"/>
  <c r="M135" i="16"/>
  <c r="L135" i="16"/>
  <c r="L254" i="16" s="1"/>
  <c r="K135" i="16"/>
  <c r="K254" i="16" s="1"/>
  <c r="K266" i="16" s="1"/>
  <c r="J135" i="16"/>
  <c r="J254" i="16" s="1"/>
  <c r="J266" i="16" s="1"/>
  <c r="I135" i="16"/>
  <c r="H135" i="16"/>
  <c r="G135" i="16"/>
  <c r="G254" i="16" s="1"/>
  <c r="G266" i="16" s="1"/>
  <c r="F135" i="16"/>
  <c r="F254" i="16" s="1"/>
  <c r="E135" i="16"/>
  <c r="H127" i="16"/>
  <c r="G127" i="16"/>
  <c r="L126" i="16"/>
  <c r="K126" i="16"/>
  <c r="H126" i="16"/>
  <c r="G126" i="16"/>
  <c r="L109" i="16"/>
  <c r="K109" i="16"/>
  <c r="H109" i="16"/>
  <c r="G109" i="16"/>
  <c r="L108" i="16"/>
  <c r="K108" i="16"/>
  <c r="H108" i="16"/>
  <c r="G108" i="16"/>
  <c r="L107" i="16"/>
  <c r="K107" i="16"/>
  <c r="H107" i="16"/>
  <c r="G107" i="16"/>
  <c r="L104" i="16"/>
  <c r="K104" i="16"/>
  <c r="H104" i="16"/>
  <c r="G104" i="16"/>
  <c r="L98" i="16"/>
  <c r="K98" i="16"/>
  <c r="H98" i="16"/>
  <c r="G98" i="16"/>
  <c r="L87" i="16"/>
  <c r="K87" i="16"/>
  <c r="H87" i="16"/>
  <c r="G87" i="16"/>
  <c r="L86" i="16"/>
  <c r="K86" i="16"/>
  <c r="H86" i="16"/>
  <c r="G86" i="16"/>
  <c r="L83" i="16"/>
  <c r="K83" i="16"/>
  <c r="H83" i="16"/>
  <c r="G83" i="16"/>
  <c r="T82" i="16"/>
  <c r="S82" i="16"/>
  <c r="P82" i="16"/>
  <c r="O82" i="16"/>
  <c r="L82" i="16"/>
  <c r="K82" i="16"/>
  <c r="H82" i="16"/>
  <c r="G82" i="16"/>
  <c r="X81" i="16"/>
  <c r="W81" i="16"/>
  <c r="V81" i="16"/>
  <c r="U81" i="16"/>
  <c r="U253" i="16" s="1"/>
  <c r="R81" i="16"/>
  <c r="Q81" i="16"/>
  <c r="Q253" i="16" s="1"/>
  <c r="P81" i="16"/>
  <c r="P253" i="16" s="1"/>
  <c r="N81" i="16"/>
  <c r="M81" i="16"/>
  <c r="O81" i="16" s="1"/>
  <c r="L81" i="16"/>
  <c r="L253" i="16" s="1"/>
  <c r="J81" i="16"/>
  <c r="I81" i="16"/>
  <c r="F81" i="16"/>
  <c r="E81" i="16"/>
  <c r="E253" i="16" s="1"/>
  <c r="T80" i="16"/>
  <c r="S80" i="16"/>
  <c r="L80" i="16"/>
  <c r="K80" i="16"/>
  <c r="H80" i="16"/>
  <c r="G80" i="16"/>
  <c r="L79" i="16"/>
  <c r="K79" i="16"/>
  <c r="H79" i="16"/>
  <c r="G79" i="16"/>
  <c r="L73" i="16"/>
  <c r="K73" i="16"/>
  <c r="H73" i="16"/>
  <c r="G73" i="16"/>
  <c r="L72" i="16"/>
  <c r="K72" i="16"/>
  <c r="H72" i="16"/>
  <c r="G72" i="16"/>
  <c r="L70" i="16"/>
  <c r="K70" i="16"/>
  <c r="H70" i="16"/>
  <c r="G70" i="16"/>
  <c r="L66" i="16"/>
  <c r="K66" i="16"/>
  <c r="H66" i="16"/>
  <c r="G66" i="16"/>
  <c r="L65" i="16"/>
  <c r="K65" i="16"/>
  <c r="H65" i="16"/>
  <c r="G65" i="16"/>
  <c r="L64" i="16"/>
  <c r="K64" i="16"/>
  <c r="H64" i="16"/>
  <c r="G64" i="16"/>
  <c r="L49" i="16"/>
  <c r="K49" i="16"/>
  <c r="H49" i="16"/>
  <c r="G49" i="16"/>
  <c r="L34" i="16"/>
  <c r="K34" i="16"/>
  <c r="H34" i="16"/>
  <c r="G34" i="16"/>
  <c r="L33" i="16"/>
  <c r="K33" i="16"/>
  <c r="H33" i="16"/>
  <c r="G33" i="16"/>
  <c r="H29" i="16"/>
  <c r="G29" i="16"/>
  <c r="L28" i="16"/>
  <c r="K28" i="16"/>
  <c r="H28" i="16"/>
  <c r="G28" i="16"/>
  <c r="L26" i="16"/>
  <c r="K26" i="16"/>
  <c r="H26" i="16"/>
  <c r="G26" i="16"/>
  <c r="L24" i="16"/>
  <c r="K24" i="16"/>
  <c r="H24" i="16"/>
  <c r="G24" i="16"/>
  <c r="T23" i="16"/>
  <c r="S23" i="16"/>
  <c r="P23" i="16"/>
  <c r="O23" i="16"/>
  <c r="L23" i="16"/>
  <c r="K23" i="16"/>
  <c r="H23" i="16"/>
  <c r="G23" i="16"/>
  <c r="L21" i="16"/>
  <c r="K21" i="16"/>
  <c r="H21" i="16"/>
  <c r="G21" i="16"/>
  <c r="T19" i="16"/>
  <c r="S19" i="16"/>
  <c r="P19" i="16"/>
  <c r="O19" i="16"/>
  <c r="P18" i="16"/>
  <c r="O18" i="16"/>
  <c r="L18" i="16"/>
  <c r="K18" i="16"/>
  <c r="H18" i="16"/>
  <c r="G18" i="16"/>
  <c r="L16" i="16"/>
  <c r="K16" i="16"/>
  <c r="H16" i="16"/>
  <c r="G16" i="16"/>
  <c r="L15" i="16"/>
  <c r="K15" i="16"/>
  <c r="H15" i="16"/>
  <c r="G15" i="16"/>
  <c r="L13" i="16"/>
  <c r="K13" i="16"/>
  <c r="H13" i="16"/>
  <c r="G13" i="16"/>
  <c r="L10" i="16"/>
  <c r="K10" i="16"/>
  <c r="H10" i="16"/>
  <c r="G10" i="16"/>
  <c r="O372" i="15"/>
  <c r="K372" i="15"/>
  <c r="S371" i="15"/>
  <c r="P371" i="15"/>
  <c r="O371" i="15"/>
  <c r="P370" i="15"/>
  <c r="S370" i="15" s="1"/>
  <c r="O370" i="15"/>
  <c r="S369" i="15"/>
  <c r="P369" i="15"/>
  <c r="P368" i="15"/>
  <c r="S368" i="15" s="1"/>
  <c r="S367" i="15"/>
  <c r="P367" i="15"/>
  <c r="P366" i="15"/>
  <c r="S366" i="15" s="1"/>
  <c r="S365" i="15"/>
  <c r="P365" i="15"/>
  <c r="P364" i="15"/>
  <c r="S364" i="15" s="1"/>
  <c r="AA345" i="15"/>
  <c r="Z345" i="15"/>
  <c r="Y345" i="15"/>
  <c r="X345" i="15"/>
  <c r="W345" i="15"/>
  <c r="V345" i="15"/>
  <c r="U345" i="15"/>
  <c r="T345" i="15"/>
  <c r="S345" i="15"/>
  <c r="R345" i="15"/>
  <c r="Q345" i="15"/>
  <c r="P345" i="15"/>
  <c r="O345" i="15"/>
  <c r="N345" i="15"/>
  <c r="M345" i="15"/>
  <c r="L345" i="15"/>
  <c r="K345" i="15"/>
  <c r="J345" i="15"/>
  <c r="I345" i="15"/>
  <c r="H345" i="15"/>
  <c r="G345" i="15"/>
  <c r="F345" i="15"/>
  <c r="E345" i="15"/>
  <c r="L339" i="15"/>
  <c r="P338" i="15"/>
  <c r="L338" i="15"/>
  <c r="N334" i="15" s="1"/>
  <c r="H338" i="15"/>
  <c r="T337" i="15"/>
  <c r="N337" i="15"/>
  <c r="J337" i="15"/>
  <c r="N336" i="15"/>
  <c r="M336" i="15"/>
  <c r="M339" i="15" s="1"/>
  <c r="L336" i="15"/>
  <c r="H336" i="15"/>
  <c r="T335" i="15"/>
  <c r="N335" i="15"/>
  <c r="T334" i="15"/>
  <c r="T333" i="15"/>
  <c r="T332" i="15"/>
  <c r="N332" i="15"/>
  <c r="AA328" i="15"/>
  <c r="Z328" i="15"/>
  <c r="Y328" i="15"/>
  <c r="X328" i="15"/>
  <c r="W328" i="15"/>
  <c r="V328" i="15"/>
  <c r="U328" i="15"/>
  <c r="T328" i="15"/>
  <c r="S328" i="15"/>
  <c r="R328" i="15"/>
  <c r="Q328" i="15"/>
  <c r="P328" i="15"/>
  <c r="O328" i="15"/>
  <c r="N328" i="15"/>
  <c r="M328" i="15"/>
  <c r="L328" i="15"/>
  <c r="K328" i="15"/>
  <c r="J328" i="15"/>
  <c r="I328" i="15"/>
  <c r="H328" i="15"/>
  <c r="G328" i="15"/>
  <c r="F328" i="15"/>
  <c r="E328" i="15"/>
  <c r="I321" i="15"/>
  <c r="H321" i="15"/>
  <c r="F321" i="15"/>
  <c r="L320" i="15"/>
  <c r="J320" i="15"/>
  <c r="L319" i="15"/>
  <c r="L321" i="15" s="1"/>
  <c r="J319" i="15"/>
  <c r="J321" i="15" s="1"/>
  <c r="G312" i="15"/>
  <c r="E301" i="15"/>
  <c r="K268" i="15"/>
  <c r="I268" i="15"/>
  <c r="L268" i="15" s="1"/>
  <c r="H267" i="15"/>
  <c r="W257" i="15"/>
  <c r="U256" i="15"/>
  <c r="Q256" i="15"/>
  <c r="O256" i="15"/>
  <c r="M256" i="15"/>
  <c r="K256" i="15"/>
  <c r="I256" i="15"/>
  <c r="E256" i="15"/>
  <c r="E268" i="15" s="1"/>
  <c r="U255" i="15"/>
  <c r="S255" i="15"/>
  <c r="Q255" i="15"/>
  <c r="M255" i="15"/>
  <c r="I255" i="15"/>
  <c r="I267" i="15" s="1"/>
  <c r="L267" i="15" s="1"/>
  <c r="E255" i="15"/>
  <c r="E267" i="15" s="1"/>
  <c r="W254" i="15"/>
  <c r="U254" i="15"/>
  <c r="Q254" i="15"/>
  <c r="I266" i="15" s="1"/>
  <c r="M254" i="15"/>
  <c r="E266" i="15" s="1"/>
  <c r="I254" i="15"/>
  <c r="H254" i="15"/>
  <c r="G254" i="15"/>
  <c r="G266" i="15" s="1"/>
  <c r="E254" i="15"/>
  <c r="W253" i="15"/>
  <c r="Q253" i="15"/>
  <c r="E253" i="15"/>
  <c r="I241" i="15"/>
  <c r="I257" i="15" s="1"/>
  <c r="E241" i="15"/>
  <c r="E257" i="15" s="1"/>
  <c r="D241" i="15"/>
  <c r="C241" i="15"/>
  <c r="B241" i="15"/>
  <c r="X240" i="15"/>
  <c r="X256" i="15" s="1"/>
  <c r="W240" i="15"/>
  <c r="W256" i="15" s="1"/>
  <c r="V240" i="15"/>
  <c r="V256" i="15" s="1"/>
  <c r="U240" i="15"/>
  <c r="T240" i="15"/>
  <c r="T256" i="15" s="1"/>
  <c r="S240" i="15"/>
  <c r="S256" i="15" s="1"/>
  <c r="R240" i="15"/>
  <c r="R256" i="15" s="1"/>
  <c r="Q240" i="15"/>
  <c r="P240" i="15"/>
  <c r="P256" i="15" s="1"/>
  <c r="O240" i="15"/>
  <c r="N240" i="15"/>
  <c r="N256" i="15" s="1"/>
  <c r="M240" i="15"/>
  <c r="L240" i="15"/>
  <c r="L256" i="15" s="1"/>
  <c r="K240" i="15"/>
  <c r="J240" i="15"/>
  <c r="J256" i="15" s="1"/>
  <c r="J268" i="15" s="1"/>
  <c r="I240" i="15"/>
  <c r="H240" i="15"/>
  <c r="H256" i="15" s="1"/>
  <c r="G240" i="15"/>
  <c r="G256" i="15" s="1"/>
  <c r="F240" i="15"/>
  <c r="F256" i="15" s="1"/>
  <c r="F268" i="15" s="1"/>
  <c r="E240" i="15"/>
  <c r="L234" i="15"/>
  <c r="K234" i="15"/>
  <c r="H234" i="15"/>
  <c r="G234" i="15"/>
  <c r="L233" i="15"/>
  <c r="K233" i="15"/>
  <c r="H233" i="15"/>
  <c r="G233" i="15"/>
  <c r="L232" i="15"/>
  <c r="K232" i="15"/>
  <c r="H232" i="15"/>
  <c r="G232" i="15"/>
  <c r="L223" i="15"/>
  <c r="K223" i="15"/>
  <c r="H223" i="15"/>
  <c r="G223" i="15"/>
  <c r="L215" i="15"/>
  <c r="K215" i="15"/>
  <c r="H215" i="15"/>
  <c r="G215" i="15"/>
  <c r="L213" i="15"/>
  <c r="K213" i="15"/>
  <c r="H213" i="15"/>
  <c r="G213" i="15"/>
  <c r="P190" i="15"/>
  <c r="O190" i="15"/>
  <c r="L190" i="15"/>
  <c r="K190" i="15"/>
  <c r="H190" i="15"/>
  <c r="G190" i="15"/>
  <c r="H189" i="15"/>
  <c r="G189" i="15"/>
  <c r="T185" i="15"/>
  <c r="S185" i="15"/>
  <c r="P185" i="15"/>
  <c r="O185" i="15"/>
  <c r="L184" i="15"/>
  <c r="K184" i="15"/>
  <c r="H184" i="15"/>
  <c r="G184" i="15"/>
  <c r="L180" i="15"/>
  <c r="K180" i="15"/>
  <c r="H180" i="15"/>
  <c r="G180" i="15"/>
  <c r="X179" i="15"/>
  <c r="X255" i="15" s="1"/>
  <c r="W179" i="15"/>
  <c r="W255" i="15" s="1"/>
  <c r="V179" i="15"/>
  <c r="V255" i="15" s="1"/>
  <c r="U179" i="15"/>
  <c r="T179" i="15"/>
  <c r="T255" i="15" s="1"/>
  <c r="S179" i="15"/>
  <c r="R179" i="15"/>
  <c r="R255" i="15" s="1"/>
  <c r="Q179" i="15"/>
  <c r="P179" i="15"/>
  <c r="P255" i="15" s="1"/>
  <c r="O179" i="15"/>
  <c r="O255" i="15" s="1"/>
  <c r="N179" i="15"/>
  <c r="N255" i="15" s="1"/>
  <c r="M179" i="15"/>
  <c r="L179" i="15"/>
  <c r="L255" i="15" s="1"/>
  <c r="K179" i="15"/>
  <c r="K255" i="15" s="1"/>
  <c r="J179" i="15"/>
  <c r="J255" i="15" s="1"/>
  <c r="J267" i="15" s="1"/>
  <c r="I179" i="15"/>
  <c r="H179" i="15"/>
  <c r="H255" i="15" s="1"/>
  <c r="G179" i="15"/>
  <c r="G255" i="15" s="1"/>
  <c r="G267" i="15" s="1"/>
  <c r="F179" i="15"/>
  <c r="F255" i="15" s="1"/>
  <c r="F267" i="15" s="1"/>
  <c r="E179" i="15"/>
  <c r="T177" i="15"/>
  <c r="S177" i="15"/>
  <c r="P177" i="15"/>
  <c r="O177" i="15"/>
  <c r="L177" i="15"/>
  <c r="K177" i="15"/>
  <c r="H177" i="15"/>
  <c r="G177" i="15"/>
  <c r="L174" i="15"/>
  <c r="K174" i="15"/>
  <c r="H174" i="15"/>
  <c r="G174" i="15"/>
  <c r="T170" i="15"/>
  <c r="S170" i="15"/>
  <c r="P170" i="15"/>
  <c r="O170" i="15"/>
  <c r="L170" i="15"/>
  <c r="K170" i="15"/>
  <c r="H170" i="15"/>
  <c r="G170" i="15"/>
  <c r="L169" i="15"/>
  <c r="K169" i="15"/>
  <c r="H169" i="15"/>
  <c r="G169" i="15"/>
  <c r="L168" i="15"/>
  <c r="K168" i="15"/>
  <c r="H168" i="15"/>
  <c r="G168" i="15"/>
  <c r="L156" i="15"/>
  <c r="K156" i="15"/>
  <c r="H156" i="15"/>
  <c r="G156" i="15"/>
  <c r="L155" i="15"/>
  <c r="K155" i="15"/>
  <c r="H155" i="15"/>
  <c r="G155" i="15"/>
  <c r="L146" i="15"/>
  <c r="K146" i="15"/>
  <c r="H146" i="15"/>
  <c r="G146" i="15"/>
  <c r="L145" i="15"/>
  <c r="K145" i="15"/>
  <c r="H145" i="15"/>
  <c r="G145" i="15"/>
  <c r="L139" i="15"/>
  <c r="K139" i="15"/>
  <c r="H139" i="15"/>
  <c r="G139" i="15"/>
  <c r="L136" i="15"/>
  <c r="K136" i="15"/>
  <c r="H136" i="15"/>
  <c r="G136" i="15"/>
  <c r="X135" i="15"/>
  <c r="X254" i="15" s="1"/>
  <c r="W135" i="15"/>
  <c r="W241" i="15" s="1"/>
  <c r="F310" i="15" s="1"/>
  <c r="V135" i="15"/>
  <c r="V254" i="15" s="1"/>
  <c r="U135" i="15"/>
  <c r="T135" i="15"/>
  <c r="T254" i="15" s="1"/>
  <c r="S135" i="15"/>
  <c r="S254" i="15" s="1"/>
  <c r="R135" i="15"/>
  <c r="R254" i="15" s="1"/>
  <c r="Q135" i="15"/>
  <c r="P135" i="15"/>
  <c r="P254" i="15" s="1"/>
  <c r="O135" i="15"/>
  <c r="O254" i="15" s="1"/>
  <c r="N135" i="15"/>
  <c r="N254" i="15" s="1"/>
  <c r="M135" i="15"/>
  <c r="L135" i="15"/>
  <c r="L254" i="15" s="1"/>
  <c r="K135" i="15"/>
  <c r="K254" i="15" s="1"/>
  <c r="K266" i="15" s="1"/>
  <c r="J135" i="15"/>
  <c r="J254" i="15" s="1"/>
  <c r="J266" i="15" s="1"/>
  <c r="I135" i="15"/>
  <c r="H135" i="15"/>
  <c r="G135" i="15"/>
  <c r="F135" i="15"/>
  <c r="F254" i="15" s="1"/>
  <c r="F266" i="15" s="1"/>
  <c r="E135" i="15"/>
  <c r="H127" i="15"/>
  <c r="G127" i="15"/>
  <c r="L126" i="15"/>
  <c r="K126" i="15"/>
  <c r="H126" i="15"/>
  <c r="G126" i="15"/>
  <c r="L109" i="15"/>
  <c r="K109" i="15"/>
  <c r="H109" i="15"/>
  <c r="G109" i="15"/>
  <c r="L108" i="15"/>
  <c r="K108" i="15"/>
  <c r="H108" i="15"/>
  <c r="G108" i="15"/>
  <c r="L107" i="15"/>
  <c r="K107" i="15"/>
  <c r="H107" i="15"/>
  <c r="G107" i="15"/>
  <c r="L104" i="15"/>
  <c r="K104" i="15"/>
  <c r="H104" i="15"/>
  <c r="G104" i="15"/>
  <c r="L98" i="15"/>
  <c r="K98" i="15"/>
  <c r="H98" i="15"/>
  <c r="G98" i="15"/>
  <c r="L87" i="15"/>
  <c r="K87" i="15"/>
  <c r="H87" i="15"/>
  <c r="G87" i="15"/>
  <c r="L86" i="15"/>
  <c r="K86" i="15"/>
  <c r="H86" i="15"/>
  <c r="G86" i="15"/>
  <c r="L83" i="15"/>
  <c r="K83" i="15"/>
  <c r="H83" i="15"/>
  <c r="G83" i="15"/>
  <c r="T82" i="15"/>
  <c r="S82" i="15"/>
  <c r="P82" i="15"/>
  <c r="O82" i="15"/>
  <c r="L82" i="15"/>
  <c r="K82" i="15"/>
  <c r="H82" i="15"/>
  <c r="G82" i="15"/>
  <c r="X81" i="15"/>
  <c r="W81" i="15"/>
  <c r="V81" i="15"/>
  <c r="U81" i="15"/>
  <c r="U241" i="15" s="1"/>
  <c r="R81" i="15"/>
  <c r="Q81" i="15"/>
  <c r="P81" i="15"/>
  <c r="P253" i="15" s="1"/>
  <c r="N81" i="15"/>
  <c r="M81" i="15"/>
  <c r="O81" i="15" s="1"/>
  <c r="O253" i="15" s="1"/>
  <c r="J81" i="15"/>
  <c r="I81" i="15"/>
  <c r="F81" i="15"/>
  <c r="E81" i="15"/>
  <c r="T80" i="15"/>
  <c r="S80" i="15"/>
  <c r="L80" i="15"/>
  <c r="K80" i="15"/>
  <c r="H80" i="15"/>
  <c r="G80" i="15"/>
  <c r="L79" i="15"/>
  <c r="K79" i="15"/>
  <c r="H79" i="15"/>
  <c r="G79" i="15"/>
  <c r="L73" i="15"/>
  <c r="K73" i="15"/>
  <c r="H73" i="15"/>
  <c r="G73" i="15"/>
  <c r="L72" i="15"/>
  <c r="K72" i="15"/>
  <c r="H72" i="15"/>
  <c r="G72" i="15"/>
  <c r="L70" i="15"/>
  <c r="K70" i="15"/>
  <c r="H70" i="15"/>
  <c r="G70" i="15"/>
  <c r="L66" i="15"/>
  <c r="K66" i="15"/>
  <c r="H66" i="15"/>
  <c r="G66" i="15"/>
  <c r="L65" i="15"/>
  <c r="K65" i="15"/>
  <c r="H65" i="15"/>
  <c r="G65" i="15"/>
  <c r="L64" i="15"/>
  <c r="K64" i="15"/>
  <c r="H64" i="15"/>
  <c r="G64" i="15"/>
  <c r="L49" i="15"/>
  <c r="K49" i="15"/>
  <c r="H49" i="15"/>
  <c r="G49" i="15"/>
  <c r="L34" i="15"/>
  <c r="K34" i="15"/>
  <c r="H34" i="15"/>
  <c r="G34" i="15"/>
  <c r="L33" i="15"/>
  <c r="K33" i="15"/>
  <c r="H33" i="15"/>
  <c r="G33" i="15"/>
  <c r="H29" i="15"/>
  <c r="G29" i="15"/>
  <c r="L28" i="15"/>
  <c r="K28" i="15"/>
  <c r="H28" i="15"/>
  <c r="G28" i="15"/>
  <c r="L26" i="15"/>
  <c r="K26" i="15"/>
  <c r="H26" i="15"/>
  <c r="G26" i="15"/>
  <c r="L24" i="15"/>
  <c r="K24" i="15"/>
  <c r="H24" i="15"/>
  <c r="G24" i="15"/>
  <c r="T23" i="15"/>
  <c r="S23" i="15"/>
  <c r="P23" i="15"/>
  <c r="O23" i="15"/>
  <c r="L23" i="15"/>
  <c r="K23" i="15"/>
  <c r="H23" i="15"/>
  <c r="G23" i="15"/>
  <c r="L21" i="15"/>
  <c r="K21" i="15"/>
  <c r="H21" i="15"/>
  <c r="G21" i="15"/>
  <c r="T19" i="15"/>
  <c r="S19" i="15"/>
  <c r="P19" i="15"/>
  <c r="O19" i="15"/>
  <c r="P18" i="15"/>
  <c r="O18" i="15"/>
  <c r="L18" i="15"/>
  <c r="K18" i="15"/>
  <c r="H18" i="15"/>
  <c r="G18" i="15"/>
  <c r="L16" i="15"/>
  <c r="K16" i="15"/>
  <c r="H16" i="15"/>
  <c r="G16" i="15"/>
  <c r="L15" i="15"/>
  <c r="K15" i="15"/>
  <c r="H15" i="15"/>
  <c r="G15" i="15"/>
  <c r="L13" i="15"/>
  <c r="K13" i="15"/>
  <c r="H13" i="15"/>
  <c r="G13" i="15"/>
  <c r="L10" i="15"/>
  <c r="K10" i="15"/>
  <c r="H10" i="15"/>
  <c r="G10" i="15"/>
  <c r="O372" i="14"/>
  <c r="K372" i="14"/>
  <c r="P371" i="14" s="1"/>
  <c r="O371" i="14"/>
  <c r="P370" i="14"/>
  <c r="O370" i="14"/>
  <c r="P369" i="14"/>
  <c r="P368" i="14"/>
  <c r="P367" i="14"/>
  <c r="P372" i="14" s="1"/>
  <c r="P366" i="14"/>
  <c r="P365" i="14"/>
  <c r="P364" i="14"/>
  <c r="AA345" i="14"/>
  <c r="Z345" i="14"/>
  <c r="Y345" i="14"/>
  <c r="X345" i="14"/>
  <c r="W345" i="14"/>
  <c r="V345" i="14"/>
  <c r="U345" i="14"/>
  <c r="T345" i="14"/>
  <c r="S345" i="14"/>
  <c r="R345" i="14"/>
  <c r="Q345" i="14"/>
  <c r="P345" i="14"/>
  <c r="O345" i="14"/>
  <c r="N345" i="14"/>
  <c r="M345" i="14"/>
  <c r="L345" i="14"/>
  <c r="K345" i="14"/>
  <c r="J345" i="14"/>
  <c r="I345" i="14"/>
  <c r="H345" i="14"/>
  <c r="G345" i="14"/>
  <c r="F345" i="14"/>
  <c r="E345" i="14"/>
  <c r="R338" i="14"/>
  <c r="P338" i="14"/>
  <c r="T337" i="14"/>
  <c r="R337" i="14"/>
  <c r="R336" i="14"/>
  <c r="L336" i="14"/>
  <c r="H336" i="14"/>
  <c r="T335" i="14"/>
  <c r="R335" i="14"/>
  <c r="T334" i="14"/>
  <c r="R334" i="14"/>
  <c r="T333" i="14"/>
  <c r="R333" i="14"/>
  <c r="T332" i="14"/>
  <c r="R332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L321" i="14"/>
  <c r="I321" i="14"/>
  <c r="H321" i="14"/>
  <c r="F321" i="14"/>
  <c r="L320" i="14"/>
  <c r="J320" i="14"/>
  <c r="J321" i="14" s="1"/>
  <c r="L319" i="14"/>
  <c r="J319" i="14"/>
  <c r="G312" i="14"/>
  <c r="F304" i="14"/>
  <c r="J265" i="14"/>
  <c r="L265" i="14" s="1"/>
  <c r="W256" i="14"/>
  <c r="R256" i="14"/>
  <c r="J256" i="14"/>
  <c r="J268" i="14" s="1"/>
  <c r="W255" i="14"/>
  <c r="W254" i="14"/>
  <c r="R254" i="14"/>
  <c r="J266" i="14" s="1"/>
  <c r="J254" i="14"/>
  <c r="V253" i="14"/>
  <c r="R253" i="14"/>
  <c r="N253" i="14"/>
  <c r="J253" i="14"/>
  <c r="F253" i="14"/>
  <c r="R241" i="14"/>
  <c r="J241" i="14"/>
  <c r="D241" i="14"/>
  <c r="C241" i="14"/>
  <c r="B241" i="14"/>
  <c r="X240" i="14"/>
  <c r="X256" i="14" s="1"/>
  <c r="W240" i="14"/>
  <c r="V240" i="14"/>
  <c r="V256" i="14" s="1"/>
  <c r="U240" i="14"/>
  <c r="U256" i="14" s="1"/>
  <c r="R240" i="14"/>
  <c r="T240" i="14" s="1"/>
  <c r="T256" i="14" s="1"/>
  <c r="Q240" i="14"/>
  <c r="N240" i="14"/>
  <c r="M240" i="14"/>
  <c r="J240" i="14"/>
  <c r="L240" i="14" s="1"/>
  <c r="L256" i="14" s="1"/>
  <c r="I240" i="14"/>
  <c r="F240" i="14"/>
  <c r="E240" i="14"/>
  <c r="L234" i="14"/>
  <c r="K234" i="14"/>
  <c r="H234" i="14"/>
  <c r="G234" i="14"/>
  <c r="L233" i="14"/>
  <c r="K233" i="14"/>
  <c r="H233" i="14"/>
  <c r="G233" i="14"/>
  <c r="L232" i="14"/>
  <c r="K232" i="14"/>
  <c r="H232" i="14"/>
  <c r="G232" i="14"/>
  <c r="L223" i="14"/>
  <c r="K223" i="14"/>
  <c r="H223" i="14"/>
  <c r="G223" i="14"/>
  <c r="L215" i="14"/>
  <c r="K215" i="14"/>
  <c r="H215" i="14"/>
  <c r="G215" i="14"/>
  <c r="L213" i="14"/>
  <c r="K213" i="14"/>
  <c r="H213" i="14"/>
  <c r="G213" i="14"/>
  <c r="P190" i="14"/>
  <c r="O190" i="14"/>
  <c r="L190" i="14"/>
  <c r="K190" i="14"/>
  <c r="H190" i="14"/>
  <c r="G190" i="14"/>
  <c r="H189" i="14"/>
  <c r="G189" i="14"/>
  <c r="T185" i="14"/>
  <c r="S185" i="14"/>
  <c r="P185" i="14"/>
  <c r="O185" i="14"/>
  <c r="L184" i="14"/>
  <c r="K184" i="14"/>
  <c r="H184" i="14"/>
  <c r="G184" i="14"/>
  <c r="L180" i="14"/>
  <c r="K180" i="14"/>
  <c r="H180" i="14"/>
  <c r="G180" i="14"/>
  <c r="X179" i="14"/>
  <c r="X255" i="14" s="1"/>
  <c r="W179" i="14"/>
  <c r="V179" i="14"/>
  <c r="V255" i="14" s="1"/>
  <c r="U179" i="14"/>
  <c r="U255" i="14" s="1"/>
  <c r="R179" i="14"/>
  <c r="T179" i="14" s="1"/>
  <c r="T255" i="14" s="1"/>
  <c r="Q179" i="14"/>
  <c r="N179" i="14"/>
  <c r="P179" i="14" s="1"/>
  <c r="P255" i="14" s="1"/>
  <c r="M179" i="14"/>
  <c r="J179" i="14"/>
  <c r="L179" i="14" s="1"/>
  <c r="L255" i="14" s="1"/>
  <c r="I179" i="14"/>
  <c r="F179" i="14"/>
  <c r="H179" i="14" s="1"/>
  <c r="H255" i="14" s="1"/>
  <c r="E179" i="14"/>
  <c r="T177" i="14"/>
  <c r="S177" i="14"/>
  <c r="P177" i="14"/>
  <c r="O177" i="14"/>
  <c r="L177" i="14"/>
  <c r="K177" i="14"/>
  <c r="H177" i="14"/>
  <c r="G177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L169" i="14"/>
  <c r="K169" i="14"/>
  <c r="H169" i="14"/>
  <c r="G169" i="14"/>
  <c r="L168" i="14"/>
  <c r="K168" i="14"/>
  <c r="H168" i="14"/>
  <c r="G168" i="14"/>
  <c r="L156" i="14"/>
  <c r="K156" i="14"/>
  <c r="H156" i="14"/>
  <c r="G156" i="14"/>
  <c r="L155" i="14"/>
  <c r="K155" i="14"/>
  <c r="H155" i="14"/>
  <c r="G155" i="14"/>
  <c r="L146" i="14"/>
  <c r="K146" i="14"/>
  <c r="H146" i="14"/>
  <c r="G146" i="14"/>
  <c r="L145" i="14"/>
  <c r="K145" i="14"/>
  <c r="H145" i="14"/>
  <c r="G145" i="14"/>
  <c r="L139" i="14"/>
  <c r="K139" i="14"/>
  <c r="H139" i="14"/>
  <c r="G139" i="14"/>
  <c r="L136" i="14"/>
  <c r="K136" i="14"/>
  <c r="H136" i="14"/>
  <c r="G136" i="14"/>
  <c r="X135" i="14"/>
  <c r="X254" i="14" s="1"/>
  <c r="W135" i="14"/>
  <c r="V135" i="14"/>
  <c r="U135" i="14"/>
  <c r="U254" i="14" s="1"/>
  <c r="R135" i="14"/>
  <c r="T135" i="14" s="1"/>
  <c r="T254" i="14" s="1"/>
  <c r="Q135" i="14"/>
  <c r="N135" i="14"/>
  <c r="M135" i="14"/>
  <c r="J135" i="14"/>
  <c r="L135" i="14" s="1"/>
  <c r="L254" i="14" s="1"/>
  <c r="I135" i="14"/>
  <c r="F135" i="14"/>
  <c r="E135" i="14"/>
  <c r="H127" i="14"/>
  <c r="G127" i="14"/>
  <c r="L126" i="14"/>
  <c r="K126" i="14"/>
  <c r="H126" i="14"/>
  <c r="G126" i="14"/>
  <c r="L109" i="14"/>
  <c r="K109" i="14"/>
  <c r="H109" i="14"/>
  <c r="G109" i="14"/>
  <c r="L108" i="14"/>
  <c r="K108" i="14"/>
  <c r="H108" i="14"/>
  <c r="G108" i="14"/>
  <c r="L107" i="14"/>
  <c r="K107" i="14"/>
  <c r="H107" i="14"/>
  <c r="G107" i="14"/>
  <c r="L104" i="14"/>
  <c r="K104" i="14"/>
  <c r="H104" i="14"/>
  <c r="G104" i="14"/>
  <c r="L98" i="14"/>
  <c r="K98" i="14"/>
  <c r="H98" i="14"/>
  <c r="G98" i="14"/>
  <c r="L87" i="14"/>
  <c r="K87" i="14"/>
  <c r="H87" i="14"/>
  <c r="G87" i="14"/>
  <c r="L86" i="14"/>
  <c r="K86" i="14"/>
  <c r="H86" i="14"/>
  <c r="G86" i="14"/>
  <c r="L83" i="14"/>
  <c r="K83" i="14"/>
  <c r="H83" i="14"/>
  <c r="G83" i="14"/>
  <c r="T82" i="14"/>
  <c r="S82" i="14"/>
  <c r="P82" i="14"/>
  <c r="O82" i="14"/>
  <c r="L82" i="14"/>
  <c r="K82" i="14"/>
  <c r="H82" i="14"/>
  <c r="G82" i="14"/>
  <c r="X81" i="14"/>
  <c r="W81" i="14"/>
  <c r="W241" i="14" s="1"/>
  <c r="V81" i="14"/>
  <c r="U81" i="14"/>
  <c r="U253" i="14" s="1"/>
  <c r="T81" i="14"/>
  <c r="T253" i="14" s="1"/>
  <c r="S81" i="14"/>
  <c r="S253" i="14" s="1"/>
  <c r="R81" i="14"/>
  <c r="Q81" i="14"/>
  <c r="Q253" i="14" s="1"/>
  <c r="P81" i="14"/>
  <c r="P253" i="14" s="1"/>
  <c r="O81" i="14"/>
  <c r="N81" i="14"/>
  <c r="M81" i="14"/>
  <c r="M253" i="14" s="1"/>
  <c r="L81" i="14"/>
  <c r="L253" i="14" s="1"/>
  <c r="K81" i="14"/>
  <c r="K253" i="14" s="1"/>
  <c r="K265" i="14" s="1"/>
  <c r="J81" i="14"/>
  <c r="I81" i="14"/>
  <c r="I253" i="14" s="1"/>
  <c r="I265" i="14" s="1"/>
  <c r="H81" i="14"/>
  <c r="G81" i="14"/>
  <c r="F81" i="14"/>
  <c r="E81" i="14"/>
  <c r="E253" i="14" s="1"/>
  <c r="E265" i="14" s="1"/>
  <c r="T80" i="14"/>
  <c r="S80" i="14"/>
  <c r="L80" i="14"/>
  <c r="K80" i="14"/>
  <c r="H80" i="14"/>
  <c r="G80" i="14"/>
  <c r="L79" i="14"/>
  <c r="K79" i="14"/>
  <c r="H79" i="14"/>
  <c r="G79" i="14"/>
  <c r="L73" i="14"/>
  <c r="K73" i="14"/>
  <c r="H73" i="14"/>
  <c r="G73" i="14"/>
  <c r="L72" i="14"/>
  <c r="K72" i="14"/>
  <c r="H72" i="14"/>
  <c r="G72" i="14"/>
  <c r="L70" i="14"/>
  <c r="K70" i="14"/>
  <c r="H70" i="14"/>
  <c r="G70" i="14"/>
  <c r="L66" i="14"/>
  <c r="K66" i="14"/>
  <c r="H66" i="14"/>
  <c r="G66" i="14"/>
  <c r="L65" i="14"/>
  <c r="K65" i="14"/>
  <c r="H65" i="14"/>
  <c r="G65" i="14"/>
  <c r="L64" i="14"/>
  <c r="K64" i="14"/>
  <c r="H64" i="14"/>
  <c r="G64" i="14"/>
  <c r="L49" i="14"/>
  <c r="K49" i="14"/>
  <c r="H49" i="14"/>
  <c r="G49" i="14"/>
  <c r="L34" i="14"/>
  <c r="K34" i="14"/>
  <c r="H34" i="14"/>
  <c r="G34" i="14"/>
  <c r="L33" i="14"/>
  <c r="K33" i="14"/>
  <c r="H33" i="14"/>
  <c r="G33" i="14"/>
  <c r="H29" i="14"/>
  <c r="G29" i="14"/>
  <c r="L28" i="14"/>
  <c r="K28" i="14"/>
  <c r="H28" i="14"/>
  <c r="G28" i="14"/>
  <c r="L26" i="14"/>
  <c r="K26" i="14"/>
  <c r="H26" i="14"/>
  <c r="G26" i="14"/>
  <c r="L24" i="14"/>
  <c r="K24" i="14"/>
  <c r="H24" i="14"/>
  <c r="G24" i="14"/>
  <c r="T23" i="14"/>
  <c r="S23" i="14"/>
  <c r="P23" i="14"/>
  <c r="O23" i="14"/>
  <c r="L23" i="14"/>
  <c r="K23" i="14"/>
  <c r="H23" i="14"/>
  <c r="G23" i="14"/>
  <c r="L21" i="14"/>
  <c r="K21" i="14"/>
  <c r="H21" i="14"/>
  <c r="G21" i="14"/>
  <c r="T19" i="14"/>
  <c r="S19" i="14"/>
  <c r="P19" i="14"/>
  <c r="O19" i="14"/>
  <c r="P18" i="14"/>
  <c r="O18" i="14"/>
  <c r="L18" i="14"/>
  <c r="K18" i="14"/>
  <c r="H18" i="14"/>
  <c r="G18" i="14"/>
  <c r="L16" i="14"/>
  <c r="K16" i="14"/>
  <c r="H16" i="14"/>
  <c r="G16" i="14"/>
  <c r="L15" i="14"/>
  <c r="K15" i="14"/>
  <c r="H15" i="14"/>
  <c r="G15" i="14"/>
  <c r="L13" i="14"/>
  <c r="K13" i="14"/>
  <c r="H13" i="14"/>
  <c r="G13" i="14"/>
  <c r="L10" i="14"/>
  <c r="K10" i="14"/>
  <c r="H10" i="14"/>
  <c r="G10" i="14"/>
  <c r="K372" i="13"/>
  <c r="P371" i="13" s="1"/>
  <c r="O371" i="13"/>
  <c r="O370" i="13"/>
  <c r="P369" i="13"/>
  <c r="P365" i="13"/>
  <c r="AA345" i="13"/>
  <c r="Z345" i="13"/>
  <c r="Y345" i="13"/>
  <c r="X345" i="13"/>
  <c r="W345" i="13"/>
  <c r="V345" i="13"/>
  <c r="U345" i="13"/>
  <c r="T345" i="13"/>
  <c r="S345" i="13"/>
  <c r="R345" i="13"/>
  <c r="Q345" i="13"/>
  <c r="P345" i="13"/>
  <c r="O345" i="13"/>
  <c r="N345" i="13"/>
  <c r="M345" i="13"/>
  <c r="L345" i="13"/>
  <c r="K345" i="13"/>
  <c r="J345" i="13"/>
  <c r="I345" i="13"/>
  <c r="H345" i="13"/>
  <c r="G345" i="13"/>
  <c r="F345" i="13"/>
  <c r="E345" i="13"/>
  <c r="I339" i="13"/>
  <c r="H339" i="13"/>
  <c r="R338" i="13"/>
  <c r="P338" i="13"/>
  <c r="J338" i="13"/>
  <c r="H338" i="13"/>
  <c r="T337" i="13"/>
  <c r="R337" i="13"/>
  <c r="R336" i="13"/>
  <c r="L336" i="13"/>
  <c r="J336" i="13"/>
  <c r="H336" i="13"/>
  <c r="I336" i="13" s="1"/>
  <c r="T335" i="13"/>
  <c r="J335" i="13"/>
  <c r="T334" i="13"/>
  <c r="J334" i="13"/>
  <c r="T333" i="13"/>
  <c r="R333" i="13"/>
  <c r="T332" i="13"/>
  <c r="R332" i="13"/>
  <c r="AA328" i="13"/>
  <c r="Z328" i="13"/>
  <c r="Y328" i="13"/>
  <c r="X328" i="13"/>
  <c r="W328" i="13"/>
  <c r="V328" i="13"/>
  <c r="U328" i="13"/>
  <c r="T328" i="13"/>
  <c r="S328" i="13"/>
  <c r="R328" i="13"/>
  <c r="Q328" i="13"/>
  <c r="P328" i="13"/>
  <c r="O328" i="13"/>
  <c r="N328" i="13"/>
  <c r="M328" i="13"/>
  <c r="L328" i="13"/>
  <c r="K328" i="13"/>
  <c r="J328" i="13"/>
  <c r="I328" i="13"/>
  <c r="H328" i="13"/>
  <c r="G328" i="13"/>
  <c r="F328" i="13"/>
  <c r="E328" i="13"/>
  <c r="I321" i="13"/>
  <c r="H321" i="13"/>
  <c r="F321" i="13"/>
  <c r="L320" i="13"/>
  <c r="L321" i="13" s="1"/>
  <c r="J320" i="13"/>
  <c r="L319" i="13"/>
  <c r="J319" i="13"/>
  <c r="J321" i="13" s="1"/>
  <c r="G312" i="13"/>
  <c r="J268" i="13"/>
  <c r="F268" i="13"/>
  <c r="I265" i="13"/>
  <c r="M257" i="13"/>
  <c r="W256" i="13"/>
  <c r="V256" i="13"/>
  <c r="U256" i="13"/>
  <c r="R256" i="13"/>
  <c r="N256" i="13"/>
  <c r="M256" i="13"/>
  <c r="J256" i="13"/>
  <c r="F256" i="13"/>
  <c r="E256" i="13"/>
  <c r="E268" i="13" s="1"/>
  <c r="W255" i="13"/>
  <c r="V255" i="13"/>
  <c r="R255" i="13"/>
  <c r="J255" i="13"/>
  <c r="J267" i="13" s="1"/>
  <c r="W254" i="13"/>
  <c r="Q254" i="13"/>
  <c r="M254" i="13"/>
  <c r="I254" i="13"/>
  <c r="U253" i="13"/>
  <c r="Q253" i="13"/>
  <c r="M253" i="13"/>
  <c r="I253" i="13"/>
  <c r="E253" i="13"/>
  <c r="Q241" i="13"/>
  <c r="M241" i="13"/>
  <c r="E303" i="13" s="1"/>
  <c r="I241" i="13"/>
  <c r="D241" i="13"/>
  <c r="C241" i="13"/>
  <c r="B241" i="13"/>
  <c r="X240" i="13"/>
  <c r="X256" i="13" s="1"/>
  <c r="W240" i="13"/>
  <c r="V240" i="13"/>
  <c r="U240" i="13"/>
  <c r="R240" i="13"/>
  <c r="Q240" i="13"/>
  <c r="P240" i="13"/>
  <c r="P256" i="13" s="1"/>
  <c r="N240" i="13"/>
  <c r="M240" i="13"/>
  <c r="O240" i="13" s="1"/>
  <c r="O256" i="13" s="1"/>
  <c r="L240" i="13"/>
  <c r="L256" i="13" s="1"/>
  <c r="J240" i="13"/>
  <c r="I240" i="13"/>
  <c r="K240" i="13" s="1"/>
  <c r="K256" i="13" s="1"/>
  <c r="F240" i="13"/>
  <c r="E240" i="13"/>
  <c r="G240" i="13" s="1"/>
  <c r="G256" i="13" s="1"/>
  <c r="G268" i="13" s="1"/>
  <c r="L234" i="13"/>
  <c r="K234" i="13"/>
  <c r="H234" i="13"/>
  <c r="G234" i="13"/>
  <c r="L233" i="13"/>
  <c r="K233" i="13"/>
  <c r="H233" i="13"/>
  <c r="G233" i="13"/>
  <c r="L232" i="13"/>
  <c r="K232" i="13"/>
  <c r="H232" i="13"/>
  <c r="G232" i="13"/>
  <c r="L223" i="13"/>
  <c r="K223" i="13"/>
  <c r="H223" i="13"/>
  <c r="G223" i="13"/>
  <c r="L215" i="13"/>
  <c r="K215" i="13"/>
  <c r="H215" i="13"/>
  <c r="G215" i="13"/>
  <c r="L213" i="13"/>
  <c r="K213" i="13"/>
  <c r="H213" i="13"/>
  <c r="G213" i="13"/>
  <c r="P190" i="13"/>
  <c r="O190" i="13"/>
  <c r="L190" i="13"/>
  <c r="K190" i="13"/>
  <c r="H190" i="13"/>
  <c r="G190" i="13"/>
  <c r="H189" i="13"/>
  <c r="G189" i="13"/>
  <c r="T185" i="13"/>
  <c r="S185" i="13"/>
  <c r="P185" i="13"/>
  <c r="O185" i="13"/>
  <c r="L184" i="13"/>
  <c r="K184" i="13"/>
  <c r="H184" i="13"/>
  <c r="G184" i="13"/>
  <c r="L180" i="13"/>
  <c r="K180" i="13"/>
  <c r="H180" i="13"/>
  <c r="G180" i="13"/>
  <c r="X179" i="13"/>
  <c r="X255" i="13" s="1"/>
  <c r="W179" i="13"/>
  <c r="V179" i="13"/>
  <c r="U179" i="13"/>
  <c r="U255" i="13" s="1"/>
  <c r="R179" i="13"/>
  <c r="Q179" i="13"/>
  <c r="P179" i="13"/>
  <c r="P255" i="13" s="1"/>
  <c r="N179" i="13"/>
  <c r="N255" i="13" s="1"/>
  <c r="M179" i="13"/>
  <c r="L179" i="13"/>
  <c r="L255" i="13" s="1"/>
  <c r="J179" i="13"/>
  <c r="I179" i="13"/>
  <c r="F179" i="13"/>
  <c r="E179" i="13"/>
  <c r="E255" i="13" s="1"/>
  <c r="T177" i="13"/>
  <c r="S177" i="13"/>
  <c r="P177" i="13"/>
  <c r="O177" i="13"/>
  <c r="L177" i="13"/>
  <c r="K177" i="13"/>
  <c r="H177" i="13"/>
  <c r="G177" i="13"/>
  <c r="L174" i="13"/>
  <c r="K174" i="13"/>
  <c r="H174" i="13"/>
  <c r="G174" i="13"/>
  <c r="T170" i="13"/>
  <c r="S170" i="13"/>
  <c r="P170" i="13"/>
  <c r="O170" i="13"/>
  <c r="L170" i="13"/>
  <c r="K170" i="13"/>
  <c r="H170" i="13"/>
  <c r="G170" i="13"/>
  <c r="L169" i="13"/>
  <c r="K169" i="13"/>
  <c r="H169" i="13"/>
  <c r="G169" i="13"/>
  <c r="L168" i="13"/>
  <c r="K168" i="13"/>
  <c r="H168" i="13"/>
  <c r="G168" i="13"/>
  <c r="L156" i="13"/>
  <c r="K156" i="13"/>
  <c r="H156" i="13"/>
  <c r="G156" i="13"/>
  <c r="L155" i="13"/>
  <c r="K155" i="13"/>
  <c r="H155" i="13"/>
  <c r="G155" i="13"/>
  <c r="L146" i="13"/>
  <c r="K146" i="13"/>
  <c r="H146" i="13"/>
  <c r="G146" i="13"/>
  <c r="L145" i="13"/>
  <c r="K145" i="13"/>
  <c r="H145" i="13"/>
  <c r="G145" i="13"/>
  <c r="L139" i="13"/>
  <c r="K139" i="13"/>
  <c r="H139" i="13"/>
  <c r="G139" i="13"/>
  <c r="L136" i="13"/>
  <c r="K136" i="13"/>
  <c r="H136" i="13"/>
  <c r="G136" i="13"/>
  <c r="X135" i="13"/>
  <c r="X254" i="13" s="1"/>
  <c r="W135" i="13"/>
  <c r="V135" i="13"/>
  <c r="V254" i="13" s="1"/>
  <c r="U135" i="13"/>
  <c r="U254" i="13" s="1"/>
  <c r="R135" i="13"/>
  <c r="R254" i="13" s="1"/>
  <c r="Q135" i="13"/>
  <c r="P135" i="13"/>
  <c r="P254" i="13" s="1"/>
  <c r="N135" i="13"/>
  <c r="N254" i="13" s="1"/>
  <c r="M135" i="13"/>
  <c r="L135" i="13"/>
  <c r="L254" i="13" s="1"/>
  <c r="J135" i="13"/>
  <c r="J254" i="13" s="1"/>
  <c r="J266" i="13" s="1"/>
  <c r="I135" i="13"/>
  <c r="F135" i="13"/>
  <c r="E135" i="13"/>
  <c r="E254" i="13" s="1"/>
  <c r="E266" i="13" s="1"/>
  <c r="H127" i="13"/>
  <c r="G127" i="13"/>
  <c r="L126" i="13"/>
  <c r="K126" i="13"/>
  <c r="H126" i="13"/>
  <c r="G126" i="13"/>
  <c r="L108" i="13"/>
  <c r="K108" i="13"/>
  <c r="H108" i="13"/>
  <c r="G108" i="13"/>
  <c r="L107" i="13"/>
  <c r="K107" i="13"/>
  <c r="H107" i="13"/>
  <c r="G107" i="13"/>
  <c r="L106" i="13"/>
  <c r="K106" i="13"/>
  <c r="H106" i="13"/>
  <c r="G106" i="13"/>
  <c r="L103" i="13"/>
  <c r="K103" i="13"/>
  <c r="H103" i="13"/>
  <c r="G103" i="13"/>
  <c r="L98" i="13"/>
  <c r="K98" i="13"/>
  <c r="H98" i="13"/>
  <c r="G98" i="13"/>
  <c r="L87" i="13"/>
  <c r="K87" i="13"/>
  <c r="H87" i="13"/>
  <c r="G87" i="13"/>
  <c r="L86" i="13"/>
  <c r="K86" i="13"/>
  <c r="H86" i="13"/>
  <c r="G86" i="13"/>
  <c r="L83" i="13"/>
  <c r="K83" i="13"/>
  <c r="H83" i="13"/>
  <c r="G83" i="13"/>
  <c r="T82" i="13"/>
  <c r="S82" i="13"/>
  <c r="P82" i="13"/>
  <c r="O82" i="13"/>
  <c r="L82" i="13"/>
  <c r="K82" i="13"/>
  <c r="H82" i="13"/>
  <c r="G82" i="13"/>
  <c r="X81" i="13"/>
  <c r="W81" i="13"/>
  <c r="V81" i="13"/>
  <c r="U81" i="13"/>
  <c r="T81" i="13"/>
  <c r="T253" i="13" s="1"/>
  <c r="S81" i="13"/>
  <c r="R81" i="13"/>
  <c r="R253" i="13" s="1"/>
  <c r="Q81" i="13"/>
  <c r="P81" i="13"/>
  <c r="P253" i="13" s="1"/>
  <c r="O81" i="13"/>
  <c r="N81" i="13"/>
  <c r="N241" i="13" s="1"/>
  <c r="M81" i="13"/>
  <c r="L81" i="13"/>
  <c r="L253" i="13" s="1"/>
  <c r="K81" i="13"/>
  <c r="J81" i="13"/>
  <c r="J253" i="13" s="1"/>
  <c r="J265" i="13" s="1"/>
  <c r="L265" i="13" s="1"/>
  <c r="I81" i="13"/>
  <c r="H81" i="13"/>
  <c r="G81" i="13"/>
  <c r="F81" i="13"/>
  <c r="F241" i="13" s="1"/>
  <c r="E81" i="13"/>
  <c r="T80" i="13"/>
  <c r="S80" i="13"/>
  <c r="L80" i="13"/>
  <c r="K80" i="13"/>
  <c r="H80" i="13"/>
  <c r="G80" i="13"/>
  <c r="L79" i="13"/>
  <c r="K79" i="13"/>
  <c r="H79" i="13"/>
  <c r="G79" i="13"/>
  <c r="L73" i="13"/>
  <c r="K73" i="13"/>
  <c r="H73" i="13"/>
  <c r="G73" i="13"/>
  <c r="L72" i="13"/>
  <c r="K72" i="13"/>
  <c r="H72" i="13"/>
  <c r="G72" i="13"/>
  <c r="L70" i="13"/>
  <c r="K70" i="13"/>
  <c r="H70" i="13"/>
  <c r="G70" i="13"/>
  <c r="L66" i="13"/>
  <c r="K66" i="13"/>
  <c r="H66" i="13"/>
  <c r="G66" i="13"/>
  <c r="L65" i="13"/>
  <c r="K65" i="13"/>
  <c r="H65" i="13"/>
  <c r="G65" i="13"/>
  <c r="L64" i="13"/>
  <c r="K64" i="13"/>
  <c r="H64" i="13"/>
  <c r="G64" i="13"/>
  <c r="L49" i="13"/>
  <c r="K49" i="13"/>
  <c r="H49" i="13"/>
  <c r="G49" i="13"/>
  <c r="L34" i="13"/>
  <c r="K34" i="13"/>
  <c r="H34" i="13"/>
  <c r="G34" i="13"/>
  <c r="L33" i="13"/>
  <c r="K33" i="13"/>
  <c r="H33" i="13"/>
  <c r="G33" i="13"/>
  <c r="H29" i="13"/>
  <c r="G29" i="13"/>
  <c r="L28" i="13"/>
  <c r="K28" i="13"/>
  <c r="H28" i="13"/>
  <c r="G28" i="13"/>
  <c r="L26" i="13"/>
  <c r="K26" i="13"/>
  <c r="H26" i="13"/>
  <c r="G26" i="13"/>
  <c r="L24" i="13"/>
  <c r="K24" i="13"/>
  <c r="H24" i="13"/>
  <c r="G24" i="13"/>
  <c r="T23" i="13"/>
  <c r="S23" i="13"/>
  <c r="P23" i="13"/>
  <c r="O23" i="13"/>
  <c r="L23" i="13"/>
  <c r="K23" i="13"/>
  <c r="H23" i="13"/>
  <c r="G23" i="13"/>
  <c r="L21" i="13"/>
  <c r="K21" i="13"/>
  <c r="H21" i="13"/>
  <c r="G21" i="13"/>
  <c r="T19" i="13"/>
  <c r="S19" i="13"/>
  <c r="P19" i="13"/>
  <c r="O19" i="13"/>
  <c r="P18" i="13"/>
  <c r="O18" i="13"/>
  <c r="L18" i="13"/>
  <c r="K18" i="13"/>
  <c r="H18" i="13"/>
  <c r="G18" i="13"/>
  <c r="L16" i="13"/>
  <c r="K16" i="13"/>
  <c r="H16" i="13"/>
  <c r="G16" i="13"/>
  <c r="L15" i="13"/>
  <c r="K15" i="13"/>
  <c r="H15" i="13"/>
  <c r="G15" i="13"/>
  <c r="L13" i="13"/>
  <c r="K13" i="13"/>
  <c r="H13" i="13"/>
  <c r="G13" i="13"/>
  <c r="L10" i="13"/>
  <c r="K10" i="13"/>
  <c r="H10" i="13"/>
  <c r="G10" i="13"/>
  <c r="K372" i="12"/>
  <c r="P371" i="12"/>
  <c r="O371" i="12"/>
  <c r="O370" i="12"/>
  <c r="P369" i="12"/>
  <c r="P368" i="12"/>
  <c r="P366" i="12"/>
  <c r="P365" i="12"/>
  <c r="P364" i="12"/>
  <c r="AA345" i="12"/>
  <c r="Z345" i="12"/>
  <c r="Y345" i="12"/>
  <c r="X345" i="12"/>
  <c r="W345" i="12"/>
  <c r="V345" i="12"/>
  <c r="U345" i="12"/>
  <c r="T345" i="12"/>
  <c r="S345" i="12"/>
  <c r="R345" i="12"/>
  <c r="Q345" i="12"/>
  <c r="P345" i="12"/>
  <c r="O345" i="12"/>
  <c r="N345" i="12"/>
  <c r="M345" i="12"/>
  <c r="L345" i="12"/>
  <c r="K345" i="12"/>
  <c r="J345" i="12"/>
  <c r="I345" i="12"/>
  <c r="H345" i="12"/>
  <c r="G345" i="12"/>
  <c r="F345" i="12"/>
  <c r="E345" i="12"/>
  <c r="I339" i="12"/>
  <c r="H339" i="12"/>
  <c r="P338" i="12"/>
  <c r="J338" i="12"/>
  <c r="H338" i="12"/>
  <c r="J332" i="12" s="1"/>
  <c r="T337" i="12"/>
  <c r="J337" i="12"/>
  <c r="L336" i="12"/>
  <c r="J336" i="12"/>
  <c r="I336" i="12"/>
  <c r="H336" i="12"/>
  <c r="T335" i="12"/>
  <c r="J335" i="12"/>
  <c r="T334" i="12"/>
  <c r="J334" i="12"/>
  <c r="T333" i="12"/>
  <c r="J333" i="12"/>
  <c r="T332" i="12"/>
  <c r="AA328" i="12"/>
  <c r="Z328" i="12"/>
  <c r="Y328" i="12"/>
  <c r="X328" i="12"/>
  <c r="W328" i="12"/>
  <c r="V328" i="12"/>
  <c r="U328" i="12"/>
  <c r="T328" i="12"/>
  <c r="S328" i="12"/>
  <c r="R328" i="12"/>
  <c r="Q328" i="12"/>
  <c r="P328" i="12"/>
  <c r="O328" i="12"/>
  <c r="N328" i="12"/>
  <c r="M328" i="12"/>
  <c r="L328" i="12"/>
  <c r="K328" i="12"/>
  <c r="J328" i="12"/>
  <c r="I328" i="12"/>
  <c r="H328" i="12"/>
  <c r="G328" i="12"/>
  <c r="F328" i="12"/>
  <c r="E328" i="12"/>
  <c r="J321" i="12"/>
  <c r="I321" i="12"/>
  <c r="H321" i="12"/>
  <c r="F321" i="12"/>
  <c r="L320" i="12"/>
  <c r="L321" i="12" s="1"/>
  <c r="J320" i="12"/>
  <c r="L319" i="12"/>
  <c r="J319" i="12"/>
  <c r="G312" i="12"/>
  <c r="I265" i="12"/>
  <c r="J257" i="12"/>
  <c r="V256" i="12"/>
  <c r="R256" i="12"/>
  <c r="N256" i="12"/>
  <c r="F268" i="12" s="1"/>
  <c r="J256" i="12"/>
  <c r="J268" i="12" s="1"/>
  <c r="F256" i="12"/>
  <c r="V255" i="12"/>
  <c r="R255" i="12"/>
  <c r="N255" i="12"/>
  <c r="J255" i="12"/>
  <c r="F255" i="12"/>
  <c r="V254" i="12"/>
  <c r="R254" i="12"/>
  <c r="N254" i="12"/>
  <c r="J254" i="12"/>
  <c r="F254" i="12"/>
  <c r="F266" i="12" s="1"/>
  <c r="X253" i="12"/>
  <c r="V253" i="12"/>
  <c r="R253" i="12"/>
  <c r="N253" i="12"/>
  <c r="J253" i="12"/>
  <c r="J265" i="12" s="1"/>
  <c r="F253" i="12"/>
  <c r="V241" i="12"/>
  <c r="R241" i="12"/>
  <c r="N241" i="12"/>
  <c r="N257" i="12" s="1"/>
  <c r="J241" i="12"/>
  <c r="F241" i="12"/>
  <c r="D241" i="12"/>
  <c r="C241" i="12"/>
  <c r="B241" i="12"/>
  <c r="X240" i="12"/>
  <c r="X256" i="12" s="1"/>
  <c r="W240" i="12"/>
  <c r="W256" i="12" s="1"/>
  <c r="V240" i="12"/>
  <c r="U240" i="12"/>
  <c r="U256" i="12" s="1"/>
  <c r="R240" i="12"/>
  <c r="Q240" i="12"/>
  <c r="N240" i="12"/>
  <c r="M240" i="12"/>
  <c r="J240" i="12"/>
  <c r="I240" i="12"/>
  <c r="F240" i="12"/>
  <c r="E240" i="12"/>
  <c r="L234" i="12"/>
  <c r="K234" i="12"/>
  <c r="H234" i="12"/>
  <c r="G234" i="12"/>
  <c r="L233" i="12"/>
  <c r="K233" i="12"/>
  <c r="H233" i="12"/>
  <c r="G233" i="12"/>
  <c r="L232" i="12"/>
  <c r="K232" i="12"/>
  <c r="H232" i="12"/>
  <c r="G232" i="12"/>
  <c r="L223" i="12"/>
  <c r="K223" i="12"/>
  <c r="H223" i="12"/>
  <c r="G223" i="12"/>
  <c r="L215" i="12"/>
  <c r="K215" i="12"/>
  <c r="H215" i="12"/>
  <c r="G215" i="12"/>
  <c r="L213" i="12"/>
  <c r="K213" i="12"/>
  <c r="H213" i="12"/>
  <c r="G213" i="12"/>
  <c r="P190" i="12"/>
  <c r="O190" i="12"/>
  <c r="L190" i="12"/>
  <c r="K190" i="12"/>
  <c r="H190" i="12"/>
  <c r="G190" i="12"/>
  <c r="H189" i="12"/>
  <c r="G189" i="12"/>
  <c r="T185" i="12"/>
  <c r="S185" i="12"/>
  <c r="P185" i="12"/>
  <c r="O185" i="12"/>
  <c r="L184" i="12"/>
  <c r="K184" i="12"/>
  <c r="H184" i="12"/>
  <c r="G184" i="12"/>
  <c r="L180" i="12"/>
  <c r="K180" i="12"/>
  <c r="H180" i="12"/>
  <c r="G180" i="12"/>
  <c r="X179" i="12"/>
  <c r="X255" i="12" s="1"/>
  <c r="W179" i="12"/>
  <c r="W255" i="12" s="1"/>
  <c r="V179" i="12"/>
  <c r="U179" i="12"/>
  <c r="U255" i="12" s="1"/>
  <c r="R179" i="12"/>
  <c r="Q179" i="12"/>
  <c r="N179" i="12"/>
  <c r="M179" i="12"/>
  <c r="J179" i="12"/>
  <c r="I179" i="12"/>
  <c r="F179" i="12"/>
  <c r="E179" i="12"/>
  <c r="T177" i="12"/>
  <c r="S177" i="12"/>
  <c r="P177" i="12"/>
  <c r="O177" i="12"/>
  <c r="L177" i="12"/>
  <c r="K177" i="12"/>
  <c r="H177" i="12"/>
  <c r="G177" i="12"/>
  <c r="L174" i="12"/>
  <c r="K174" i="12"/>
  <c r="H174" i="12"/>
  <c r="G174" i="12"/>
  <c r="T170" i="12"/>
  <c r="S170" i="12"/>
  <c r="P170" i="12"/>
  <c r="O170" i="12"/>
  <c r="L170" i="12"/>
  <c r="K170" i="12"/>
  <c r="H170" i="12"/>
  <c r="G170" i="12"/>
  <c r="L169" i="12"/>
  <c r="K169" i="12"/>
  <c r="H169" i="12"/>
  <c r="G169" i="12"/>
  <c r="L168" i="12"/>
  <c r="K168" i="12"/>
  <c r="H168" i="12"/>
  <c r="G168" i="12"/>
  <c r="L156" i="12"/>
  <c r="K156" i="12"/>
  <c r="H156" i="12"/>
  <c r="G156" i="12"/>
  <c r="L155" i="12"/>
  <c r="K155" i="12"/>
  <c r="H155" i="12"/>
  <c r="G155" i="12"/>
  <c r="L146" i="12"/>
  <c r="K146" i="12"/>
  <c r="H146" i="12"/>
  <c r="G146" i="12"/>
  <c r="L145" i="12"/>
  <c r="K145" i="12"/>
  <c r="H145" i="12"/>
  <c r="G145" i="12"/>
  <c r="L139" i="12"/>
  <c r="K139" i="12"/>
  <c r="H139" i="12"/>
  <c r="G139" i="12"/>
  <c r="L136" i="12"/>
  <c r="K136" i="12"/>
  <c r="H136" i="12"/>
  <c r="G136" i="12"/>
  <c r="X135" i="12"/>
  <c r="X254" i="12" s="1"/>
  <c r="W135" i="12"/>
  <c r="W254" i="12" s="1"/>
  <c r="V135" i="12"/>
  <c r="U135" i="12"/>
  <c r="U254" i="12" s="1"/>
  <c r="R135" i="12"/>
  <c r="Q135" i="12"/>
  <c r="N135" i="12"/>
  <c r="M135" i="12"/>
  <c r="J135" i="12"/>
  <c r="I135" i="12"/>
  <c r="F135" i="12"/>
  <c r="E135" i="12"/>
  <c r="H127" i="12"/>
  <c r="G127" i="12"/>
  <c r="L126" i="12"/>
  <c r="K126" i="12"/>
  <c r="H126" i="12"/>
  <c r="G126" i="12"/>
  <c r="L108" i="12"/>
  <c r="K108" i="12"/>
  <c r="H108" i="12"/>
  <c r="G108" i="12"/>
  <c r="L107" i="12"/>
  <c r="K107" i="12"/>
  <c r="H107" i="12"/>
  <c r="G107" i="12"/>
  <c r="L106" i="12"/>
  <c r="K106" i="12"/>
  <c r="H106" i="12"/>
  <c r="G106" i="12"/>
  <c r="L103" i="12"/>
  <c r="K103" i="12"/>
  <c r="H103" i="12"/>
  <c r="G103" i="12"/>
  <c r="L98" i="12"/>
  <c r="K98" i="12"/>
  <c r="H98" i="12"/>
  <c r="G98" i="12"/>
  <c r="L87" i="12"/>
  <c r="K87" i="12"/>
  <c r="H87" i="12"/>
  <c r="G87" i="12"/>
  <c r="L86" i="12"/>
  <c r="K86" i="12"/>
  <c r="H86" i="12"/>
  <c r="G86" i="12"/>
  <c r="L83" i="12"/>
  <c r="K83" i="12"/>
  <c r="H83" i="12"/>
  <c r="G83" i="12"/>
  <c r="T82" i="12"/>
  <c r="S82" i="12"/>
  <c r="P82" i="12"/>
  <c r="O82" i="12"/>
  <c r="L82" i="12"/>
  <c r="K82" i="12"/>
  <c r="H82" i="12"/>
  <c r="G82" i="12"/>
  <c r="X81" i="12"/>
  <c r="W81" i="12"/>
  <c r="V81" i="12"/>
  <c r="U81" i="12"/>
  <c r="U253" i="12" s="1"/>
  <c r="S81" i="12"/>
  <c r="R81" i="12"/>
  <c r="T81" i="12" s="1"/>
  <c r="T253" i="12" s="1"/>
  <c r="Q81" i="12"/>
  <c r="Q253" i="12" s="1"/>
  <c r="O81" i="12"/>
  <c r="N81" i="12"/>
  <c r="P81" i="12" s="1"/>
  <c r="P253" i="12" s="1"/>
  <c r="M81" i="12"/>
  <c r="M253" i="12" s="1"/>
  <c r="K81" i="12"/>
  <c r="J81" i="12"/>
  <c r="L81" i="12" s="1"/>
  <c r="L253" i="12" s="1"/>
  <c r="I81" i="12"/>
  <c r="I253" i="12" s="1"/>
  <c r="G81" i="12"/>
  <c r="F81" i="12"/>
  <c r="H81" i="12" s="1"/>
  <c r="E81" i="12"/>
  <c r="E253" i="12" s="1"/>
  <c r="E265" i="12" s="1"/>
  <c r="T80" i="12"/>
  <c r="S80" i="12"/>
  <c r="L80" i="12"/>
  <c r="K80" i="12"/>
  <c r="H80" i="12"/>
  <c r="G80" i="12"/>
  <c r="L79" i="12"/>
  <c r="K79" i="12"/>
  <c r="H79" i="12"/>
  <c r="G79" i="12"/>
  <c r="L73" i="12"/>
  <c r="K73" i="12"/>
  <c r="H73" i="12"/>
  <c r="G73" i="12"/>
  <c r="L72" i="12"/>
  <c r="K72" i="12"/>
  <c r="H72" i="12"/>
  <c r="G72" i="12"/>
  <c r="L70" i="12"/>
  <c r="K70" i="12"/>
  <c r="H70" i="12"/>
  <c r="G70" i="12"/>
  <c r="L66" i="12"/>
  <c r="K66" i="12"/>
  <c r="H66" i="12"/>
  <c r="G66" i="12"/>
  <c r="L65" i="12"/>
  <c r="K65" i="12"/>
  <c r="H65" i="12"/>
  <c r="G65" i="12"/>
  <c r="L64" i="12"/>
  <c r="K64" i="12"/>
  <c r="H64" i="12"/>
  <c r="G64" i="12"/>
  <c r="L49" i="12"/>
  <c r="K49" i="12"/>
  <c r="H49" i="12"/>
  <c r="G49" i="12"/>
  <c r="L34" i="12"/>
  <c r="K34" i="12"/>
  <c r="H34" i="12"/>
  <c r="G34" i="12"/>
  <c r="L33" i="12"/>
  <c r="K33" i="12"/>
  <c r="H33" i="12"/>
  <c r="G33" i="12"/>
  <c r="H29" i="12"/>
  <c r="G29" i="12"/>
  <c r="L28" i="12"/>
  <c r="K28" i="12"/>
  <c r="H28" i="12"/>
  <c r="G28" i="12"/>
  <c r="L26" i="12"/>
  <c r="K26" i="12"/>
  <c r="H26" i="12"/>
  <c r="G26" i="12"/>
  <c r="L24" i="12"/>
  <c r="K24" i="12"/>
  <c r="H24" i="12"/>
  <c r="G24" i="12"/>
  <c r="T23" i="12"/>
  <c r="S23" i="12"/>
  <c r="P23" i="12"/>
  <c r="O23" i="12"/>
  <c r="L23" i="12"/>
  <c r="K23" i="12"/>
  <c r="H23" i="12"/>
  <c r="G23" i="12"/>
  <c r="L21" i="12"/>
  <c r="K21" i="12"/>
  <c r="H21" i="12"/>
  <c r="G21" i="12"/>
  <c r="T19" i="12"/>
  <c r="S19" i="12"/>
  <c r="P19" i="12"/>
  <c r="O19" i="12"/>
  <c r="P18" i="12"/>
  <c r="O18" i="12"/>
  <c r="L18" i="12"/>
  <c r="K18" i="12"/>
  <c r="H18" i="12"/>
  <c r="G18" i="12"/>
  <c r="L16" i="12"/>
  <c r="K16" i="12"/>
  <c r="H16" i="12"/>
  <c r="G16" i="12"/>
  <c r="L15" i="12"/>
  <c r="K15" i="12"/>
  <c r="H15" i="12"/>
  <c r="G15" i="12"/>
  <c r="L13" i="12"/>
  <c r="K13" i="12"/>
  <c r="H13" i="12"/>
  <c r="G13" i="12"/>
  <c r="L10" i="12"/>
  <c r="K10" i="12"/>
  <c r="H10" i="12"/>
  <c r="G10" i="12"/>
  <c r="O372" i="11"/>
  <c r="K372" i="11"/>
  <c r="P371" i="11"/>
  <c r="O371" i="11"/>
  <c r="P370" i="11"/>
  <c r="O370" i="11"/>
  <c r="P369" i="11"/>
  <c r="P368" i="11"/>
  <c r="P367" i="11"/>
  <c r="P366" i="11"/>
  <c r="P365" i="11"/>
  <c r="P364" i="11"/>
  <c r="P372" i="11" s="1"/>
  <c r="AA345" i="11"/>
  <c r="Z345" i="11"/>
  <c r="Y345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L339" i="11"/>
  <c r="H339" i="11"/>
  <c r="P338" i="11"/>
  <c r="L338" i="11"/>
  <c r="N338" i="11" s="1"/>
  <c r="H338" i="11"/>
  <c r="T337" i="11"/>
  <c r="N337" i="11"/>
  <c r="M336" i="11"/>
  <c r="M339" i="11" s="1"/>
  <c r="L336" i="11"/>
  <c r="J336" i="11"/>
  <c r="H336" i="11"/>
  <c r="I336" i="11" s="1"/>
  <c r="I339" i="11" s="1"/>
  <c r="T335" i="11"/>
  <c r="N335" i="11"/>
  <c r="T334" i="11"/>
  <c r="J334" i="11"/>
  <c r="T333" i="11"/>
  <c r="N333" i="11"/>
  <c r="T332" i="11"/>
  <c r="N332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I321" i="11"/>
  <c r="H321" i="11"/>
  <c r="F321" i="11"/>
  <c r="L320" i="11"/>
  <c r="J320" i="11"/>
  <c r="L319" i="11"/>
  <c r="J319" i="11"/>
  <c r="J321" i="11" s="1"/>
  <c r="G312" i="11"/>
  <c r="E304" i="11"/>
  <c r="E302" i="11"/>
  <c r="I267" i="11"/>
  <c r="M257" i="11"/>
  <c r="I257" i="11"/>
  <c r="U256" i="11"/>
  <c r="Q256" i="11"/>
  <c r="M256" i="11"/>
  <c r="I256" i="11"/>
  <c r="I268" i="11" s="1"/>
  <c r="E256" i="11"/>
  <c r="E268" i="11" s="1"/>
  <c r="U255" i="11"/>
  <c r="Q255" i="11"/>
  <c r="M255" i="11"/>
  <c r="I255" i="11"/>
  <c r="E255" i="11"/>
  <c r="E267" i="11" s="1"/>
  <c r="U254" i="11"/>
  <c r="Q254" i="11"/>
  <c r="M254" i="11"/>
  <c r="I254" i="11"/>
  <c r="I266" i="11" s="1"/>
  <c r="E254" i="11"/>
  <c r="E266" i="11" s="1"/>
  <c r="W253" i="11"/>
  <c r="U253" i="11"/>
  <c r="Q253" i="11"/>
  <c r="I265" i="11" s="1"/>
  <c r="M253" i="11"/>
  <c r="E265" i="11" s="1"/>
  <c r="I253" i="11"/>
  <c r="E253" i="11"/>
  <c r="U241" i="11"/>
  <c r="F308" i="11" s="1"/>
  <c r="Q241" i="11"/>
  <c r="Q257" i="11" s="1"/>
  <c r="I269" i="11" s="1"/>
  <c r="M241" i="11"/>
  <c r="E303" i="11" s="1"/>
  <c r="I241" i="11"/>
  <c r="E241" i="11"/>
  <c r="E257" i="11" s="1"/>
  <c r="E269" i="11" s="1"/>
  <c r="D241" i="11"/>
  <c r="C241" i="11"/>
  <c r="B241" i="11"/>
  <c r="X240" i="11"/>
  <c r="X256" i="11" s="1"/>
  <c r="W240" i="11"/>
  <c r="W256" i="11" s="1"/>
  <c r="V240" i="11"/>
  <c r="V256" i="11" s="1"/>
  <c r="U240" i="11"/>
  <c r="T240" i="11"/>
  <c r="T256" i="11" s="1"/>
  <c r="R240" i="11"/>
  <c r="S240" i="11" s="1"/>
  <c r="S256" i="11" s="1"/>
  <c r="Q240" i="11"/>
  <c r="P240" i="11"/>
  <c r="P256" i="11" s="1"/>
  <c r="N240" i="11"/>
  <c r="O240" i="11" s="1"/>
  <c r="O256" i="11" s="1"/>
  <c r="M240" i="11"/>
  <c r="L240" i="11"/>
  <c r="L256" i="11" s="1"/>
  <c r="J240" i="11"/>
  <c r="K240" i="11" s="1"/>
  <c r="K256" i="11" s="1"/>
  <c r="I240" i="11"/>
  <c r="H240" i="11"/>
  <c r="H256" i="11" s="1"/>
  <c r="F240" i="11"/>
  <c r="G240" i="11" s="1"/>
  <c r="G256" i="11" s="1"/>
  <c r="E240" i="11"/>
  <c r="L234" i="11"/>
  <c r="K234" i="11"/>
  <c r="H234" i="11"/>
  <c r="G234" i="11"/>
  <c r="L233" i="11"/>
  <c r="K233" i="11"/>
  <c r="H233" i="11"/>
  <c r="G233" i="11"/>
  <c r="L232" i="11"/>
  <c r="K232" i="11"/>
  <c r="H232" i="11"/>
  <c r="G232" i="11"/>
  <c r="L223" i="11"/>
  <c r="K223" i="11"/>
  <c r="H223" i="11"/>
  <c r="G223" i="11"/>
  <c r="L215" i="11"/>
  <c r="K215" i="11"/>
  <c r="H215" i="11"/>
  <c r="G215" i="11"/>
  <c r="L213" i="11"/>
  <c r="K213" i="11"/>
  <c r="H213" i="11"/>
  <c r="G213" i="11"/>
  <c r="P190" i="11"/>
  <c r="O190" i="11"/>
  <c r="L190" i="11"/>
  <c r="K190" i="11"/>
  <c r="H190" i="11"/>
  <c r="G190" i="11"/>
  <c r="H189" i="11"/>
  <c r="G189" i="11"/>
  <c r="T185" i="11"/>
  <c r="S185" i="11"/>
  <c r="P185" i="11"/>
  <c r="O185" i="11"/>
  <c r="L184" i="11"/>
  <c r="K184" i="11"/>
  <c r="H184" i="11"/>
  <c r="G184" i="11"/>
  <c r="L180" i="11"/>
  <c r="K180" i="11"/>
  <c r="H180" i="11"/>
  <c r="G180" i="11"/>
  <c r="X179" i="11"/>
  <c r="X255" i="11" s="1"/>
  <c r="W179" i="11"/>
  <c r="W255" i="11" s="1"/>
  <c r="V179" i="11"/>
  <c r="V255" i="11" s="1"/>
  <c r="U179" i="11"/>
  <c r="T179" i="11"/>
  <c r="T255" i="11" s="1"/>
  <c r="R179" i="11"/>
  <c r="S179" i="11" s="1"/>
  <c r="S255" i="11" s="1"/>
  <c r="Q179" i="11"/>
  <c r="P179" i="11"/>
  <c r="P255" i="11" s="1"/>
  <c r="N179" i="11"/>
  <c r="O179" i="11" s="1"/>
  <c r="O255" i="11" s="1"/>
  <c r="M179" i="11"/>
  <c r="L179" i="11"/>
  <c r="L255" i="11" s="1"/>
  <c r="J179" i="11"/>
  <c r="K179" i="11" s="1"/>
  <c r="K255" i="11" s="1"/>
  <c r="I179" i="11"/>
  <c r="H179" i="11"/>
  <c r="H255" i="11" s="1"/>
  <c r="F179" i="11"/>
  <c r="G179" i="11" s="1"/>
  <c r="G255" i="11" s="1"/>
  <c r="E179" i="11"/>
  <c r="T177" i="11"/>
  <c r="S177" i="11"/>
  <c r="P177" i="11"/>
  <c r="O177" i="11"/>
  <c r="L177" i="11"/>
  <c r="K177" i="11"/>
  <c r="H177" i="11"/>
  <c r="G177" i="11"/>
  <c r="L174" i="11"/>
  <c r="K174" i="11"/>
  <c r="H174" i="11"/>
  <c r="G174" i="11"/>
  <c r="T170" i="11"/>
  <c r="S170" i="11"/>
  <c r="P170" i="11"/>
  <c r="O170" i="11"/>
  <c r="L170" i="11"/>
  <c r="K170" i="11"/>
  <c r="H170" i="11"/>
  <c r="G170" i="11"/>
  <c r="L169" i="11"/>
  <c r="K169" i="11"/>
  <c r="H169" i="11"/>
  <c r="G169" i="11"/>
  <c r="L168" i="11"/>
  <c r="K168" i="11"/>
  <c r="H168" i="11"/>
  <c r="G168" i="11"/>
  <c r="L156" i="11"/>
  <c r="K156" i="11"/>
  <c r="H156" i="11"/>
  <c r="G156" i="11"/>
  <c r="L155" i="11"/>
  <c r="K155" i="11"/>
  <c r="H155" i="11"/>
  <c r="G155" i="11"/>
  <c r="L146" i="11"/>
  <c r="K146" i="11"/>
  <c r="H146" i="11"/>
  <c r="G146" i="11"/>
  <c r="L145" i="11"/>
  <c r="K145" i="11"/>
  <c r="H145" i="11"/>
  <c r="G145" i="11"/>
  <c r="L139" i="11"/>
  <c r="K139" i="11"/>
  <c r="H139" i="11"/>
  <c r="G139" i="11"/>
  <c r="L136" i="11"/>
  <c r="K136" i="11"/>
  <c r="H136" i="11"/>
  <c r="G136" i="11"/>
  <c r="X135" i="11"/>
  <c r="X254" i="11" s="1"/>
  <c r="W135" i="11"/>
  <c r="W254" i="11" s="1"/>
  <c r="V135" i="11"/>
  <c r="V254" i="11" s="1"/>
  <c r="U135" i="11"/>
  <c r="T135" i="11"/>
  <c r="T254" i="11" s="1"/>
  <c r="R135" i="11"/>
  <c r="S135" i="11" s="1"/>
  <c r="S254" i="11" s="1"/>
  <c r="Q135" i="11"/>
  <c r="P135" i="11"/>
  <c r="P254" i="11" s="1"/>
  <c r="N135" i="11"/>
  <c r="O135" i="11" s="1"/>
  <c r="O254" i="11" s="1"/>
  <c r="M135" i="11"/>
  <c r="L135" i="11"/>
  <c r="L254" i="11" s="1"/>
  <c r="J135" i="11"/>
  <c r="K135" i="11" s="1"/>
  <c r="K254" i="11" s="1"/>
  <c r="K266" i="11" s="1"/>
  <c r="I135" i="11"/>
  <c r="H135" i="11"/>
  <c r="F135" i="11"/>
  <c r="G135" i="11" s="1"/>
  <c r="G254" i="11" s="1"/>
  <c r="E135" i="11"/>
  <c r="H127" i="11"/>
  <c r="G127" i="11"/>
  <c r="L126" i="11"/>
  <c r="K126" i="11"/>
  <c r="H126" i="11"/>
  <c r="G126" i="11"/>
  <c r="L108" i="11"/>
  <c r="K108" i="11"/>
  <c r="H108" i="11"/>
  <c r="G108" i="11"/>
  <c r="L107" i="11"/>
  <c r="K107" i="11"/>
  <c r="H107" i="11"/>
  <c r="G107" i="11"/>
  <c r="L106" i="11"/>
  <c r="K106" i="11"/>
  <c r="H106" i="11"/>
  <c r="G106" i="11"/>
  <c r="L103" i="11"/>
  <c r="K103" i="11"/>
  <c r="H103" i="11"/>
  <c r="G103" i="11"/>
  <c r="L98" i="11"/>
  <c r="K98" i="11"/>
  <c r="H98" i="11"/>
  <c r="G98" i="11"/>
  <c r="L87" i="11"/>
  <c r="K87" i="11"/>
  <c r="H87" i="11"/>
  <c r="G87" i="11"/>
  <c r="L86" i="11"/>
  <c r="K86" i="11"/>
  <c r="H86" i="11"/>
  <c r="G86" i="11"/>
  <c r="L83" i="11"/>
  <c r="K83" i="11"/>
  <c r="H83" i="11"/>
  <c r="G83" i="11"/>
  <c r="T82" i="11"/>
  <c r="S82" i="11"/>
  <c r="P82" i="11"/>
  <c r="O82" i="11"/>
  <c r="L82" i="11"/>
  <c r="K82" i="11"/>
  <c r="H82" i="11"/>
  <c r="G82" i="11"/>
  <c r="X81" i="11"/>
  <c r="X253" i="11" s="1"/>
  <c r="W81" i="11"/>
  <c r="V81" i="11"/>
  <c r="U81" i="11"/>
  <c r="R81" i="11"/>
  <c r="Q81" i="11"/>
  <c r="N81" i="11"/>
  <c r="M81" i="11"/>
  <c r="J81" i="11"/>
  <c r="I81" i="11"/>
  <c r="F81" i="11"/>
  <c r="E81" i="11"/>
  <c r="T80" i="11"/>
  <c r="S80" i="11"/>
  <c r="L80" i="11"/>
  <c r="K80" i="11"/>
  <c r="H80" i="11"/>
  <c r="G80" i="11"/>
  <c r="L79" i="11"/>
  <c r="K79" i="11"/>
  <c r="H79" i="11"/>
  <c r="G79" i="11"/>
  <c r="L73" i="11"/>
  <c r="K73" i="11"/>
  <c r="H73" i="11"/>
  <c r="G73" i="11"/>
  <c r="L72" i="11"/>
  <c r="K72" i="11"/>
  <c r="H72" i="11"/>
  <c r="G72" i="11"/>
  <c r="L70" i="11"/>
  <c r="K70" i="11"/>
  <c r="H70" i="11"/>
  <c r="G70" i="11"/>
  <c r="L66" i="11"/>
  <c r="K66" i="11"/>
  <c r="H66" i="11"/>
  <c r="G66" i="11"/>
  <c r="L65" i="11"/>
  <c r="K65" i="11"/>
  <c r="H65" i="11"/>
  <c r="G65" i="11"/>
  <c r="L64" i="11"/>
  <c r="K64" i="11"/>
  <c r="H64" i="11"/>
  <c r="G64" i="11"/>
  <c r="L49" i="11"/>
  <c r="K49" i="11"/>
  <c r="H49" i="11"/>
  <c r="G49" i="11"/>
  <c r="L34" i="11"/>
  <c r="K34" i="11"/>
  <c r="H34" i="11"/>
  <c r="G34" i="11"/>
  <c r="L33" i="11"/>
  <c r="K33" i="11"/>
  <c r="H33" i="11"/>
  <c r="G33" i="11"/>
  <c r="H29" i="11"/>
  <c r="G29" i="11"/>
  <c r="L28" i="11"/>
  <c r="K28" i="11"/>
  <c r="H28" i="11"/>
  <c r="G28" i="11"/>
  <c r="L26" i="11"/>
  <c r="K26" i="11"/>
  <c r="H26" i="11"/>
  <c r="G26" i="11"/>
  <c r="L24" i="11"/>
  <c r="K24" i="11"/>
  <c r="H24" i="11"/>
  <c r="G24" i="11"/>
  <c r="T23" i="11"/>
  <c r="S23" i="11"/>
  <c r="P23" i="11"/>
  <c r="O23" i="11"/>
  <c r="L23" i="11"/>
  <c r="K23" i="11"/>
  <c r="H23" i="11"/>
  <c r="G23" i="11"/>
  <c r="L21" i="11"/>
  <c r="K21" i="11"/>
  <c r="H21" i="11"/>
  <c r="G21" i="11"/>
  <c r="T19" i="11"/>
  <c r="S19" i="11"/>
  <c r="P19" i="11"/>
  <c r="O19" i="11"/>
  <c r="P18" i="11"/>
  <c r="O18" i="11"/>
  <c r="L18" i="11"/>
  <c r="K18" i="11"/>
  <c r="H18" i="11"/>
  <c r="G18" i="11"/>
  <c r="L16" i="11"/>
  <c r="K16" i="11"/>
  <c r="H16" i="11"/>
  <c r="G16" i="11"/>
  <c r="L15" i="11"/>
  <c r="K15" i="11"/>
  <c r="H15" i="11"/>
  <c r="G15" i="11"/>
  <c r="L13" i="11"/>
  <c r="K13" i="11"/>
  <c r="H13" i="11"/>
  <c r="G13" i="11"/>
  <c r="K372" i="10"/>
  <c r="O372" i="10" s="1"/>
  <c r="O371" i="10"/>
  <c r="O370" i="10"/>
  <c r="O369" i="10"/>
  <c r="O368" i="10"/>
  <c r="O367" i="10"/>
  <c r="O366" i="10"/>
  <c r="O365" i="10"/>
  <c r="O364" i="10"/>
  <c r="AA345" i="10"/>
  <c r="Z345" i="10"/>
  <c r="Y345" i="10"/>
  <c r="X345" i="10"/>
  <c r="W345" i="10"/>
  <c r="V345" i="10"/>
  <c r="U345" i="10"/>
  <c r="T345" i="10"/>
  <c r="S345" i="10"/>
  <c r="R345" i="10"/>
  <c r="Q345" i="10"/>
  <c r="P345" i="10"/>
  <c r="O345" i="10"/>
  <c r="N345" i="10"/>
  <c r="M345" i="10"/>
  <c r="L345" i="10"/>
  <c r="K345" i="10"/>
  <c r="J345" i="10"/>
  <c r="I345" i="10"/>
  <c r="H345" i="10"/>
  <c r="G345" i="10"/>
  <c r="F345" i="10"/>
  <c r="E345" i="10"/>
  <c r="I339" i="10"/>
  <c r="H339" i="10"/>
  <c r="R338" i="10"/>
  <c r="P338" i="10"/>
  <c r="R334" i="10" s="1"/>
  <c r="J338" i="10"/>
  <c r="H338" i="10"/>
  <c r="J332" i="10" s="1"/>
  <c r="T337" i="10"/>
  <c r="R337" i="10"/>
  <c r="J337" i="10"/>
  <c r="R336" i="10"/>
  <c r="L336" i="10"/>
  <c r="J336" i="10"/>
  <c r="I336" i="10"/>
  <c r="H336" i="10"/>
  <c r="T335" i="10"/>
  <c r="R335" i="10"/>
  <c r="J335" i="10"/>
  <c r="T334" i="10"/>
  <c r="J334" i="10"/>
  <c r="T333" i="10"/>
  <c r="R333" i="10"/>
  <c r="J333" i="10"/>
  <c r="T332" i="10"/>
  <c r="R332" i="10"/>
  <c r="AA328" i="10"/>
  <c r="Z328" i="10"/>
  <c r="Y328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L321" i="10"/>
  <c r="J321" i="10"/>
  <c r="I321" i="10"/>
  <c r="H321" i="10"/>
  <c r="F321" i="10"/>
  <c r="L320" i="10"/>
  <c r="J320" i="10"/>
  <c r="L319" i="10"/>
  <c r="J319" i="10"/>
  <c r="G312" i="10"/>
  <c r="F304" i="10"/>
  <c r="F302" i="10"/>
  <c r="J267" i="10"/>
  <c r="V257" i="10"/>
  <c r="J257" i="10"/>
  <c r="F257" i="10"/>
  <c r="V256" i="10"/>
  <c r="R256" i="10"/>
  <c r="N256" i="10"/>
  <c r="J256" i="10"/>
  <c r="J268" i="10" s="1"/>
  <c r="F256" i="10"/>
  <c r="F268" i="10" s="1"/>
  <c r="V255" i="10"/>
  <c r="R255" i="10"/>
  <c r="N255" i="10"/>
  <c r="J255" i="10"/>
  <c r="F255" i="10"/>
  <c r="F267" i="10" s="1"/>
  <c r="V254" i="10"/>
  <c r="R254" i="10"/>
  <c r="J266" i="10" s="1"/>
  <c r="N254" i="10"/>
  <c r="J254" i="10"/>
  <c r="F254" i="10"/>
  <c r="X253" i="10"/>
  <c r="V253" i="10"/>
  <c r="R253" i="10"/>
  <c r="N253" i="10"/>
  <c r="F265" i="10" s="1"/>
  <c r="H265" i="10" s="1"/>
  <c r="J253" i="10"/>
  <c r="J265" i="10" s="1"/>
  <c r="L265" i="10" s="1"/>
  <c r="F253" i="10"/>
  <c r="V241" i="10"/>
  <c r="F309" i="10" s="1"/>
  <c r="R241" i="10"/>
  <c r="N241" i="10"/>
  <c r="N257" i="10" s="1"/>
  <c r="J241" i="10"/>
  <c r="F241" i="10"/>
  <c r="D241" i="10"/>
  <c r="C241" i="10"/>
  <c r="B241" i="10"/>
  <c r="X240" i="10"/>
  <c r="X256" i="10" s="1"/>
  <c r="W240" i="10"/>
  <c r="W256" i="10" s="1"/>
  <c r="V240" i="10"/>
  <c r="U240" i="10"/>
  <c r="U256" i="10" s="1"/>
  <c r="R240" i="10"/>
  <c r="Q240" i="10"/>
  <c r="N240" i="10"/>
  <c r="M240" i="10"/>
  <c r="J240" i="10"/>
  <c r="I240" i="10"/>
  <c r="F240" i="10"/>
  <c r="E240" i="10"/>
  <c r="L234" i="10"/>
  <c r="K234" i="10"/>
  <c r="H234" i="10"/>
  <c r="G234" i="10"/>
  <c r="L233" i="10"/>
  <c r="K233" i="10"/>
  <c r="H233" i="10"/>
  <c r="G233" i="10"/>
  <c r="L232" i="10"/>
  <c r="K232" i="10"/>
  <c r="H232" i="10"/>
  <c r="G232" i="10"/>
  <c r="L223" i="10"/>
  <c r="K223" i="10"/>
  <c r="H223" i="10"/>
  <c r="G223" i="10"/>
  <c r="L215" i="10"/>
  <c r="K215" i="10"/>
  <c r="H215" i="10"/>
  <c r="G215" i="10"/>
  <c r="L213" i="10"/>
  <c r="K213" i="10"/>
  <c r="H213" i="10"/>
  <c r="G213" i="10"/>
  <c r="P190" i="10"/>
  <c r="O190" i="10"/>
  <c r="L190" i="10"/>
  <c r="K190" i="10"/>
  <c r="H190" i="10"/>
  <c r="G190" i="10"/>
  <c r="H189" i="10"/>
  <c r="G189" i="10"/>
  <c r="T185" i="10"/>
  <c r="S185" i="10"/>
  <c r="P185" i="10"/>
  <c r="O185" i="10"/>
  <c r="L184" i="10"/>
  <c r="K184" i="10"/>
  <c r="H184" i="10"/>
  <c r="G184" i="10"/>
  <c r="L180" i="10"/>
  <c r="K180" i="10"/>
  <c r="H180" i="10"/>
  <c r="G180" i="10"/>
  <c r="X179" i="10"/>
  <c r="X255" i="10" s="1"/>
  <c r="W179" i="10"/>
  <c r="W255" i="10" s="1"/>
  <c r="V179" i="10"/>
  <c r="U179" i="10"/>
  <c r="U255" i="10" s="1"/>
  <c r="R179" i="10"/>
  <c r="Q179" i="10"/>
  <c r="N179" i="10"/>
  <c r="M179" i="10"/>
  <c r="J179" i="10"/>
  <c r="I179" i="10"/>
  <c r="F179" i="10"/>
  <c r="E179" i="10"/>
  <c r="T177" i="10"/>
  <c r="S177" i="10"/>
  <c r="P177" i="10"/>
  <c r="O177" i="10"/>
  <c r="L177" i="10"/>
  <c r="K177" i="10"/>
  <c r="H177" i="10"/>
  <c r="G177" i="10"/>
  <c r="L174" i="10"/>
  <c r="K174" i="10"/>
  <c r="H174" i="10"/>
  <c r="G174" i="10"/>
  <c r="T170" i="10"/>
  <c r="S170" i="10"/>
  <c r="P170" i="10"/>
  <c r="O170" i="10"/>
  <c r="L170" i="10"/>
  <c r="K170" i="10"/>
  <c r="H170" i="10"/>
  <c r="G170" i="10"/>
  <c r="L169" i="10"/>
  <c r="K169" i="10"/>
  <c r="H169" i="10"/>
  <c r="G169" i="10"/>
  <c r="L168" i="10"/>
  <c r="K168" i="10"/>
  <c r="H168" i="10"/>
  <c r="G168" i="10"/>
  <c r="L156" i="10"/>
  <c r="K156" i="10"/>
  <c r="H156" i="10"/>
  <c r="G156" i="10"/>
  <c r="L155" i="10"/>
  <c r="K155" i="10"/>
  <c r="H155" i="10"/>
  <c r="G155" i="10"/>
  <c r="L146" i="10"/>
  <c r="K146" i="10"/>
  <c r="H146" i="10"/>
  <c r="G146" i="10"/>
  <c r="L145" i="10"/>
  <c r="K145" i="10"/>
  <c r="H145" i="10"/>
  <c r="G145" i="10"/>
  <c r="L139" i="10"/>
  <c r="K139" i="10"/>
  <c r="H139" i="10"/>
  <c r="G139" i="10"/>
  <c r="L136" i="10"/>
  <c r="K136" i="10"/>
  <c r="H136" i="10"/>
  <c r="G136" i="10"/>
  <c r="X135" i="10"/>
  <c r="X254" i="10" s="1"/>
  <c r="W135" i="10"/>
  <c r="W254" i="10" s="1"/>
  <c r="V135" i="10"/>
  <c r="U135" i="10"/>
  <c r="U254" i="10" s="1"/>
  <c r="R135" i="10"/>
  <c r="Q135" i="10"/>
  <c r="N135" i="10"/>
  <c r="M135" i="10"/>
  <c r="J135" i="10"/>
  <c r="I135" i="10"/>
  <c r="F135" i="10"/>
  <c r="E135" i="10"/>
  <c r="H127" i="10"/>
  <c r="G127" i="10"/>
  <c r="L126" i="10"/>
  <c r="K126" i="10"/>
  <c r="H126" i="10"/>
  <c r="G126" i="10"/>
  <c r="L108" i="10"/>
  <c r="K108" i="10"/>
  <c r="H108" i="10"/>
  <c r="G108" i="10"/>
  <c r="L107" i="10"/>
  <c r="K107" i="10"/>
  <c r="H107" i="10"/>
  <c r="G107" i="10"/>
  <c r="L106" i="10"/>
  <c r="K106" i="10"/>
  <c r="H106" i="10"/>
  <c r="G106" i="10"/>
  <c r="L103" i="10"/>
  <c r="K103" i="10"/>
  <c r="H103" i="10"/>
  <c r="G103" i="10"/>
  <c r="L98" i="10"/>
  <c r="K98" i="10"/>
  <c r="H98" i="10"/>
  <c r="G98" i="10"/>
  <c r="L87" i="10"/>
  <c r="K87" i="10"/>
  <c r="H87" i="10"/>
  <c r="G87" i="10"/>
  <c r="L86" i="10"/>
  <c r="K86" i="10"/>
  <c r="H86" i="10"/>
  <c r="G86" i="10"/>
  <c r="L83" i="10"/>
  <c r="K83" i="10"/>
  <c r="H83" i="10"/>
  <c r="G83" i="10"/>
  <c r="T82" i="10"/>
  <c r="S82" i="10"/>
  <c r="P82" i="10"/>
  <c r="O82" i="10"/>
  <c r="L82" i="10"/>
  <c r="K82" i="10"/>
  <c r="H82" i="10"/>
  <c r="G82" i="10"/>
  <c r="X81" i="10"/>
  <c r="W81" i="10"/>
  <c r="V81" i="10"/>
  <c r="U81" i="10"/>
  <c r="U253" i="10" s="1"/>
  <c r="S81" i="10"/>
  <c r="R81" i="10"/>
  <c r="T81" i="10" s="1"/>
  <c r="T253" i="10" s="1"/>
  <c r="Q81" i="10"/>
  <c r="Q253" i="10" s="1"/>
  <c r="O81" i="10"/>
  <c r="N81" i="10"/>
  <c r="P81" i="10" s="1"/>
  <c r="P253" i="10" s="1"/>
  <c r="M81" i="10"/>
  <c r="M253" i="10" s="1"/>
  <c r="K81" i="10"/>
  <c r="J81" i="10"/>
  <c r="L81" i="10" s="1"/>
  <c r="L253" i="10" s="1"/>
  <c r="I81" i="10"/>
  <c r="I253" i="10" s="1"/>
  <c r="I265" i="10" s="1"/>
  <c r="G81" i="10"/>
  <c r="F81" i="10"/>
  <c r="H81" i="10" s="1"/>
  <c r="E81" i="10"/>
  <c r="E253" i="10" s="1"/>
  <c r="E265" i="10" s="1"/>
  <c r="T80" i="10"/>
  <c r="S80" i="10"/>
  <c r="L80" i="10"/>
  <c r="K80" i="10"/>
  <c r="H80" i="10"/>
  <c r="G80" i="10"/>
  <c r="L79" i="10"/>
  <c r="K79" i="10"/>
  <c r="H79" i="10"/>
  <c r="G79" i="10"/>
  <c r="L73" i="10"/>
  <c r="K73" i="10"/>
  <c r="H73" i="10"/>
  <c r="G73" i="10"/>
  <c r="L72" i="10"/>
  <c r="K72" i="10"/>
  <c r="H72" i="10"/>
  <c r="G72" i="10"/>
  <c r="L70" i="10"/>
  <c r="K70" i="10"/>
  <c r="H70" i="10"/>
  <c r="G70" i="10"/>
  <c r="L66" i="10"/>
  <c r="K66" i="10"/>
  <c r="H66" i="10"/>
  <c r="G66" i="10"/>
  <c r="L65" i="10"/>
  <c r="K65" i="10"/>
  <c r="H65" i="10"/>
  <c r="G65" i="10"/>
  <c r="L64" i="10"/>
  <c r="K64" i="10"/>
  <c r="H64" i="10"/>
  <c r="G64" i="10"/>
  <c r="L49" i="10"/>
  <c r="K49" i="10"/>
  <c r="H49" i="10"/>
  <c r="G49" i="10"/>
  <c r="L34" i="10"/>
  <c r="K34" i="10"/>
  <c r="H34" i="10"/>
  <c r="G34" i="10"/>
  <c r="L33" i="10"/>
  <c r="K33" i="10"/>
  <c r="H33" i="10"/>
  <c r="G33" i="10"/>
  <c r="H29" i="10"/>
  <c r="G29" i="10"/>
  <c r="L28" i="10"/>
  <c r="K28" i="10"/>
  <c r="H28" i="10"/>
  <c r="G28" i="10"/>
  <c r="L26" i="10"/>
  <c r="K26" i="10"/>
  <c r="H26" i="10"/>
  <c r="G26" i="10"/>
  <c r="L24" i="10"/>
  <c r="K24" i="10"/>
  <c r="H24" i="10"/>
  <c r="G24" i="10"/>
  <c r="T23" i="10"/>
  <c r="S23" i="10"/>
  <c r="P23" i="10"/>
  <c r="O23" i="10"/>
  <c r="L23" i="10"/>
  <c r="K23" i="10"/>
  <c r="H23" i="10"/>
  <c r="G23" i="10"/>
  <c r="L21" i="10"/>
  <c r="K21" i="10"/>
  <c r="H21" i="10"/>
  <c r="G21" i="10"/>
  <c r="T19" i="10"/>
  <c r="S19" i="10"/>
  <c r="P19" i="10"/>
  <c r="O19" i="10"/>
  <c r="P18" i="10"/>
  <c r="O18" i="10"/>
  <c r="L18" i="10"/>
  <c r="K18" i="10"/>
  <c r="H18" i="10"/>
  <c r="G18" i="10"/>
  <c r="L16" i="10"/>
  <c r="K16" i="10"/>
  <c r="H16" i="10"/>
  <c r="G16" i="10"/>
  <c r="L15" i="10"/>
  <c r="K15" i="10"/>
  <c r="H15" i="10"/>
  <c r="G15" i="10"/>
  <c r="L13" i="10"/>
  <c r="K13" i="10"/>
  <c r="H13" i="10"/>
  <c r="G13" i="10"/>
  <c r="L10" i="10"/>
  <c r="K10" i="10"/>
  <c r="H10" i="10"/>
  <c r="G10" i="10"/>
  <c r="H372" i="9"/>
  <c r="I369" i="9" s="1"/>
  <c r="I370" i="9"/>
  <c r="I368" i="9"/>
  <c r="I366" i="9"/>
  <c r="I364" i="9"/>
  <c r="AA345" i="9"/>
  <c r="Z345" i="9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I345" i="9"/>
  <c r="H345" i="9"/>
  <c r="G345" i="9"/>
  <c r="F345" i="9"/>
  <c r="E345" i="9"/>
  <c r="I339" i="9"/>
  <c r="H339" i="9"/>
  <c r="R338" i="9"/>
  <c r="P338" i="9"/>
  <c r="R334" i="9" s="1"/>
  <c r="J338" i="9"/>
  <c r="H338" i="9"/>
  <c r="J332" i="9" s="1"/>
  <c r="T337" i="9"/>
  <c r="R337" i="9"/>
  <c r="J337" i="9"/>
  <c r="R336" i="9"/>
  <c r="L336" i="9"/>
  <c r="J336" i="9"/>
  <c r="I336" i="9"/>
  <c r="H336" i="9"/>
  <c r="T335" i="9"/>
  <c r="R335" i="9"/>
  <c r="J335" i="9"/>
  <c r="T334" i="9"/>
  <c r="J334" i="9"/>
  <c r="T333" i="9"/>
  <c r="R333" i="9"/>
  <c r="J333" i="9"/>
  <c r="T332" i="9"/>
  <c r="R332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L321" i="9"/>
  <c r="J321" i="9"/>
  <c r="I321" i="9"/>
  <c r="H321" i="9"/>
  <c r="F321" i="9"/>
  <c r="L320" i="9"/>
  <c r="J320" i="9"/>
  <c r="L319" i="9"/>
  <c r="J319" i="9"/>
  <c r="G312" i="9"/>
  <c r="F309" i="9"/>
  <c r="F303" i="9"/>
  <c r="F301" i="9"/>
  <c r="F267" i="9"/>
  <c r="V257" i="9"/>
  <c r="J257" i="9"/>
  <c r="F257" i="9"/>
  <c r="V256" i="9"/>
  <c r="R256" i="9"/>
  <c r="N256" i="9"/>
  <c r="J256" i="9"/>
  <c r="J268" i="9" s="1"/>
  <c r="F256" i="9"/>
  <c r="F268" i="9" s="1"/>
  <c r="V255" i="9"/>
  <c r="R255" i="9"/>
  <c r="N255" i="9"/>
  <c r="J255" i="9"/>
  <c r="J267" i="9" s="1"/>
  <c r="F255" i="9"/>
  <c r="V254" i="9"/>
  <c r="R254" i="9"/>
  <c r="J266" i="9" s="1"/>
  <c r="N254" i="9"/>
  <c r="J254" i="9"/>
  <c r="F254" i="9"/>
  <c r="X253" i="9"/>
  <c r="V253" i="9"/>
  <c r="R253" i="9"/>
  <c r="N253" i="9"/>
  <c r="F265" i="9" s="1"/>
  <c r="H265" i="9" s="1"/>
  <c r="J253" i="9"/>
  <c r="J265" i="9" s="1"/>
  <c r="L265" i="9" s="1"/>
  <c r="F253" i="9"/>
  <c r="V241" i="9"/>
  <c r="R241" i="9"/>
  <c r="R257" i="9" s="1"/>
  <c r="N241" i="9"/>
  <c r="N257" i="9" s="1"/>
  <c r="F269" i="9" s="1"/>
  <c r="J241" i="9"/>
  <c r="F241" i="9"/>
  <c r="D241" i="9"/>
  <c r="C241" i="9"/>
  <c r="B241" i="9"/>
  <c r="X240" i="9"/>
  <c r="X256" i="9" s="1"/>
  <c r="W240" i="9"/>
  <c r="W256" i="9" s="1"/>
  <c r="V240" i="9"/>
  <c r="U240" i="9"/>
  <c r="U256" i="9" s="1"/>
  <c r="R240" i="9"/>
  <c r="Q240" i="9"/>
  <c r="N240" i="9"/>
  <c r="M240" i="9"/>
  <c r="J240" i="9"/>
  <c r="I240" i="9"/>
  <c r="F240" i="9"/>
  <c r="E240" i="9"/>
  <c r="L234" i="9"/>
  <c r="K234" i="9"/>
  <c r="H234" i="9"/>
  <c r="G234" i="9"/>
  <c r="L233" i="9"/>
  <c r="K233" i="9"/>
  <c r="H233" i="9"/>
  <c r="G233" i="9"/>
  <c r="L232" i="9"/>
  <c r="K232" i="9"/>
  <c r="H232" i="9"/>
  <c r="G232" i="9"/>
  <c r="L223" i="9"/>
  <c r="K223" i="9"/>
  <c r="H223" i="9"/>
  <c r="G223" i="9"/>
  <c r="L215" i="9"/>
  <c r="K215" i="9"/>
  <c r="H215" i="9"/>
  <c r="G215" i="9"/>
  <c r="L213" i="9"/>
  <c r="K213" i="9"/>
  <c r="H213" i="9"/>
  <c r="G213" i="9"/>
  <c r="P190" i="9"/>
  <c r="O190" i="9"/>
  <c r="L190" i="9"/>
  <c r="K190" i="9"/>
  <c r="H190" i="9"/>
  <c r="G190" i="9"/>
  <c r="H189" i="9"/>
  <c r="G189" i="9"/>
  <c r="T185" i="9"/>
  <c r="S185" i="9"/>
  <c r="P185" i="9"/>
  <c r="O185" i="9"/>
  <c r="L184" i="9"/>
  <c r="K184" i="9"/>
  <c r="H184" i="9"/>
  <c r="G184" i="9"/>
  <c r="L180" i="9"/>
  <c r="K180" i="9"/>
  <c r="H180" i="9"/>
  <c r="G180" i="9"/>
  <c r="X179" i="9"/>
  <c r="X255" i="9" s="1"/>
  <c r="W179" i="9"/>
  <c r="W255" i="9" s="1"/>
  <c r="V179" i="9"/>
  <c r="U179" i="9"/>
  <c r="U255" i="9" s="1"/>
  <c r="R179" i="9"/>
  <c r="Q179" i="9"/>
  <c r="N179" i="9"/>
  <c r="M179" i="9"/>
  <c r="J179" i="9"/>
  <c r="I179" i="9"/>
  <c r="F179" i="9"/>
  <c r="E179" i="9"/>
  <c r="T177" i="9"/>
  <c r="S177" i="9"/>
  <c r="P177" i="9"/>
  <c r="O177" i="9"/>
  <c r="L177" i="9"/>
  <c r="K177" i="9"/>
  <c r="H177" i="9"/>
  <c r="G177" i="9"/>
  <c r="L174" i="9"/>
  <c r="K174" i="9"/>
  <c r="H174" i="9"/>
  <c r="G174" i="9"/>
  <c r="T170" i="9"/>
  <c r="S170" i="9"/>
  <c r="P170" i="9"/>
  <c r="O170" i="9"/>
  <c r="L170" i="9"/>
  <c r="K170" i="9"/>
  <c r="H170" i="9"/>
  <c r="G170" i="9"/>
  <c r="L169" i="9"/>
  <c r="K169" i="9"/>
  <c r="H169" i="9"/>
  <c r="G169" i="9"/>
  <c r="L168" i="9"/>
  <c r="K168" i="9"/>
  <c r="H168" i="9"/>
  <c r="G168" i="9"/>
  <c r="L156" i="9"/>
  <c r="K156" i="9"/>
  <c r="H156" i="9"/>
  <c r="G156" i="9"/>
  <c r="L155" i="9"/>
  <c r="K155" i="9"/>
  <c r="H155" i="9"/>
  <c r="G155" i="9"/>
  <c r="L146" i="9"/>
  <c r="K146" i="9"/>
  <c r="H146" i="9"/>
  <c r="G146" i="9"/>
  <c r="L145" i="9"/>
  <c r="K145" i="9"/>
  <c r="H145" i="9"/>
  <c r="G145" i="9"/>
  <c r="L139" i="9"/>
  <c r="K139" i="9"/>
  <c r="H139" i="9"/>
  <c r="G139" i="9"/>
  <c r="L136" i="9"/>
  <c r="K136" i="9"/>
  <c r="H136" i="9"/>
  <c r="G136" i="9"/>
  <c r="X135" i="9"/>
  <c r="X254" i="9" s="1"/>
  <c r="W135" i="9"/>
  <c r="W254" i="9" s="1"/>
  <c r="V135" i="9"/>
  <c r="U135" i="9"/>
  <c r="U254" i="9" s="1"/>
  <c r="R135" i="9"/>
  <c r="Q135" i="9"/>
  <c r="N135" i="9"/>
  <c r="M135" i="9"/>
  <c r="J135" i="9"/>
  <c r="I135" i="9"/>
  <c r="F135" i="9"/>
  <c r="E135" i="9"/>
  <c r="H127" i="9"/>
  <c r="G127" i="9"/>
  <c r="L126" i="9"/>
  <c r="K126" i="9"/>
  <c r="H126" i="9"/>
  <c r="G126" i="9"/>
  <c r="L108" i="9"/>
  <c r="K108" i="9"/>
  <c r="H108" i="9"/>
  <c r="G108" i="9"/>
  <c r="L107" i="9"/>
  <c r="K107" i="9"/>
  <c r="H107" i="9"/>
  <c r="G107" i="9"/>
  <c r="L106" i="9"/>
  <c r="K106" i="9"/>
  <c r="H106" i="9"/>
  <c r="G106" i="9"/>
  <c r="L103" i="9"/>
  <c r="K103" i="9"/>
  <c r="H103" i="9"/>
  <c r="G103" i="9"/>
  <c r="L98" i="9"/>
  <c r="K98" i="9"/>
  <c r="H98" i="9"/>
  <c r="G98" i="9"/>
  <c r="L87" i="9"/>
  <c r="K87" i="9"/>
  <c r="H87" i="9"/>
  <c r="G87" i="9"/>
  <c r="L86" i="9"/>
  <c r="K86" i="9"/>
  <c r="H86" i="9"/>
  <c r="G86" i="9"/>
  <c r="L83" i="9"/>
  <c r="K83" i="9"/>
  <c r="H83" i="9"/>
  <c r="G83" i="9"/>
  <c r="T82" i="9"/>
  <c r="S82" i="9"/>
  <c r="P82" i="9"/>
  <c r="O82" i="9"/>
  <c r="L82" i="9"/>
  <c r="K82" i="9"/>
  <c r="H82" i="9"/>
  <c r="G82" i="9"/>
  <c r="X81" i="9"/>
  <c r="W81" i="9"/>
  <c r="V81" i="9"/>
  <c r="U81" i="9"/>
  <c r="U253" i="9" s="1"/>
  <c r="S81" i="9"/>
  <c r="R81" i="9"/>
  <c r="T81" i="9" s="1"/>
  <c r="T253" i="9" s="1"/>
  <c r="Q81" i="9"/>
  <c r="Q253" i="9" s="1"/>
  <c r="O81" i="9"/>
  <c r="N81" i="9"/>
  <c r="P81" i="9" s="1"/>
  <c r="P253" i="9" s="1"/>
  <c r="M81" i="9"/>
  <c r="M253" i="9" s="1"/>
  <c r="K81" i="9"/>
  <c r="J81" i="9"/>
  <c r="L81" i="9" s="1"/>
  <c r="L253" i="9" s="1"/>
  <c r="I81" i="9"/>
  <c r="I253" i="9" s="1"/>
  <c r="I265" i="9" s="1"/>
  <c r="G81" i="9"/>
  <c r="F81" i="9"/>
  <c r="H81" i="9" s="1"/>
  <c r="E81" i="9"/>
  <c r="E253" i="9" s="1"/>
  <c r="E265" i="9" s="1"/>
  <c r="T80" i="9"/>
  <c r="S80" i="9"/>
  <c r="L80" i="9"/>
  <c r="K80" i="9"/>
  <c r="H80" i="9"/>
  <c r="G80" i="9"/>
  <c r="L79" i="9"/>
  <c r="K79" i="9"/>
  <c r="H79" i="9"/>
  <c r="G79" i="9"/>
  <c r="L73" i="9"/>
  <c r="K73" i="9"/>
  <c r="H73" i="9"/>
  <c r="G73" i="9"/>
  <c r="L72" i="9"/>
  <c r="K72" i="9"/>
  <c r="H72" i="9"/>
  <c r="G72" i="9"/>
  <c r="L70" i="9"/>
  <c r="K70" i="9"/>
  <c r="H70" i="9"/>
  <c r="G70" i="9"/>
  <c r="L66" i="9"/>
  <c r="K66" i="9"/>
  <c r="H66" i="9"/>
  <c r="G66" i="9"/>
  <c r="L65" i="9"/>
  <c r="K65" i="9"/>
  <c r="H65" i="9"/>
  <c r="G65" i="9"/>
  <c r="L64" i="9"/>
  <c r="K64" i="9"/>
  <c r="H64" i="9"/>
  <c r="G64" i="9"/>
  <c r="L49" i="9"/>
  <c r="K49" i="9"/>
  <c r="H49" i="9"/>
  <c r="G49" i="9"/>
  <c r="L34" i="9"/>
  <c r="K34" i="9"/>
  <c r="H34" i="9"/>
  <c r="G34" i="9"/>
  <c r="L33" i="9"/>
  <c r="K33" i="9"/>
  <c r="H33" i="9"/>
  <c r="G33" i="9"/>
  <c r="H29" i="9"/>
  <c r="G29" i="9"/>
  <c r="L28" i="9"/>
  <c r="K28" i="9"/>
  <c r="H28" i="9"/>
  <c r="G28" i="9"/>
  <c r="L26" i="9"/>
  <c r="K26" i="9"/>
  <c r="H26" i="9"/>
  <c r="G26" i="9"/>
  <c r="L24" i="9"/>
  <c r="K24" i="9"/>
  <c r="H24" i="9"/>
  <c r="G24" i="9"/>
  <c r="T23" i="9"/>
  <c r="S23" i="9"/>
  <c r="P23" i="9"/>
  <c r="O23" i="9"/>
  <c r="L23" i="9"/>
  <c r="K23" i="9"/>
  <c r="H23" i="9"/>
  <c r="G23" i="9"/>
  <c r="L21" i="9"/>
  <c r="K21" i="9"/>
  <c r="H21" i="9"/>
  <c r="G21" i="9"/>
  <c r="T19" i="9"/>
  <c r="S19" i="9"/>
  <c r="P19" i="9"/>
  <c r="O19" i="9"/>
  <c r="P18" i="9"/>
  <c r="O18" i="9"/>
  <c r="L18" i="9"/>
  <c r="K18" i="9"/>
  <c r="H18" i="9"/>
  <c r="G18" i="9"/>
  <c r="L16" i="9"/>
  <c r="K16" i="9"/>
  <c r="H16" i="9"/>
  <c r="G16" i="9"/>
  <c r="L15" i="9"/>
  <c r="K15" i="9"/>
  <c r="H15" i="9"/>
  <c r="G15" i="9"/>
  <c r="L13" i="9"/>
  <c r="K13" i="9"/>
  <c r="H13" i="9"/>
  <c r="G13" i="9"/>
  <c r="L10" i="9"/>
  <c r="K10" i="9"/>
  <c r="H10" i="9"/>
  <c r="G10" i="9"/>
  <c r="H372" i="8"/>
  <c r="I369" i="8" s="1"/>
  <c r="I370" i="8"/>
  <c r="I368" i="8"/>
  <c r="I366" i="8"/>
  <c r="I364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I339" i="8"/>
  <c r="H339" i="8"/>
  <c r="R338" i="8"/>
  <c r="P338" i="8"/>
  <c r="R334" i="8" s="1"/>
  <c r="J338" i="8"/>
  <c r="H338" i="8"/>
  <c r="J332" i="8" s="1"/>
  <c r="T337" i="8"/>
  <c r="R337" i="8"/>
  <c r="J337" i="8"/>
  <c r="R336" i="8"/>
  <c r="L336" i="8"/>
  <c r="J336" i="8"/>
  <c r="I336" i="8"/>
  <c r="H336" i="8"/>
  <c r="T335" i="8"/>
  <c r="R335" i="8"/>
  <c r="J335" i="8"/>
  <c r="T334" i="8"/>
  <c r="J334" i="8"/>
  <c r="T333" i="8"/>
  <c r="R333" i="8"/>
  <c r="J333" i="8"/>
  <c r="T332" i="8"/>
  <c r="R332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L321" i="8"/>
  <c r="J321" i="8"/>
  <c r="I321" i="8"/>
  <c r="H321" i="8"/>
  <c r="F321" i="8"/>
  <c r="L320" i="8"/>
  <c r="J320" i="8"/>
  <c r="L319" i="8"/>
  <c r="J319" i="8"/>
  <c r="G312" i="8"/>
  <c r="F304" i="8"/>
  <c r="F302" i="8"/>
  <c r="J267" i="8"/>
  <c r="N257" i="8"/>
  <c r="V256" i="8"/>
  <c r="R256" i="8"/>
  <c r="N256" i="8"/>
  <c r="J256" i="8"/>
  <c r="J268" i="8" s="1"/>
  <c r="F256" i="8"/>
  <c r="F268" i="8" s="1"/>
  <c r="V255" i="8"/>
  <c r="R255" i="8"/>
  <c r="N255" i="8"/>
  <c r="J255" i="8"/>
  <c r="F255" i="8"/>
  <c r="F267" i="8" s="1"/>
  <c r="V254" i="8"/>
  <c r="R254" i="8"/>
  <c r="N254" i="8"/>
  <c r="J254" i="8"/>
  <c r="J266" i="8" s="1"/>
  <c r="F254" i="8"/>
  <c r="F266" i="8" s="1"/>
  <c r="X253" i="8"/>
  <c r="V253" i="8"/>
  <c r="R253" i="8"/>
  <c r="J265" i="8" s="1"/>
  <c r="N253" i="8"/>
  <c r="J253" i="8"/>
  <c r="F253" i="8"/>
  <c r="V241" i="8"/>
  <c r="F309" i="8" s="1"/>
  <c r="R241" i="8"/>
  <c r="R257" i="8" s="1"/>
  <c r="N241" i="8"/>
  <c r="J241" i="8"/>
  <c r="F241" i="8"/>
  <c r="F257" i="8" s="1"/>
  <c r="F269" i="8" s="1"/>
  <c r="D241" i="8"/>
  <c r="C241" i="8"/>
  <c r="B241" i="8"/>
  <c r="X240" i="8"/>
  <c r="X256" i="8" s="1"/>
  <c r="W240" i="8"/>
  <c r="W256" i="8" s="1"/>
  <c r="V240" i="8"/>
  <c r="U240" i="8"/>
  <c r="U256" i="8" s="1"/>
  <c r="R240" i="8"/>
  <c r="Q240" i="8"/>
  <c r="N240" i="8"/>
  <c r="M240" i="8"/>
  <c r="J240" i="8"/>
  <c r="I240" i="8"/>
  <c r="F240" i="8"/>
  <c r="E240" i="8"/>
  <c r="L234" i="8"/>
  <c r="K234" i="8"/>
  <c r="H234" i="8"/>
  <c r="G234" i="8"/>
  <c r="L233" i="8"/>
  <c r="K233" i="8"/>
  <c r="H233" i="8"/>
  <c r="G233" i="8"/>
  <c r="L232" i="8"/>
  <c r="K232" i="8"/>
  <c r="H232" i="8"/>
  <c r="G232" i="8"/>
  <c r="L223" i="8"/>
  <c r="K223" i="8"/>
  <c r="H223" i="8"/>
  <c r="G223" i="8"/>
  <c r="L215" i="8"/>
  <c r="K215" i="8"/>
  <c r="H215" i="8"/>
  <c r="G215" i="8"/>
  <c r="L213" i="8"/>
  <c r="K213" i="8"/>
  <c r="H213" i="8"/>
  <c r="G213" i="8"/>
  <c r="P190" i="8"/>
  <c r="O190" i="8"/>
  <c r="L190" i="8"/>
  <c r="K190" i="8"/>
  <c r="H190" i="8"/>
  <c r="G190" i="8"/>
  <c r="H189" i="8"/>
  <c r="G189" i="8"/>
  <c r="T185" i="8"/>
  <c r="S185" i="8"/>
  <c r="P185" i="8"/>
  <c r="O185" i="8"/>
  <c r="L184" i="8"/>
  <c r="K184" i="8"/>
  <c r="H184" i="8"/>
  <c r="G184" i="8"/>
  <c r="L180" i="8"/>
  <c r="K180" i="8"/>
  <c r="H180" i="8"/>
  <c r="G180" i="8"/>
  <c r="X179" i="8"/>
  <c r="X255" i="8" s="1"/>
  <c r="W179" i="8"/>
  <c r="W255" i="8" s="1"/>
  <c r="V179" i="8"/>
  <c r="U179" i="8"/>
  <c r="U255" i="8" s="1"/>
  <c r="R179" i="8"/>
  <c r="Q179" i="8"/>
  <c r="N179" i="8"/>
  <c r="M179" i="8"/>
  <c r="J179" i="8"/>
  <c r="I179" i="8"/>
  <c r="F179" i="8"/>
  <c r="E179" i="8"/>
  <c r="T177" i="8"/>
  <c r="S177" i="8"/>
  <c r="P177" i="8"/>
  <c r="O177" i="8"/>
  <c r="L177" i="8"/>
  <c r="K177" i="8"/>
  <c r="H177" i="8"/>
  <c r="G177" i="8"/>
  <c r="L174" i="8"/>
  <c r="K174" i="8"/>
  <c r="H174" i="8"/>
  <c r="G174" i="8"/>
  <c r="T170" i="8"/>
  <c r="S170" i="8"/>
  <c r="P170" i="8"/>
  <c r="O170" i="8"/>
  <c r="L170" i="8"/>
  <c r="K170" i="8"/>
  <c r="H170" i="8"/>
  <c r="G170" i="8"/>
  <c r="L169" i="8"/>
  <c r="K169" i="8"/>
  <c r="H169" i="8"/>
  <c r="G169" i="8"/>
  <c r="L168" i="8"/>
  <c r="K168" i="8"/>
  <c r="H168" i="8"/>
  <c r="G168" i="8"/>
  <c r="L156" i="8"/>
  <c r="K156" i="8"/>
  <c r="H156" i="8"/>
  <c r="G156" i="8"/>
  <c r="L155" i="8"/>
  <c r="K155" i="8"/>
  <c r="H155" i="8"/>
  <c r="G155" i="8"/>
  <c r="L146" i="8"/>
  <c r="K146" i="8"/>
  <c r="H146" i="8"/>
  <c r="G146" i="8"/>
  <c r="L145" i="8"/>
  <c r="K145" i="8"/>
  <c r="H145" i="8"/>
  <c r="G145" i="8"/>
  <c r="L139" i="8"/>
  <c r="K139" i="8"/>
  <c r="H139" i="8"/>
  <c r="G139" i="8"/>
  <c r="L136" i="8"/>
  <c r="K136" i="8"/>
  <c r="H136" i="8"/>
  <c r="G136" i="8"/>
  <c r="X135" i="8"/>
  <c r="X254" i="8" s="1"/>
  <c r="W135" i="8"/>
  <c r="W254" i="8" s="1"/>
  <c r="V135" i="8"/>
  <c r="U135" i="8"/>
  <c r="U254" i="8" s="1"/>
  <c r="R135" i="8"/>
  <c r="Q135" i="8"/>
  <c r="N135" i="8"/>
  <c r="M135" i="8"/>
  <c r="J135" i="8"/>
  <c r="I135" i="8"/>
  <c r="F135" i="8"/>
  <c r="E135" i="8"/>
  <c r="H127" i="8"/>
  <c r="G127" i="8"/>
  <c r="L126" i="8"/>
  <c r="K126" i="8"/>
  <c r="H126" i="8"/>
  <c r="G126" i="8"/>
  <c r="L108" i="8"/>
  <c r="K108" i="8"/>
  <c r="H108" i="8"/>
  <c r="G108" i="8"/>
  <c r="L107" i="8"/>
  <c r="K107" i="8"/>
  <c r="H107" i="8"/>
  <c r="G107" i="8"/>
  <c r="L106" i="8"/>
  <c r="K106" i="8"/>
  <c r="H106" i="8"/>
  <c r="G106" i="8"/>
  <c r="L103" i="8"/>
  <c r="K103" i="8"/>
  <c r="H103" i="8"/>
  <c r="G103" i="8"/>
  <c r="L98" i="8"/>
  <c r="K98" i="8"/>
  <c r="H98" i="8"/>
  <c r="G98" i="8"/>
  <c r="L87" i="8"/>
  <c r="K87" i="8"/>
  <c r="H87" i="8"/>
  <c r="G87" i="8"/>
  <c r="L86" i="8"/>
  <c r="K86" i="8"/>
  <c r="H86" i="8"/>
  <c r="G86" i="8"/>
  <c r="L83" i="8"/>
  <c r="K83" i="8"/>
  <c r="H83" i="8"/>
  <c r="G83" i="8"/>
  <c r="T82" i="8"/>
  <c r="S82" i="8"/>
  <c r="P82" i="8"/>
  <c r="O82" i="8"/>
  <c r="L82" i="8"/>
  <c r="K82" i="8"/>
  <c r="H82" i="8"/>
  <c r="G82" i="8"/>
  <c r="X81" i="8"/>
  <c r="W81" i="8"/>
  <c r="V81" i="8"/>
  <c r="U81" i="8"/>
  <c r="U253" i="8" s="1"/>
  <c r="S81" i="8"/>
  <c r="R81" i="8"/>
  <c r="T81" i="8" s="1"/>
  <c r="T253" i="8" s="1"/>
  <c r="Q81" i="8"/>
  <c r="Q253" i="8" s="1"/>
  <c r="O81" i="8"/>
  <c r="N81" i="8"/>
  <c r="P81" i="8" s="1"/>
  <c r="P253" i="8" s="1"/>
  <c r="M81" i="8"/>
  <c r="M253" i="8" s="1"/>
  <c r="K81" i="8"/>
  <c r="J81" i="8"/>
  <c r="L81" i="8" s="1"/>
  <c r="L253" i="8" s="1"/>
  <c r="I81" i="8"/>
  <c r="I253" i="8" s="1"/>
  <c r="G81" i="8"/>
  <c r="F81" i="8"/>
  <c r="H81" i="8" s="1"/>
  <c r="E81" i="8"/>
  <c r="E253" i="8" s="1"/>
  <c r="T80" i="8"/>
  <c r="S80" i="8"/>
  <c r="L80" i="8"/>
  <c r="K80" i="8"/>
  <c r="H80" i="8"/>
  <c r="G80" i="8"/>
  <c r="L79" i="8"/>
  <c r="K79" i="8"/>
  <c r="H79" i="8"/>
  <c r="G79" i="8"/>
  <c r="L73" i="8"/>
  <c r="K73" i="8"/>
  <c r="H73" i="8"/>
  <c r="G73" i="8"/>
  <c r="L72" i="8"/>
  <c r="K72" i="8"/>
  <c r="H72" i="8"/>
  <c r="G72" i="8"/>
  <c r="L70" i="8"/>
  <c r="K70" i="8"/>
  <c r="H70" i="8"/>
  <c r="G70" i="8"/>
  <c r="L66" i="8"/>
  <c r="K66" i="8"/>
  <c r="H66" i="8"/>
  <c r="G66" i="8"/>
  <c r="L65" i="8"/>
  <c r="K65" i="8"/>
  <c r="H65" i="8"/>
  <c r="G65" i="8"/>
  <c r="L64" i="8"/>
  <c r="K64" i="8"/>
  <c r="H64" i="8"/>
  <c r="G64" i="8"/>
  <c r="L49" i="8"/>
  <c r="K49" i="8"/>
  <c r="H49" i="8"/>
  <c r="G49" i="8"/>
  <c r="L34" i="8"/>
  <c r="K34" i="8"/>
  <c r="H34" i="8"/>
  <c r="G34" i="8"/>
  <c r="L33" i="8"/>
  <c r="K33" i="8"/>
  <c r="H33" i="8"/>
  <c r="G33" i="8"/>
  <c r="H29" i="8"/>
  <c r="G29" i="8"/>
  <c r="L28" i="8"/>
  <c r="K28" i="8"/>
  <c r="H28" i="8"/>
  <c r="G28" i="8"/>
  <c r="L26" i="8"/>
  <c r="K26" i="8"/>
  <c r="H26" i="8"/>
  <c r="G26" i="8"/>
  <c r="L24" i="8"/>
  <c r="K24" i="8"/>
  <c r="H24" i="8"/>
  <c r="G24" i="8"/>
  <c r="T23" i="8"/>
  <c r="S23" i="8"/>
  <c r="P23" i="8"/>
  <c r="O23" i="8"/>
  <c r="L23" i="8"/>
  <c r="K23" i="8"/>
  <c r="H23" i="8"/>
  <c r="G23" i="8"/>
  <c r="L21" i="8"/>
  <c r="K21" i="8"/>
  <c r="H21" i="8"/>
  <c r="G21" i="8"/>
  <c r="T19" i="8"/>
  <c r="S19" i="8"/>
  <c r="P19" i="8"/>
  <c r="O19" i="8"/>
  <c r="P18" i="8"/>
  <c r="O18" i="8"/>
  <c r="L18" i="8"/>
  <c r="K18" i="8"/>
  <c r="H18" i="8"/>
  <c r="G18" i="8"/>
  <c r="L16" i="8"/>
  <c r="K16" i="8"/>
  <c r="H16" i="8"/>
  <c r="G16" i="8"/>
  <c r="L15" i="8"/>
  <c r="K15" i="8"/>
  <c r="H15" i="8"/>
  <c r="G15" i="8"/>
  <c r="L13" i="8"/>
  <c r="K13" i="8"/>
  <c r="H13" i="8"/>
  <c r="G13" i="8"/>
  <c r="L10" i="8"/>
  <c r="K10" i="8"/>
  <c r="H10" i="8"/>
  <c r="G10" i="8"/>
  <c r="H372" i="7"/>
  <c r="I369" i="7" s="1"/>
  <c r="I370" i="7"/>
  <c r="I368" i="7"/>
  <c r="I366" i="7"/>
  <c r="I364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I339" i="7"/>
  <c r="H339" i="7"/>
  <c r="R338" i="7"/>
  <c r="P338" i="7"/>
  <c r="R334" i="7" s="1"/>
  <c r="J338" i="7"/>
  <c r="H338" i="7"/>
  <c r="J332" i="7" s="1"/>
  <c r="T337" i="7"/>
  <c r="R337" i="7"/>
  <c r="J337" i="7"/>
  <c r="R336" i="7"/>
  <c r="L336" i="7"/>
  <c r="J336" i="7"/>
  <c r="I336" i="7"/>
  <c r="H336" i="7"/>
  <c r="T335" i="7"/>
  <c r="R335" i="7"/>
  <c r="J335" i="7"/>
  <c r="T334" i="7"/>
  <c r="J334" i="7"/>
  <c r="T333" i="7"/>
  <c r="R333" i="7"/>
  <c r="J333" i="7"/>
  <c r="T332" i="7"/>
  <c r="R332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L321" i="7"/>
  <c r="I321" i="7"/>
  <c r="H321" i="7"/>
  <c r="F321" i="7"/>
  <c r="L320" i="7"/>
  <c r="J320" i="7"/>
  <c r="L319" i="7"/>
  <c r="J319" i="7"/>
  <c r="J321" i="7" s="1"/>
  <c r="G312" i="7"/>
  <c r="F309" i="7"/>
  <c r="F267" i="7"/>
  <c r="V256" i="7"/>
  <c r="R256" i="7"/>
  <c r="N256" i="7"/>
  <c r="J256" i="7"/>
  <c r="J268" i="7" s="1"/>
  <c r="I256" i="7"/>
  <c r="I268" i="7" s="1"/>
  <c r="F256" i="7"/>
  <c r="F268" i="7" s="1"/>
  <c r="X255" i="7"/>
  <c r="V255" i="7"/>
  <c r="R255" i="7"/>
  <c r="N255" i="7"/>
  <c r="M255" i="7"/>
  <c r="J255" i="7"/>
  <c r="J267" i="7" s="1"/>
  <c r="F255" i="7"/>
  <c r="V254" i="7"/>
  <c r="R254" i="7"/>
  <c r="J266" i="7" s="1"/>
  <c r="L266" i="7" s="1"/>
  <c r="Q254" i="7"/>
  <c r="N254" i="7"/>
  <c r="J254" i="7"/>
  <c r="F254" i="7"/>
  <c r="F266" i="7" s="1"/>
  <c r="X253" i="7"/>
  <c r="V241" i="7"/>
  <c r="V257" i="7" s="1"/>
  <c r="N241" i="7"/>
  <c r="N257" i="7" s="1"/>
  <c r="I241" i="7"/>
  <c r="I257" i="7" s="1"/>
  <c r="F241" i="7"/>
  <c r="D241" i="7"/>
  <c r="C241" i="7"/>
  <c r="B241" i="7"/>
  <c r="X240" i="7"/>
  <c r="X256" i="7" s="1"/>
  <c r="W240" i="7"/>
  <c r="W256" i="7" s="1"/>
  <c r="V240" i="7"/>
  <c r="U240" i="7"/>
  <c r="U256" i="7" s="1"/>
  <c r="S240" i="7"/>
  <c r="S256" i="7" s="1"/>
  <c r="R240" i="7"/>
  <c r="Q240" i="7"/>
  <c r="Q256" i="7" s="1"/>
  <c r="O240" i="7"/>
  <c r="O256" i="7" s="1"/>
  <c r="N240" i="7"/>
  <c r="M240" i="7"/>
  <c r="M256" i="7" s="1"/>
  <c r="K240" i="7"/>
  <c r="K256" i="7" s="1"/>
  <c r="K268" i="7" s="1"/>
  <c r="J240" i="7"/>
  <c r="I240" i="7"/>
  <c r="L240" i="7" s="1"/>
  <c r="L256" i="7" s="1"/>
  <c r="G240" i="7"/>
  <c r="G256" i="7" s="1"/>
  <c r="G268" i="7" s="1"/>
  <c r="F240" i="7"/>
  <c r="E240" i="7"/>
  <c r="E256" i="7" s="1"/>
  <c r="L234" i="7"/>
  <c r="K234" i="7"/>
  <c r="H234" i="7"/>
  <c r="G234" i="7"/>
  <c r="L233" i="7"/>
  <c r="K233" i="7"/>
  <c r="H233" i="7"/>
  <c r="G233" i="7"/>
  <c r="L232" i="7"/>
  <c r="K232" i="7"/>
  <c r="H232" i="7"/>
  <c r="G232" i="7"/>
  <c r="L223" i="7"/>
  <c r="K223" i="7"/>
  <c r="H223" i="7"/>
  <c r="G223" i="7"/>
  <c r="L215" i="7"/>
  <c r="K215" i="7"/>
  <c r="H215" i="7"/>
  <c r="G215" i="7"/>
  <c r="L213" i="7"/>
  <c r="K213" i="7"/>
  <c r="H213" i="7"/>
  <c r="G213" i="7"/>
  <c r="P190" i="7"/>
  <c r="O190" i="7"/>
  <c r="L190" i="7"/>
  <c r="K190" i="7"/>
  <c r="H190" i="7"/>
  <c r="G190" i="7"/>
  <c r="H189" i="7"/>
  <c r="G189" i="7"/>
  <c r="T185" i="7"/>
  <c r="S185" i="7"/>
  <c r="P185" i="7"/>
  <c r="O185" i="7"/>
  <c r="L184" i="7"/>
  <c r="K184" i="7"/>
  <c r="H184" i="7"/>
  <c r="G184" i="7"/>
  <c r="L180" i="7"/>
  <c r="K180" i="7"/>
  <c r="H180" i="7"/>
  <c r="G180" i="7"/>
  <c r="X179" i="7"/>
  <c r="W179" i="7"/>
  <c r="W255" i="7" s="1"/>
  <c r="V179" i="7"/>
  <c r="U179" i="7"/>
  <c r="U255" i="7" s="1"/>
  <c r="S179" i="7"/>
  <c r="S255" i="7" s="1"/>
  <c r="R179" i="7"/>
  <c r="Q179" i="7"/>
  <c r="Q255" i="7" s="1"/>
  <c r="O179" i="7"/>
  <c r="O255" i="7" s="1"/>
  <c r="N179" i="7"/>
  <c r="M179" i="7"/>
  <c r="P179" i="7" s="1"/>
  <c r="P255" i="7" s="1"/>
  <c r="K179" i="7"/>
  <c r="K255" i="7" s="1"/>
  <c r="K267" i="7" s="1"/>
  <c r="J179" i="7"/>
  <c r="I179" i="7"/>
  <c r="I255" i="7" s="1"/>
  <c r="G179" i="7"/>
  <c r="G255" i="7" s="1"/>
  <c r="G267" i="7" s="1"/>
  <c r="F179" i="7"/>
  <c r="E179" i="7"/>
  <c r="E255" i="7" s="1"/>
  <c r="E267" i="7" s="1"/>
  <c r="T177" i="7"/>
  <c r="S177" i="7"/>
  <c r="P177" i="7"/>
  <c r="O177" i="7"/>
  <c r="L177" i="7"/>
  <c r="K177" i="7"/>
  <c r="H177" i="7"/>
  <c r="G177" i="7"/>
  <c r="L174" i="7"/>
  <c r="K174" i="7"/>
  <c r="H174" i="7"/>
  <c r="G174" i="7"/>
  <c r="T170" i="7"/>
  <c r="S170" i="7"/>
  <c r="P170" i="7"/>
  <c r="O170" i="7"/>
  <c r="L170" i="7"/>
  <c r="K170" i="7"/>
  <c r="H170" i="7"/>
  <c r="G170" i="7"/>
  <c r="L169" i="7"/>
  <c r="K169" i="7"/>
  <c r="H169" i="7"/>
  <c r="G169" i="7"/>
  <c r="L168" i="7"/>
  <c r="K168" i="7"/>
  <c r="H168" i="7"/>
  <c r="G168" i="7"/>
  <c r="L156" i="7"/>
  <c r="K156" i="7"/>
  <c r="H156" i="7"/>
  <c r="G156" i="7"/>
  <c r="L155" i="7"/>
  <c r="K155" i="7"/>
  <c r="H155" i="7"/>
  <c r="G155" i="7"/>
  <c r="L146" i="7"/>
  <c r="K146" i="7"/>
  <c r="H146" i="7"/>
  <c r="G146" i="7"/>
  <c r="L145" i="7"/>
  <c r="K145" i="7"/>
  <c r="H145" i="7"/>
  <c r="G145" i="7"/>
  <c r="L139" i="7"/>
  <c r="K139" i="7"/>
  <c r="H139" i="7"/>
  <c r="G139" i="7"/>
  <c r="L136" i="7"/>
  <c r="K136" i="7"/>
  <c r="H136" i="7"/>
  <c r="G136" i="7"/>
  <c r="X135" i="7"/>
  <c r="X241" i="7" s="1"/>
  <c r="W135" i="7"/>
  <c r="W254" i="7" s="1"/>
  <c r="V135" i="7"/>
  <c r="U135" i="7"/>
  <c r="U254" i="7" s="1"/>
  <c r="S135" i="7"/>
  <c r="S254" i="7" s="1"/>
  <c r="R135" i="7"/>
  <c r="Q135" i="7"/>
  <c r="Q241" i="7" s="1"/>
  <c r="O135" i="7"/>
  <c r="O254" i="7" s="1"/>
  <c r="N135" i="7"/>
  <c r="M135" i="7"/>
  <c r="M254" i="7" s="1"/>
  <c r="K135" i="7"/>
  <c r="K254" i="7" s="1"/>
  <c r="K266" i="7" s="1"/>
  <c r="J135" i="7"/>
  <c r="I135" i="7"/>
  <c r="I254" i="7" s="1"/>
  <c r="I266" i="7" s="1"/>
  <c r="G135" i="7"/>
  <c r="G254" i="7" s="1"/>
  <c r="G266" i="7" s="1"/>
  <c r="F135" i="7"/>
  <c r="E135" i="7"/>
  <c r="E254" i="7" s="1"/>
  <c r="H127" i="7"/>
  <c r="G127" i="7"/>
  <c r="L126" i="7"/>
  <c r="K126" i="7"/>
  <c r="H126" i="7"/>
  <c r="G126" i="7"/>
  <c r="L108" i="7"/>
  <c r="K108" i="7"/>
  <c r="H108" i="7"/>
  <c r="G108" i="7"/>
  <c r="L107" i="7"/>
  <c r="K107" i="7"/>
  <c r="H107" i="7"/>
  <c r="G107" i="7"/>
  <c r="L106" i="7"/>
  <c r="K106" i="7"/>
  <c r="H106" i="7"/>
  <c r="G106" i="7"/>
  <c r="L103" i="7"/>
  <c r="K103" i="7"/>
  <c r="H103" i="7"/>
  <c r="G103" i="7"/>
  <c r="L98" i="7"/>
  <c r="K98" i="7"/>
  <c r="H98" i="7"/>
  <c r="G98" i="7"/>
  <c r="L87" i="7"/>
  <c r="K87" i="7"/>
  <c r="H87" i="7"/>
  <c r="G87" i="7"/>
  <c r="L86" i="7"/>
  <c r="K86" i="7"/>
  <c r="H86" i="7"/>
  <c r="G86" i="7"/>
  <c r="L83" i="7"/>
  <c r="K83" i="7"/>
  <c r="H83" i="7"/>
  <c r="G83" i="7"/>
  <c r="T82" i="7"/>
  <c r="S82" i="7"/>
  <c r="P82" i="7"/>
  <c r="O82" i="7"/>
  <c r="L82" i="7"/>
  <c r="K82" i="7"/>
  <c r="H82" i="7"/>
  <c r="G82" i="7"/>
  <c r="X81" i="7"/>
  <c r="W81" i="7"/>
  <c r="V81" i="7"/>
  <c r="V253" i="7" s="1"/>
  <c r="U81" i="7"/>
  <c r="U253" i="7" s="1"/>
  <c r="R81" i="7"/>
  <c r="T81" i="7" s="1"/>
  <c r="T253" i="7" s="1"/>
  <c r="Q81" i="7"/>
  <c r="S81" i="7" s="1"/>
  <c r="O81" i="7"/>
  <c r="N81" i="7"/>
  <c r="M81" i="7"/>
  <c r="M241" i="7" s="1"/>
  <c r="J81" i="7"/>
  <c r="L81" i="7" s="1"/>
  <c r="L253" i="7" s="1"/>
  <c r="I81" i="7"/>
  <c r="I253" i="7" s="1"/>
  <c r="F81" i="7"/>
  <c r="E81" i="7"/>
  <c r="E253" i="7" s="1"/>
  <c r="T80" i="7"/>
  <c r="S80" i="7"/>
  <c r="L80" i="7"/>
  <c r="K80" i="7"/>
  <c r="H80" i="7"/>
  <c r="G80" i="7"/>
  <c r="L79" i="7"/>
  <c r="K79" i="7"/>
  <c r="H79" i="7"/>
  <c r="G79" i="7"/>
  <c r="L73" i="7"/>
  <c r="K73" i="7"/>
  <c r="H73" i="7"/>
  <c r="G73" i="7"/>
  <c r="L72" i="7"/>
  <c r="K72" i="7"/>
  <c r="H72" i="7"/>
  <c r="G72" i="7"/>
  <c r="L70" i="7"/>
  <c r="K70" i="7"/>
  <c r="H70" i="7"/>
  <c r="G70" i="7"/>
  <c r="L66" i="7"/>
  <c r="K66" i="7"/>
  <c r="H66" i="7"/>
  <c r="G66" i="7"/>
  <c r="L65" i="7"/>
  <c r="K65" i="7"/>
  <c r="H65" i="7"/>
  <c r="G65" i="7"/>
  <c r="L64" i="7"/>
  <c r="K64" i="7"/>
  <c r="H64" i="7"/>
  <c r="G64" i="7"/>
  <c r="L49" i="7"/>
  <c r="K49" i="7"/>
  <c r="H49" i="7"/>
  <c r="G49" i="7"/>
  <c r="L34" i="7"/>
  <c r="K34" i="7"/>
  <c r="H34" i="7"/>
  <c r="G34" i="7"/>
  <c r="L33" i="7"/>
  <c r="K33" i="7"/>
  <c r="H33" i="7"/>
  <c r="G33" i="7"/>
  <c r="H29" i="7"/>
  <c r="G29" i="7"/>
  <c r="L28" i="7"/>
  <c r="K28" i="7"/>
  <c r="H28" i="7"/>
  <c r="G28" i="7"/>
  <c r="L26" i="7"/>
  <c r="K26" i="7"/>
  <c r="H26" i="7"/>
  <c r="G26" i="7"/>
  <c r="L24" i="7"/>
  <c r="K24" i="7"/>
  <c r="H24" i="7"/>
  <c r="G24" i="7"/>
  <c r="T23" i="7"/>
  <c r="S23" i="7"/>
  <c r="P23" i="7"/>
  <c r="O23" i="7"/>
  <c r="L23" i="7"/>
  <c r="K23" i="7"/>
  <c r="H23" i="7"/>
  <c r="G23" i="7"/>
  <c r="L21" i="7"/>
  <c r="K21" i="7"/>
  <c r="H21" i="7"/>
  <c r="G21" i="7"/>
  <c r="T19" i="7"/>
  <c r="S19" i="7"/>
  <c r="P19" i="7"/>
  <c r="O19" i="7"/>
  <c r="P18" i="7"/>
  <c r="O18" i="7"/>
  <c r="L18" i="7"/>
  <c r="K18" i="7"/>
  <c r="H18" i="7"/>
  <c r="G18" i="7"/>
  <c r="L16" i="7"/>
  <c r="K16" i="7"/>
  <c r="H16" i="7"/>
  <c r="G16" i="7"/>
  <c r="L15" i="7"/>
  <c r="K15" i="7"/>
  <c r="H15" i="7"/>
  <c r="G15" i="7"/>
  <c r="L13" i="7"/>
  <c r="K13" i="7"/>
  <c r="H13" i="7"/>
  <c r="G13" i="7"/>
  <c r="L10" i="7"/>
  <c r="K10" i="7"/>
  <c r="H10" i="7"/>
  <c r="G10" i="7"/>
  <c r="H372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I339" i="6"/>
  <c r="H339" i="6"/>
  <c r="R338" i="6"/>
  <c r="P338" i="6"/>
  <c r="R334" i="6" s="1"/>
  <c r="H338" i="6"/>
  <c r="J332" i="6" s="1"/>
  <c r="T337" i="6"/>
  <c r="L336" i="6"/>
  <c r="J336" i="6"/>
  <c r="I336" i="6"/>
  <c r="H336" i="6"/>
  <c r="T335" i="6"/>
  <c r="J335" i="6"/>
  <c r="T334" i="6"/>
  <c r="J334" i="6"/>
  <c r="T333" i="6"/>
  <c r="T332" i="6"/>
  <c r="T336" i="6" s="1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J321" i="6"/>
  <c r="I321" i="6"/>
  <c r="H321" i="6"/>
  <c r="F321" i="6"/>
  <c r="L320" i="6"/>
  <c r="L321" i="6" s="1"/>
  <c r="J320" i="6"/>
  <c r="L319" i="6"/>
  <c r="J319" i="6"/>
  <c r="G312" i="6"/>
  <c r="J267" i="6"/>
  <c r="L267" i="6" s="1"/>
  <c r="V256" i="6"/>
  <c r="U256" i="6"/>
  <c r="R256" i="6"/>
  <c r="N256" i="6"/>
  <c r="M256" i="6"/>
  <c r="J256" i="6"/>
  <c r="J268" i="6" s="1"/>
  <c r="F256" i="6"/>
  <c r="F268" i="6" s="1"/>
  <c r="E256" i="6"/>
  <c r="E268" i="6" s="1"/>
  <c r="V255" i="6"/>
  <c r="R255" i="6"/>
  <c r="Q255" i="6"/>
  <c r="N255" i="6"/>
  <c r="J255" i="6"/>
  <c r="I255" i="6"/>
  <c r="I267" i="6" s="1"/>
  <c r="F255" i="6"/>
  <c r="F267" i="6" s="1"/>
  <c r="V254" i="6"/>
  <c r="U254" i="6"/>
  <c r="R254" i="6"/>
  <c r="J266" i="6" s="1"/>
  <c r="N254" i="6"/>
  <c r="F266" i="6" s="1"/>
  <c r="M254" i="6"/>
  <c r="E266" i="6" s="1"/>
  <c r="J254" i="6"/>
  <c r="H254" i="6"/>
  <c r="F254" i="6"/>
  <c r="E254" i="6"/>
  <c r="X253" i="6"/>
  <c r="U241" i="6"/>
  <c r="U257" i="6" s="1"/>
  <c r="R241" i="6"/>
  <c r="M241" i="6"/>
  <c r="E303" i="6" s="1"/>
  <c r="J241" i="6"/>
  <c r="J257" i="6" s="1"/>
  <c r="E241" i="6"/>
  <c r="E257" i="6" s="1"/>
  <c r="D241" i="6"/>
  <c r="C241" i="6"/>
  <c r="B241" i="6"/>
  <c r="X240" i="6"/>
  <c r="X256" i="6" s="1"/>
  <c r="W240" i="6"/>
  <c r="W256" i="6" s="1"/>
  <c r="V240" i="6"/>
  <c r="U240" i="6"/>
  <c r="T240" i="6"/>
  <c r="T256" i="6" s="1"/>
  <c r="R240" i="6"/>
  <c r="Q240" i="6"/>
  <c r="S240" i="6" s="1"/>
  <c r="S256" i="6" s="1"/>
  <c r="P240" i="6"/>
  <c r="P256" i="6" s="1"/>
  <c r="N240" i="6"/>
  <c r="M240" i="6"/>
  <c r="O240" i="6" s="1"/>
  <c r="O256" i="6" s="1"/>
  <c r="L240" i="6"/>
  <c r="L256" i="6" s="1"/>
  <c r="J240" i="6"/>
  <c r="I240" i="6"/>
  <c r="I256" i="6" s="1"/>
  <c r="H240" i="6"/>
  <c r="H256" i="6" s="1"/>
  <c r="F240" i="6"/>
  <c r="E240" i="6"/>
  <c r="G240" i="6" s="1"/>
  <c r="G256" i="6" s="1"/>
  <c r="G268" i="6" s="1"/>
  <c r="L234" i="6"/>
  <c r="K234" i="6"/>
  <c r="H234" i="6"/>
  <c r="G234" i="6"/>
  <c r="L233" i="6"/>
  <c r="K233" i="6"/>
  <c r="H233" i="6"/>
  <c r="G233" i="6"/>
  <c r="L232" i="6"/>
  <c r="K232" i="6"/>
  <c r="H232" i="6"/>
  <c r="G232" i="6"/>
  <c r="L223" i="6"/>
  <c r="K223" i="6"/>
  <c r="H223" i="6"/>
  <c r="G223" i="6"/>
  <c r="L215" i="6"/>
  <c r="K215" i="6"/>
  <c r="H215" i="6"/>
  <c r="G215" i="6"/>
  <c r="L213" i="6"/>
  <c r="K213" i="6"/>
  <c r="H213" i="6"/>
  <c r="G213" i="6"/>
  <c r="P190" i="6"/>
  <c r="O190" i="6"/>
  <c r="L190" i="6"/>
  <c r="K190" i="6"/>
  <c r="H190" i="6"/>
  <c r="G190" i="6"/>
  <c r="H189" i="6"/>
  <c r="G189" i="6"/>
  <c r="T185" i="6"/>
  <c r="S185" i="6"/>
  <c r="P185" i="6"/>
  <c r="O185" i="6"/>
  <c r="L184" i="6"/>
  <c r="K184" i="6"/>
  <c r="H184" i="6"/>
  <c r="G184" i="6"/>
  <c r="L180" i="6"/>
  <c r="K180" i="6"/>
  <c r="H180" i="6"/>
  <c r="G180" i="6"/>
  <c r="X179" i="6"/>
  <c r="X255" i="6" s="1"/>
  <c r="W179" i="6"/>
  <c r="W255" i="6" s="1"/>
  <c r="V179" i="6"/>
  <c r="U179" i="6"/>
  <c r="U255" i="6" s="1"/>
  <c r="T179" i="6"/>
  <c r="T255" i="6" s="1"/>
  <c r="R179" i="6"/>
  <c r="Q179" i="6"/>
  <c r="S179" i="6" s="1"/>
  <c r="S255" i="6" s="1"/>
  <c r="P179" i="6"/>
  <c r="P255" i="6" s="1"/>
  <c r="N179" i="6"/>
  <c r="M179" i="6"/>
  <c r="M255" i="6" s="1"/>
  <c r="L179" i="6"/>
  <c r="L255" i="6" s="1"/>
  <c r="J179" i="6"/>
  <c r="I179" i="6"/>
  <c r="K179" i="6" s="1"/>
  <c r="K255" i="6" s="1"/>
  <c r="H179" i="6"/>
  <c r="H255" i="6" s="1"/>
  <c r="F179" i="6"/>
  <c r="E179" i="6"/>
  <c r="G179" i="6" s="1"/>
  <c r="G255" i="6" s="1"/>
  <c r="T177" i="6"/>
  <c r="S177" i="6"/>
  <c r="P177" i="6"/>
  <c r="O177" i="6"/>
  <c r="L177" i="6"/>
  <c r="K177" i="6"/>
  <c r="H177" i="6"/>
  <c r="G177" i="6"/>
  <c r="L174" i="6"/>
  <c r="K174" i="6"/>
  <c r="H174" i="6"/>
  <c r="G174" i="6"/>
  <c r="T170" i="6"/>
  <c r="S170" i="6"/>
  <c r="P170" i="6"/>
  <c r="O170" i="6"/>
  <c r="L170" i="6"/>
  <c r="K170" i="6"/>
  <c r="H170" i="6"/>
  <c r="G170" i="6"/>
  <c r="L169" i="6"/>
  <c r="K169" i="6"/>
  <c r="H169" i="6"/>
  <c r="G169" i="6"/>
  <c r="L168" i="6"/>
  <c r="K168" i="6"/>
  <c r="H168" i="6"/>
  <c r="G168" i="6"/>
  <c r="L156" i="6"/>
  <c r="K156" i="6"/>
  <c r="H156" i="6"/>
  <c r="G156" i="6"/>
  <c r="L155" i="6"/>
  <c r="K155" i="6"/>
  <c r="H155" i="6"/>
  <c r="G155" i="6"/>
  <c r="L146" i="6"/>
  <c r="K146" i="6"/>
  <c r="H146" i="6"/>
  <c r="G146" i="6"/>
  <c r="L145" i="6"/>
  <c r="K145" i="6"/>
  <c r="H145" i="6"/>
  <c r="G145" i="6"/>
  <c r="L139" i="6"/>
  <c r="K139" i="6"/>
  <c r="H139" i="6"/>
  <c r="G139" i="6"/>
  <c r="L136" i="6"/>
  <c r="K136" i="6"/>
  <c r="H136" i="6"/>
  <c r="G136" i="6"/>
  <c r="X135" i="6"/>
  <c r="X241" i="6" s="1"/>
  <c r="W135" i="6"/>
  <c r="W254" i="6" s="1"/>
  <c r="V135" i="6"/>
  <c r="U135" i="6"/>
  <c r="T135" i="6"/>
  <c r="T254" i="6" s="1"/>
  <c r="R135" i="6"/>
  <c r="Q135" i="6"/>
  <c r="Q254" i="6" s="1"/>
  <c r="P135" i="6"/>
  <c r="P254" i="6" s="1"/>
  <c r="N135" i="6"/>
  <c r="M135" i="6"/>
  <c r="O135" i="6" s="1"/>
  <c r="O254" i="6" s="1"/>
  <c r="L135" i="6"/>
  <c r="L254" i="6" s="1"/>
  <c r="J135" i="6"/>
  <c r="I135" i="6"/>
  <c r="K135" i="6" s="1"/>
  <c r="K254" i="6" s="1"/>
  <c r="H135" i="6"/>
  <c r="F135" i="6"/>
  <c r="E135" i="6"/>
  <c r="G135" i="6" s="1"/>
  <c r="G254" i="6" s="1"/>
  <c r="G266" i="6" s="1"/>
  <c r="H127" i="6"/>
  <c r="G127" i="6"/>
  <c r="L126" i="6"/>
  <c r="K126" i="6"/>
  <c r="H126" i="6"/>
  <c r="G126" i="6"/>
  <c r="L108" i="6"/>
  <c r="K108" i="6"/>
  <c r="H108" i="6"/>
  <c r="G108" i="6"/>
  <c r="L107" i="6"/>
  <c r="K107" i="6"/>
  <c r="H107" i="6"/>
  <c r="G107" i="6"/>
  <c r="L106" i="6"/>
  <c r="K106" i="6"/>
  <c r="H106" i="6"/>
  <c r="G106" i="6"/>
  <c r="L103" i="6"/>
  <c r="K103" i="6"/>
  <c r="H103" i="6"/>
  <c r="G103" i="6"/>
  <c r="L98" i="6"/>
  <c r="K98" i="6"/>
  <c r="H98" i="6"/>
  <c r="G98" i="6"/>
  <c r="L87" i="6"/>
  <c r="K87" i="6"/>
  <c r="H87" i="6"/>
  <c r="G87" i="6"/>
  <c r="L86" i="6"/>
  <c r="K86" i="6"/>
  <c r="H86" i="6"/>
  <c r="G86" i="6"/>
  <c r="L83" i="6"/>
  <c r="K83" i="6"/>
  <c r="H83" i="6"/>
  <c r="G83" i="6"/>
  <c r="T82" i="6"/>
  <c r="S82" i="6"/>
  <c r="P82" i="6"/>
  <c r="O82" i="6"/>
  <c r="L82" i="6"/>
  <c r="K82" i="6"/>
  <c r="H82" i="6"/>
  <c r="G82" i="6"/>
  <c r="X81" i="6"/>
  <c r="W81" i="6"/>
  <c r="V81" i="6"/>
  <c r="V253" i="6" s="1"/>
  <c r="U81" i="6"/>
  <c r="U253" i="6" s="1"/>
  <c r="R81" i="6"/>
  <c r="Q81" i="6"/>
  <c r="S81" i="6" s="1"/>
  <c r="N81" i="6"/>
  <c r="P81" i="6" s="1"/>
  <c r="P253" i="6" s="1"/>
  <c r="M81" i="6"/>
  <c r="O81" i="6" s="1"/>
  <c r="K81" i="6"/>
  <c r="J81" i="6"/>
  <c r="I81" i="6"/>
  <c r="I241" i="6" s="1"/>
  <c r="F81" i="6"/>
  <c r="H81" i="6" s="1"/>
  <c r="E81" i="6"/>
  <c r="E253" i="6" s="1"/>
  <c r="T80" i="6"/>
  <c r="S80" i="6"/>
  <c r="L80" i="6"/>
  <c r="K80" i="6"/>
  <c r="H80" i="6"/>
  <c r="G80" i="6"/>
  <c r="L79" i="6"/>
  <c r="K79" i="6"/>
  <c r="H79" i="6"/>
  <c r="G79" i="6"/>
  <c r="L73" i="6"/>
  <c r="K73" i="6"/>
  <c r="H73" i="6"/>
  <c r="G73" i="6"/>
  <c r="L72" i="6"/>
  <c r="K72" i="6"/>
  <c r="H72" i="6"/>
  <c r="G72" i="6"/>
  <c r="L70" i="6"/>
  <c r="K70" i="6"/>
  <c r="H70" i="6"/>
  <c r="G70" i="6"/>
  <c r="L66" i="6"/>
  <c r="K66" i="6"/>
  <c r="H66" i="6"/>
  <c r="G66" i="6"/>
  <c r="L65" i="6"/>
  <c r="K65" i="6"/>
  <c r="H65" i="6"/>
  <c r="G65" i="6"/>
  <c r="L64" i="6"/>
  <c r="K64" i="6"/>
  <c r="H64" i="6"/>
  <c r="G64" i="6"/>
  <c r="L49" i="6"/>
  <c r="K49" i="6"/>
  <c r="H49" i="6"/>
  <c r="G49" i="6"/>
  <c r="L34" i="6"/>
  <c r="K34" i="6"/>
  <c r="H34" i="6"/>
  <c r="G34" i="6"/>
  <c r="L33" i="6"/>
  <c r="K33" i="6"/>
  <c r="H33" i="6"/>
  <c r="G33" i="6"/>
  <c r="H29" i="6"/>
  <c r="G29" i="6"/>
  <c r="L28" i="6"/>
  <c r="K28" i="6"/>
  <c r="H28" i="6"/>
  <c r="G28" i="6"/>
  <c r="L26" i="6"/>
  <c r="K26" i="6"/>
  <c r="H26" i="6"/>
  <c r="G26" i="6"/>
  <c r="L24" i="6"/>
  <c r="K24" i="6"/>
  <c r="H24" i="6"/>
  <c r="G24" i="6"/>
  <c r="T23" i="6"/>
  <c r="S23" i="6"/>
  <c r="P23" i="6"/>
  <c r="O23" i="6"/>
  <c r="L23" i="6"/>
  <c r="K23" i="6"/>
  <c r="H23" i="6"/>
  <c r="G23" i="6"/>
  <c r="L21" i="6"/>
  <c r="K21" i="6"/>
  <c r="H21" i="6"/>
  <c r="G21" i="6"/>
  <c r="T19" i="6"/>
  <c r="S19" i="6"/>
  <c r="P19" i="6"/>
  <c r="O19" i="6"/>
  <c r="P18" i="6"/>
  <c r="O18" i="6"/>
  <c r="L18" i="6"/>
  <c r="K18" i="6"/>
  <c r="H18" i="6"/>
  <c r="G18" i="6"/>
  <c r="L16" i="6"/>
  <c r="K16" i="6"/>
  <c r="H16" i="6"/>
  <c r="G16" i="6"/>
  <c r="L15" i="6"/>
  <c r="K15" i="6"/>
  <c r="H15" i="6"/>
  <c r="G15" i="6"/>
  <c r="L13" i="6"/>
  <c r="K13" i="6"/>
  <c r="H13" i="6"/>
  <c r="G13" i="6"/>
  <c r="L10" i="6"/>
  <c r="K10" i="6"/>
  <c r="H10" i="6"/>
  <c r="G10" i="6"/>
  <c r="H372" i="5"/>
  <c r="I370" i="5"/>
  <c r="I369" i="5"/>
  <c r="I368" i="5"/>
  <c r="I366" i="5"/>
  <c r="I365" i="5"/>
  <c r="I364" i="5"/>
  <c r="Z345" i="5"/>
  <c r="Y345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L339" i="5"/>
  <c r="H339" i="5"/>
  <c r="P338" i="5"/>
  <c r="N338" i="5"/>
  <c r="L338" i="5"/>
  <c r="N334" i="5" s="1"/>
  <c r="T337" i="5"/>
  <c r="T338" i="5" s="1"/>
  <c r="N337" i="5"/>
  <c r="R336" i="5"/>
  <c r="N336" i="5"/>
  <c r="M336" i="5"/>
  <c r="M339" i="5" s="1"/>
  <c r="L336" i="5"/>
  <c r="H336" i="5"/>
  <c r="I336" i="5" s="1"/>
  <c r="I339" i="5" s="1"/>
  <c r="T335" i="5"/>
  <c r="R335" i="5"/>
  <c r="N335" i="5"/>
  <c r="T334" i="5"/>
  <c r="R334" i="5"/>
  <c r="T333" i="5"/>
  <c r="N333" i="5"/>
  <c r="T332" i="5"/>
  <c r="T336" i="5" s="1"/>
  <c r="R332" i="5"/>
  <c r="N332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I321" i="5"/>
  <c r="H321" i="5"/>
  <c r="F321" i="5"/>
  <c r="L320" i="5"/>
  <c r="J320" i="5"/>
  <c r="J321" i="5" s="1"/>
  <c r="L319" i="5"/>
  <c r="L321" i="5" s="1"/>
  <c r="J319" i="5"/>
  <c r="G312" i="5"/>
  <c r="F265" i="5"/>
  <c r="J257" i="5"/>
  <c r="X256" i="5"/>
  <c r="N256" i="5"/>
  <c r="J256" i="5"/>
  <c r="X255" i="5"/>
  <c r="W255" i="5"/>
  <c r="R255" i="5"/>
  <c r="J255" i="5"/>
  <c r="J267" i="5" s="1"/>
  <c r="X254" i="5"/>
  <c r="P254" i="5"/>
  <c r="W253" i="5"/>
  <c r="V253" i="5"/>
  <c r="R253" i="5"/>
  <c r="N253" i="5"/>
  <c r="J253" i="5"/>
  <c r="J265" i="5" s="1"/>
  <c r="F253" i="5"/>
  <c r="N241" i="5"/>
  <c r="N257" i="5" s="1"/>
  <c r="J241" i="5"/>
  <c r="D241" i="5"/>
  <c r="C241" i="5"/>
  <c r="B241" i="5"/>
  <c r="X240" i="5"/>
  <c r="W240" i="5"/>
  <c r="W256" i="5" s="1"/>
  <c r="V240" i="5"/>
  <c r="V256" i="5" s="1"/>
  <c r="U240" i="5"/>
  <c r="U256" i="5" s="1"/>
  <c r="R240" i="5"/>
  <c r="Q240" i="5"/>
  <c r="Q256" i="5" s="1"/>
  <c r="N240" i="5"/>
  <c r="P240" i="5" s="1"/>
  <c r="P256" i="5" s="1"/>
  <c r="M240" i="5"/>
  <c r="M256" i="5" s="1"/>
  <c r="K240" i="5"/>
  <c r="K256" i="5" s="1"/>
  <c r="J240" i="5"/>
  <c r="I240" i="5"/>
  <c r="I256" i="5" s="1"/>
  <c r="F240" i="5"/>
  <c r="H240" i="5" s="1"/>
  <c r="H256" i="5" s="1"/>
  <c r="E240" i="5"/>
  <c r="E256" i="5" s="1"/>
  <c r="L234" i="5"/>
  <c r="K234" i="5"/>
  <c r="H234" i="5"/>
  <c r="G234" i="5"/>
  <c r="L233" i="5"/>
  <c r="K233" i="5"/>
  <c r="H233" i="5"/>
  <c r="G233" i="5"/>
  <c r="L232" i="5"/>
  <c r="K232" i="5"/>
  <c r="H232" i="5"/>
  <c r="G232" i="5"/>
  <c r="L223" i="5"/>
  <c r="K223" i="5"/>
  <c r="H223" i="5"/>
  <c r="G223" i="5"/>
  <c r="L215" i="5"/>
  <c r="K215" i="5"/>
  <c r="H215" i="5"/>
  <c r="G215" i="5"/>
  <c r="L213" i="5"/>
  <c r="K213" i="5"/>
  <c r="H213" i="5"/>
  <c r="G213" i="5"/>
  <c r="P190" i="5"/>
  <c r="O190" i="5"/>
  <c r="L190" i="5"/>
  <c r="K190" i="5"/>
  <c r="H190" i="5"/>
  <c r="G190" i="5"/>
  <c r="H189" i="5"/>
  <c r="G189" i="5"/>
  <c r="T185" i="5"/>
  <c r="S185" i="5"/>
  <c r="P185" i="5"/>
  <c r="O185" i="5"/>
  <c r="L184" i="5"/>
  <c r="K184" i="5"/>
  <c r="H184" i="5"/>
  <c r="G184" i="5"/>
  <c r="L180" i="5"/>
  <c r="K180" i="5"/>
  <c r="H180" i="5"/>
  <c r="G180" i="5"/>
  <c r="X179" i="5"/>
  <c r="W179" i="5"/>
  <c r="V179" i="5"/>
  <c r="V255" i="5" s="1"/>
  <c r="U179" i="5"/>
  <c r="U255" i="5" s="1"/>
  <c r="R179" i="5"/>
  <c r="Q179" i="5"/>
  <c r="Q255" i="5" s="1"/>
  <c r="N179" i="5"/>
  <c r="P179" i="5" s="1"/>
  <c r="P255" i="5" s="1"/>
  <c r="M179" i="5"/>
  <c r="M255" i="5" s="1"/>
  <c r="K179" i="5"/>
  <c r="K255" i="5" s="1"/>
  <c r="J179" i="5"/>
  <c r="I179" i="5"/>
  <c r="I255" i="5" s="1"/>
  <c r="F179" i="5"/>
  <c r="H179" i="5" s="1"/>
  <c r="H255" i="5" s="1"/>
  <c r="E179" i="5"/>
  <c r="E255" i="5" s="1"/>
  <c r="T177" i="5"/>
  <c r="S177" i="5"/>
  <c r="P177" i="5"/>
  <c r="O177" i="5"/>
  <c r="L177" i="5"/>
  <c r="K177" i="5"/>
  <c r="H177" i="5"/>
  <c r="G177" i="5"/>
  <c r="L174" i="5"/>
  <c r="K174" i="5"/>
  <c r="H174" i="5"/>
  <c r="G174" i="5"/>
  <c r="T170" i="5"/>
  <c r="S170" i="5"/>
  <c r="P170" i="5"/>
  <c r="O170" i="5"/>
  <c r="L170" i="5"/>
  <c r="K170" i="5"/>
  <c r="H170" i="5"/>
  <c r="G170" i="5"/>
  <c r="L169" i="5"/>
  <c r="K169" i="5"/>
  <c r="H169" i="5"/>
  <c r="G169" i="5"/>
  <c r="L168" i="5"/>
  <c r="K168" i="5"/>
  <c r="H168" i="5"/>
  <c r="G168" i="5"/>
  <c r="L156" i="5"/>
  <c r="K156" i="5"/>
  <c r="H156" i="5"/>
  <c r="G156" i="5"/>
  <c r="L155" i="5"/>
  <c r="K155" i="5"/>
  <c r="H155" i="5"/>
  <c r="G155" i="5"/>
  <c r="L146" i="5"/>
  <c r="K146" i="5"/>
  <c r="H146" i="5"/>
  <c r="G146" i="5"/>
  <c r="L145" i="5"/>
  <c r="K145" i="5"/>
  <c r="H145" i="5"/>
  <c r="G145" i="5"/>
  <c r="L139" i="5"/>
  <c r="K139" i="5"/>
  <c r="H139" i="5"/>
  <c r="G139" i="5"/>
  <c r="L136" i="5"/>
  <c r="K136" i="5"/>
  <c r="H136" i="5"/>
  <c r="G136" i="5"/>
  <c r="X135" i="5"/>
  <c r="W135" i="5"/>
  <c r="W254" i="5" s="1"/>
  <c r="V135" i="5"/>
  <c r="V241" i="5" s="1"/>
  <c r="U135" i="5"/>
  <c r="U254" i="5" s="1"/>
  <c r="R135" i="5"/>
  <c r="Q135" i="5"/>
  <c r="Q254" i="5" s="1"/>
  <c r="N135" i="5"/>
  <c r="P135" i="5" s="1"/>
  <c r="M135" i="5"/>
  <c r="M254" i="5" s="1"/>
  <c r="K135" i="5"/>
  <c r="K254" i="5" s="1"/>
  <c r="J135" i="5"/>
  <c r="I135" i="5"/>
  <c r="I254" i="5" s="1"/>
  <c r="F135" i="5"/>
  <c r="H135" i="5" s="1"/>
  <c r="E135" i="5"/>
  <c r="E254" i="5" s="1"/>
  <c r="H127" i="5"/>
  <c r="G127" i="5"/>
  <c r="L126" i="5"/>
  <c r="K126" i="5"/>
  <c r="H126" i="5"/>
  <c r="G126" i="5"/>
  <c r="L108" i="5"/>
  <c r="K108" i="5"/>
  <c r="H108" i="5"/>
  <c r="G108" i="5"/>
  <c r="L107" i="5"/>
  <c r="K107" i="5"/>
  <c r="H107" i="5"/>
  <c r="G107" i="5"/>
  <c r="L106" i="5"/>
  <c r="K106" i="5"/>
  <c r="H106" i="5"/>
  <c r="G106" i="5"/>
  <c r="L103" i="5"/>
  <c r="K103" i="5"/>
  <c r="H103" i="5"/>
  <c r="G103" i="5"/>
  <c r="L98" i="5"/>
  <c r="K98" i="5"/>
  <c r="H98" i="5"/>
  <c r="G98" i="5"/>
  <c r="L87" i="5"/>
  <c r="K87" i="5"/>
  <c r="H87" i="5"/>
  <c r="G87" i="5"/>
  <c r="L86" i="5"/>
  <c r="K86" i="5"/>
  <c r="H86" i="5"/>
  <c r="G86" i="5"/>
  <c r="L83" i="5"/>
  <c r="K83" i="5"/>
  <c r="H83" i="5"/>
  <c r="G83" i="5"/>
  <c r="T82" i="5"/>
  <c r="S82" i="5"/>
  <c r="P82" i="5"/>
  <c r="O82" i="5"/>
  <c r="L82" i="5"/>
  <c r="K82" i="5"/>
  <c r="H82" i="5"/>
  <c r="G82" i="5"/>
  <c r="X81" i="5"/>
  <c r="X253" i="5" s="1"/>
  <c r="W81" i="5"/>
  <c r="W241" i="5" s="1"/>
  <c r="V81" i="5"/>
  <c r="U81" i="5"/>
  <c r="T81" i="5"/>
  <c r="T253" i="5" s="1"/>
  <c r="R81" i="5"/>
  <c r="Q81" i="5"/>
  <c r="P81" i="5"/>
  <c r="P253" i="5" s="1"/>
  <c r="N81" i="5"/>
  <c r="M81" i="5"/>
  <c r="L81" i="5"/>
  <c r="L253" i="5" s="1"/>
  <c r="J81" i="5"/>
  <c r="I81" i="5"/>
  <c r="H81" i="5"/>
  <c r="F81" i="5"/>
  <c r="E81" i="5"/>
  <c r="T80" i="5"/>
  <c r="S80" i="5"/>
  <c r="L80" i="5"/>
  <c r="K80" i="5"/>
  <c r="H80" i="5"/>
  <c r="G80" i="5"/>
  <c r="L79" i="5"/>
  <c r="K79" i="5"/>
  <c r="H79" i="5"/>
  <c r="G79" i="5"/>
  <c r="L73" i="5"/>
  <c r="K73" i="5"/>
  <c r="H73" i="5"/>
  <c r="G73" i="5"/>
  <c r="L72" i="5"/>
  <c r="K72" i="5"/>
  <c r="H72" i="5"/>
  <c r="G72" i="5"/>
  <c r="L70" i="5"/>
  <c r="K70" i="5"/>
  <c r="H70" i="5"/>
  <c r="G70" i="5"/>
  <c r="L66" i="5"/>
  <c r="K66" i="5"/>
  <c r="H66" i="5"/>
  <c r="G66" i="5"/>
  <c r="L65" i="5"/>
  <c r="K65" i="5"/>
  <c r="H65" i="5"/>
  <c r="G65" i="5"/>
  <c r="L64" i="5"/>
  <c r="K64" i="5"/>
  <c r="H64" i="5"/>
  <c r="G64" i="5"/>
  <c r="L49" i="5"/>
  <c r="K49" i="5"/>
  <c r="H49" i="5"/>
  <c r="G49" i="5"/>
  <c r="L34" i="5"/>
  <c r="K34" i="5"/>
  <c r="H34" i="5"/>
  <c r="G34" i="5"/>
  <c r="L33" i="5"/>
  <c r="K33" i="5"/>
  <c r="H33" i="5"/>
  <c r="G33" i="5"/>
  <c r="H29" i="5"/>
  <c r="G29" i="5"/>
  <c r="L28" i="5"/>
  <c r="K28" i="5"/>
  <c r="H28" i="5"/>
  <c r="G28" i="5"/>
  <c r="L26" i="5"/>
  <c r="K26" i="5"/>
  <c r="H26" i="5"/>
  <c r="G26" i="5"/>
  <c r="L24" i="5"/>
  <c r="K24" i="5"/>
  <c r="H24" i="5"/>
  <c r="G24" i="5"/>
  <c r="T23" i="5"/>
  <c r="S23" i="5"/>
  <c r="P23" i="5"/>
  <c r="O23" i="5"/>
  <c r="L23" i="5"/>
  <c r="K23" i="5"/>
  <c r="H23" i="5"/>
  <c r="G23" i="5"/>
  <c r="L21" i="5"/>
  <c r="K21" i="5"/>
  <c r="H21" i="5"/>
  <c r="G21" i="5"/>
  <c r="T19" i="5"/>
  <c r="S19" i="5"/>
  <c r="P19" i="5"/>
  <c r="O19" i="5"/>
  <c r="P18" i="5"/>
  <c r="O18" i="5"/>
  <c r="L18" i="5"/>
  <c r="K18" i="5"/>
  <c r="H18" i="5"/>
  <c r="G18" i="5"/>
  <c r="L16" i="5"/>
  <c r="K16" i="5"/>
  <c r="H16" i="5"/>
  <c r="G16" i="5"/>
  <c r="L15" i="5"/>
  <c r="K15" i="5"/>
  <c r="H15" i="5"/>
  <c r="G15" i="5"/>
  <c r="L13" i="5"/>
  <c r="K13" i="5"/>
  <c r="H13" i="5"/>
  <c r="G13" i="5"/>
  <c r="L10" i="5"/>
  <c r="K10" i="5"/>
  <c r="H10" i="5"/>
  <c r="G10" i="5"/>
  <c r="H372" i="4"/>
  <c r="I371" i="4" s="1"/>
  <c r="I370" i="4"/>
  <c r="I367" i="4"/>
  <c r="I364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I339" i="4"/>
  <c r="H339" i="4"/>
  <c r="R338" i="4"/>
  <c r="P338" i="4"/>
  <c r="R334" i="4" s="1"/>
  <c r="H338" i="4"/>
  <c r="J332" i="4" s="1"/>
  <c r="T337" i="4"/>
  <c r="L336" i="4"/>
  <c r="J336" i="4"/>
  <c r="I336" i="4"/>
  <c r="H336" i="4"/>
  <c r="T335" i="4"/>
  <c r="J335" i="4"/>
  <c r="T334" i="4"/>
  <c r="J334" i="4"/>
  <c r="T333" i="4"/>
  <c r="T332" i="4"/>
  <c r="T336" i="4" s="1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I321" i="4"/>
  <c r="H321" i="4"/>
  <c r="F321" i="4"/>
  <c r="L320" i="4"/>
  <c r="J320" i="4"/>
  <c r="J321" i="4" s="1"/>
  <c r="L319" i="4"/>
  <c r="L321" i="4" s="1"/>
  <c r="J319" i="4"/>
  <c r="G312" i="4"/>
  <c r="X256" i="4"/>
  <c r="V256" i="4"/>
  <c r="R256" i="4"/>
  <c r="N256" i="4"/>
  <c r="J256" i="4"/>
  <c r="J268" i="4" s="1"/>
  <c r="F256" i="4"/>
  <c r="F268" i="4" s="1"/>
  <c r="H268" i="4" s="1"/>
  <c r="X255" i="4"/>
  <c r="V255" i="4"/>
  <c r="R255" i="4"/>
  <c r="N255" i="4"/>
  <c r="J255" i="4"/>
  <c r="J267" i="4" s="1"/>
  <c r="L267" i="4" s="1"/>
  <c r="F255" i="4"/>
  <c r="F267" i="4" s="1"/>
  <c r="X254" i="4"/>
  <c r="V254" i="4"/>
  <c r="R254" i="4"/>
  <c r="N254" i="4"/>
  <c r="J254" i="4"/>
  <c r="J266" i="4" s="1"/>
  <c r="F254" i="4"/>
  <c r="H254" i="4" s="1"/>
  <c r="V253" i="4"/>
  <c r="R253" i="4"/>
  <c r="N253" i="4"/>
  <c r="J253" i="4"/>
  <c r="J265" i="4" s="1"/>
  <c r="L265" i="4" s="1"/>
  <c r="F253" i="4"/>
  <c r="H253" i="4" s="1"/>
  <c r="V241" i="4"/>
  <c r="V257" i="4" s="1"/>
  <c r="R241" i="4"/>
  <c r="R257" i="4" s="1"/>
  <c r="N241" i="4"/>
  <c r="J241" i="4"/>
  <c r="F302" i="4" s="1"/>
  <c r="F241" i="4"/>
  <c r="F301" i="4" s="1"/>
  <c r="D241" i="4"/>
  <c r="C241" i="4"/>
  <c r="B241" i="4"/>
  <c r="X240" i="4"/>
  <c r="W240" i="4"/>
  <c r="W256" i="4" s="1"/>
  <c r="V240" i="4"/>
  <c r="U240" i="4"/>
  <c r="U256" i="4" s="1"/>
  <c r="R240" i="4"/>
  <c r="T240" i="4" s="1"/>
  <c r="T256" i="4" s="1"/>
  <c r="Q240" i="4"/>
  <c r="Q256" i="4" s="1"/>
  <c r="N240" i="4"/>
  <c r="P240" i="4" s="1"/>
  <c r="P256" i="4" s="1"/>
  <c r="M240" i="4"/>
  <c r="M256" i="4" s="1"/>
  <c r="J240" i="4"/>
  <c r="L240" i="4" s="1"/>
  <c r="L256" i="4" s="1"/>
  <c r="I240" i="4"/>
  <c r="I256" i="4" s="1"/>
  <c r="I268" i="4" s="1"/>
  <c r="F240" i="4"/>
  <c r="H240" i="4" s="1"/>
  <c r="H256" i="4" s="1"/>
  <c r="E240" i="4"/>
  <c r="E256" i="4" s="1"/>
  <c r="E268" i="4" s="1"/>
  <c r="L234" i="4"/>
  <c r="K234" i="4"/>
  <c r="H234" i="4"/>
  <c r="G234" i="4"/>
  <c r="L233" i="4"/>
  <c r="K233" i="4"/>
  <c r="H233" i="4"/>
  <c r="G233" i="4"/>
  <c r="L232" i="4"/>
  <c r="K232" i="4"/>
  <c r="H232" i="4"/>
  <c r="G232" i="4"/>
  <c r="L223" i="4"/>
  <c r="K223" i="4"/>
  <c r="H223" i="4"/>
  <c r="G223" i="4"/>
  <c r="L215" i="4"/>
  <c r="K215" i="4"/>
  <c r="H215" i="4"/>
  <c r="G215" i="4"/>
  <c r="L213" i="4"/>
  <c r="K213" i="4"/>
  <c r="H213" i="4"/>
  <c r="G213" i="4"/>
  <c r="P190" i="4"/>
  <c r="O190" i="4"/>
  <c r="L190" i="4"/>
  <c r="K190" i="4"/>
  <c r="H190" i="4"/>
  <c r="G190" i="4"/>
  <c r="H189" i="4"/>
  <c r="G189" i="4"/>
  <c r="T185" i="4"/>
  <c r="S185" i="4"/>
  <c r="P185" i="4"/>
  <c r="O185" i="4"/>
  <c r="L184" i="4"/>
  <c r="K184" i="4"/>
  <c r="H184" i="4"/>
  <c r="G184" i="4"/>
  <c r="L180" i="4"/>
  <c r="K180" i="4"/>
  <c r="H180" i="4"/>
  <c r="G180" i="4"/>
  <c r="X179" i="4"/>
  <c r="W179" i="4"/>
  <c r="W255" i="4" s="1"/>
  <c r="V179" i="4"/>
  <c r="U179" i="4"/>
  <c r="U255" i="4" s="1"/>
  <c r="R179" i="4"/>
  <c r="T179" i="4" s="1"/>
  <c r="T255" i="4" s="1"/>
  <c r="Q179" i="4"/>
  <c r="Q255" i="4" s="1"/>
  <c r="N179" i="4"/>
  <c r="P179" i="4" s="1"/>
  <c r="P255" i="4" s="1"/>
  <c r="M179" i="4"/>
  <c r="M255" i="4" s="1"/>
  <c r="J179" i="4"/>
  <c r="L179" i="4" s="1"/>
  <c r="L255" i="4" s="1"/>
  <c r="I179" i="4"/>
  <c r="I255" i="4" s="1"/>
  <c r="I267" i="4" s="1"/>
  <c r="F179" i="4"/>
  <c r="H179" i="4" s="1"/>
  <c r="H255" i="4" s="1"/>
  <c r="E179" i="4"/>
  <c r="E255" i="4" s="1"/>
  <c r="E267" i="4" s="1"/>
  <c r="T177" i="4"/>
  <c r="S177" i="4"/>
  <c r="P177" i="4"/>
  <c r="O177" i="4"/>
  <c r="L177" i="4"/>
  <c r="K177" i="4"/>
  <c r="H177" i="4"/>
  <c r="G177" i="4"/>
  <c r="L174" i="4"/>
  <c r="K174" i="4"/>
  <c r="H174" i="4"/>
  <c r="G174" i="4"/>
  <c r="T170" i="4"/>
  <c r="S170" i="4"/>
  <c r="P170" i="4"/>
  <c r="O170" i="4"/>
  <c r="L170" i="4"/>
  <c r="K170" i="4"/>
  <c r="H170" i="4"/>
  <c r="G170" i="4"/>
  <c r="L169" i="4"/>
  <c r="K169" i="4"/>
  <c r="H169" i="4"/>
  <c r="G169" i="4"/>
  <c r="L168" i="4"/>
  <c r="K168" i="4"/>
  <c r="H168" i="4"/>
  <c r="G168" i="4"/>
  <c r="L156" i="4"/>
  <c r="K156" i="4"/>
  <c r="H156" i="4"/>
  <c r="G156" i="4"/>
  <c r="L155" i="4"/>
  <c r="K155" i="4"/>
  <c r="H155" i="4"/>
  <c r="G155" i="4"/>
  <c r="L146" i="4"/>
  <c r="K146" i="4"/>
  <c r="H146" i="4"/>
  <c r="G146" i="4"/>
  <c r="L145" i="4"/>
  <c r="K145" i="4"/>
  <c r="H145" i="4"/>
  <c r="G145" i="4"/>
  <c r="L139" i="4"/>
  <c r="K139" i="4"/>
  <c r="H139" i="4"/>
  <c r="G139" i="4"/>
  <c r="L136" i="4"/>
  <c r="K136" i="4"/>
  <c r="H136" i="4"/>
  <c r="G136" i="4"/>
  <c r="X135" i="4"/>
  <c r="W135" i="4"/>
  <c r="W254" i="4" s="1"/>
  <c r="V135" i="4"/>
  <c r="U135" i="4"/>
  <c r="U254" i="4" s="1"/>
  <c r="R135" i="4"/>
  <c r="T135" i="4" s="1"/>
  <c r="T254" i="4" s="1"/>
  <c r="Q135" i="4"/>
  <c r="Q254" i="4" s="1"/>
  <c r="N135" i="4"/>
  <c r="P135" i="4" s="1"/>
  <c r="P254" i="4" s="1"/>
  <c r="M135" i="4"/>
  <c r="M254" i="4" s="1"/>
  <c r="J135" i="4"/>
  <c r="L135" i="4" s="1"/>
  <c r="L254" i="4" s="1"/>
  <c r="I135" i="4"/>
  <c r="I254" i="4" s="1"/>
  <c r="I266" i="4" s="1"/>
  <c r="F135" i="4"/>
  <c r="H135" i="4" s="1"/>
  <c r="E135" i="4"/>
  <c r="E254" i="4" s="1"/>
  <c r="E266" i="4" s="1"/>
  <c r="H127" i="4"/>
  <c r="G127" i="4"/>
  <c r="L126" i="4"/>
  <c r="K126" i="4"/>
  <c r="H126" i="4"/>
  <c r="G126" i="4"/>
  <c r="L108" i="4"/>
  <c r="K108" i="4"/>
  <c r="H108" i="4"/>
  <c r="G108" i="4"/>
  <c r="L107" i="4"/>
  <c r="K107" i="4"/>
  <c r="H107" i="4"/>
  <c r="G107" i="4"/>
  <c r="L106" i="4"/>
  <c r="K106" i="4"/>
  <c r="H106" i="4"/>
  <c r="G106" i="4"/>
  <c r="L103" i="4"/>
  <c r="K103" i="4"/>
  <c r="H103" i="4"/>
  <c r="G103" i="4"/>
  <c r="L98" i="4"/>
  <c r="K98" i="4"/>
  <c r="H98" i="4"/>
  <c r="G98" i="4"/>
  <c r="L87" i="4"/>
  <c r="K87" i="4"/>
  <c r="H87" i="4"/>
  <c r="G87" i="4"/>
  <c r="L86" i="4"/>
  <c r="K86" i="4"/>
  <c r="H86" i="4"/>
  <c r="G86" i="4"/>
  <c r="L83" i="4"/>
  <c r="K83" i="4"/>
  <c r="H83" i="4"/>
  <c r="G83" i="4"/>
  <c r="T82" i="4"/>
  <c r="S82" i="4"/>
  <c r="P82" i="4"/>
  <c r="O82" i="4"/>
  <c r="L82" i="4"/>
  <c r="K82" i="4"/>
  <c r="H82" i="4"/>
  <c r="G82" i="4"/>
  <c r="X81" i="4"/>
  <c r="X253" i="4" s="1"/>
  <c r="W81" i="4"/>
  <c r="W253" i="4" s="1"/>
  <c r="V81" i="4"/>
  <c r="U81" i="4"/>
  <c r="U253" i="4" s="1"/>
  <c r="T81" i="4"/>
  <c r="T253" i="4" s="1"/>
  <c r="S81" i="4"/>
  <c r="S253" i="4" s="1"/>
  <c r="R81" i="4"/>
  <c r="Q81" i="4"/>
  <c r="Q253" i="4" s="1"/>
  <c r="P81" i="4"/>
  <c r="P253" i="4" s="1"/>
  <c r="O81" i="4"/>
  <c r="O253" i="4" s="1"/>
  <c r="N81" i="4"/>
  <c r="M81" i="4"/>
  <c r="M253" i="4" s="1"/>
  <c r="L81" i="4"/>
  <c r="L253" i="4" s="1"/>
  <c r="K81" i="4"/>
  <c r="K253" i="4" s="1"/>
  <c r="K265" i="4" s="1"/>
  <c r="J81" i="4"/>
  <c r="I81" i="4"/>
  <c r="I253" i="4" s="1"/>
  <c r="I265" i="4" s="1"/>
  <c r="H81" i="4"/>
  <c r="G81" i="4"/>
  <c r="G253" i="4" s="1"/>
  <c r="G265" i="4" s="1"/>
  <c r="F81" i="4"/>
  <c r="E81" i="4"/>
  <c r="E253" i="4" s="1"/>
  <c r="E265" i="4" s="1"/>
  <c r="T80" i="4"/>
  <c r="S80" i="4"/>
  <c r="L80" i="4"/>
  <c r="K80" i="4"/>
  <c r="H80" i="4"/>
  <c r="G80" i="4"/>
  <c r="L79" i="4"/>
  <c r="K79" i="4"/>
  <c r="H79" i="4"/>
  <c r="G79" i="4"/>
  <c r="L73" i="4"/>
  <c r="K73" i="4"/>
  <c r="H73" i="4"/>
  <c r="G73" i="4"/>
  <c r="L72" i="4"/>
  <c r="K72" i="4"/>
  <c r="H72" i="4"/>
  <c r="G72" i="4"/>
  <c r="L70" i="4"/>
  <c r="K70" i="4"/>
  <c r="H70" i="4"/>
  <c r="G70" i="4"/>
  <c r="L66" i="4"/>
  <c r="K66" i="4"/>
  <c r="H66" i="4"/>
  <c r="G66" i="4"/>
  <c r="L65" i="4"/>
  <c r="K65" i="4"/>
  <c r="H65" i="4"/>
  <c r="G65" i="4"/>
  <c r="L64" i="4"/>
  <c r="K64" i="4"/>
  <c r="H64" i="4"/>
  <c r="G64" i="4"/>
  <c r="L49" i="4"/>
  <c r="K49" i="4"/>
  <c r="H49" i="4"/>
  <c r="G49" i="4"/>
  <c r="L34" i="4"/>
  <c r="K34" i="4"/>
  <c r="H34" i="4"/>
  <c r="G34" i="4"/>
  <c r="L33" i="4"/>
  <c r="K33" i="4"/>
  <c r="H33" i="4"/>
  <c r="G33" i="4"/>
  <c r="H29" i="4"/>
  <c r="G29" i="4"/>
  <c r="L28" i="4"/>
  <c r="K28" i="4"/>
  <c r="H28" i="4"/>
  <c r="G28" i="4"/>
  <c r="L26" i="4"/>
  <c r="K26" i="4"/>
  <c r="H26" i="4"/>
  <c r="G26" i="4"/>
  <c r="L24" i="4"/>
  <c r="K24" i="4"/>
  <c r="H24" i="4"/>
  <c r="G24" i="4"/>
  <c r="T23" i="4"/>
  <c r="S23" i="4"/>
  <c r="P23" i="4"/>
  <c r="O23" i="4"/>
  <c r="L23" i="4"/>
  <c r="K23" i="4"/>
  <c r="H23" i="4"/>
  <c r="G23" i="4"/>
  <c r="L21" i="4"/>
  <c r="K21" i="4"/>
  <c r="H21" i="4"/>
  <c r="G21" i="4"/>
  <c r="T19" i="4"/>
  <c r="S19" i="4"/>
  <c r="P19" i="4"/>
  <c r="O19" i="4"/>
  <c r="P18" i="4"/>
  <c r="O18" i="4"/>
  <c r="L18" i="4"/>
  <c r="K18" i="4"/>
  <c r="H18" i="4"/>
  <c r="G18" i="4"/>
  <c r="L16" i="4"/>
  <c r="K16" i="4"/>
  <c r="H16" i="4"/>
  <c r="G16" i="4"/>
  <c r="L15" i="4"/>
  <c r="K15" i="4"/>
  <c r="H15" i="4"/>
  <c r="G15" i="4"/>
  <c r="L13" i="4"/>
  <c r="K13" i="4"/>
  <c r="H13" i="4"/>
  <c r="G13" i="4"/>
  <c r="L10" i="4"/>
  <c r="K10" i="4"/>
  <c r="H10" i="4"/>
  <c r="G10" i="4"/>
  <c r="H372" i="3"/>
  <c r="I369" i="3" s="1"/>
  <c r="I371" i="3"/>
  <c r="I370" i="3"/>
  <c r="I368" i="3"/>
  <c r="I367" i="3"/>
  <c r="I366" i="3"/>
  <c r="I364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L339" i="3"/>
  <c r="P338" i="3"/>
  <c r="R338" i="3" s="1"/>
  <c r="L338" i="3"/>
  <c r="N334" i="3" s="1"/>
  <c r="T337" i="3"/>
  <c r="R336" i="3"/>
  <c r="M336" i="3"/>
  <c r="M339" i="3" s="1"/>
  <c r="L336" i="3"/>
  <c r="H336" i="3"/>
  <c r="H339" i="3" s="1"/>
  <c r="T335" i="3"/>
  <c r="R335" i="3"/>
  <c r="N335" i="3"/>
  <c r="T334" i="3"/>
  <c r="R334" i="3"/>
  <c r="T333" i="3"/>
  <c r="T332" i="3"/>
  <c r="T336" i="3" s="1"/>
  <c r="R332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J321" i="3"/>
  <c r="I321" i="3"/>
  <c r="H321" i="3"/>
  <c r="F321" i="3"/>
  <c r="L320" i="3"/>
  <c r="L321" i="3" s="1"/>
  <c r="J320" i="3"/>
  <c r="L319" i="3"/>
  <c r="J319" i="3"/>
  <c r="G312" i="3"/>
  <c r="X256" i="3"/>
  <c r="V256" i="3"/>
  <c r="R256" i="3"/>
  <c r="N256" i="3"/>
  <c r="J256" i="3"/>
  <c r="J268" i="3" s="1"/>
  <c r="F256" i="3"/>
  <c r="F268" i="3" s="1"/>
  <c r="X255" i="3"/>
  <c r="V255" i="3"/>
  <c r="R255" i="3"/>
  <c r="N255" i="3"/>
  <c r="J255" i="3"/>
  <c r="J267" i="3" s="1"/>
  <c r="L267" i="3" s="1"/>
  <c r="F255" i="3"/>
  <c r="F267" i="3" s="1"/>
  <c r="X254" i="3"/>
  <c r="V254" i="3"/>
  <c r="R254" i="3"/>
  <c r="N254" i="3"/>
  <c r="J254" i="3"/>
  <c r="J266" i="3" s="1"/>
  <c r="F254" i="3"/>
  <c r="F266" i="3" s="1"/>
  <c r="X253" i="3"/>
  <c r="X241" i="3"/>
  <c r="X257" i="3" s="1"/>
  <c r="D241" i="3"/>
  <c r="C241" i="3"/>
  <c r="B241" i="3"/>
  <c r="X240" i="3"/>
  <c r="W240" i="3"/>
  <c r="W256" i="3" s="1"/>
  <c r="V240" i="3"/>
  <c r="U240" i="3"/>
  <c r="U256" i="3" s="1"/>
  <c r="S240" i="3"/>
  <c r="S256" i="3" s="1"/>
  <c r="R240" i="3"/>
  <c r="Q240" i="3"/>
  <c r="Q256" i="3" s="1"/>
  <c r="O240" i="3"/>
  <c r="O256" i="3" s="1"/>
  <c r="N240" i="3"/>
  <c r="M240" i="3"/>
  <c r="M256" i="3" s="1"/>
  <c r="K240" i="3"/>
  <c r="K256" i="3" s="1"/>
  <c r="J240" i="3"/>
  <c r="I240" i="3"/>
  <c r="I256" i="3" s="1"/>
  <c r="I268" i="3" s="1"/>
  <c r="G240" i="3"/>
  <c r="G256" i="3" s="1"/>
  <c r="F240" i="3"/>
  <c r="E240" i="3"/>
  <c r="E256" i="3" s="1"/>
  <c r="E268" i="3" s="1"/>
  <c r="L234" i="3"/>
  <c r="K234" i="3"/>
  <c r="H234" i="3"/>
  <c r="G234" i="3"/>
  <c r="L233" i="3"/>
  <c r="K233" i="3"/>
  <c r="H233" i="3"/>
  <c r="G233" i="3"/>
  <c r="L232" i="3"/>
  <c r="K232" i="3"/>
  <c r="H232" i="3"/>
  <c r="G232" i="3"/>
  <c r="L223" i="3"/>
  <c r="K223" i="3"/>
  <c r="H223" i="3"/>
  <c r="G223" i="3"/>
  <c r="L215" i="3"/>
  <c r="K215" i="3"/>
  <c r="H215" i="3"/>
  <c r="G215" i="3"/>
  <c r="L213" i="3"/>
  <c r="K213" i="3"/>
  <c r="H213" i="3"/>
  <c r="G213" i="3"/>
  <c r="P190" i="3"/>
  <c r="O190" i="3"/>
  <c r="L190" i="3"/>
  <c r="K190" i="3"/>
  <c r="H190" i="3"/>
  <c r="G190" i="3"/>
  <c r="H189" i="3"/>
  <c r="G189" i="3"/>
  <c r="T185" i="3"/>
  <c r="S185" i="3"/>
  <c r="P185" i="3"/>
  <c r="O185" i="3"/>
  <c r="L184" i="3"/>
  <c r="K184" i="3"/>
  <c r="H184" i="3"/>
  <c r="G184" i="3"/>
  <c r="L180" i="3"/>
  <c r="K180" i="3"/>
  <c r="H180" i="3"/>
  <c r="G180" i="3"/>
  <c r="X179" i="3"/>
  <c r="W179" i="3"/>
  <c r="W255" i="3" s="1"/>
  <c r="V179" i="3"/>
  <c r="U179" i="3"/>
  <c r="U255" i="3" s="1"/>
  <c r="S179" i="3"/>
  <c r="S255" i="3" s="1"/>
  <c r="R179" i="3"/>
  <c r="Q179" i="3"/>
  <c r="Q255" i="3" s="1"/>
  <c r="O179" i="3"/>
  <c r="O255" i="3" s="1"/>
  <c r="N179" i="3"/>
  <c r="M179" i="3"/>
  <c r="M255" i="3" s="1"/>
  <c r="K179" i="3"/>
  <c r="K255" i="3" s="1"/>
  <c r="J179" i="3"/>
  <c r="I179" i="3"/>
  <c r="I255" i="3" s="1"/>
  <c r="I267" i="3" s="1"/>
  <c r="G179" i="3"/>
  <c r="G255" i="3" s="1"/>
  <c r="F179" i="3"/>
  <c r="E179" i="3"/>
  <c r="E255" i="3" s="1"/>
  <c r="E267" i="3" s="1"/>
  <c r="T177" i="3"/>
  <c r="S177" i="3"/>
  <c r="P177" i="3"/>
  <c r="O177" i="3"/>
  <c r="L177" i="3"/>
  <c r="K177" i="3"/>
  <c r="H177" i="3"/>
  <c r="G177" i="3"/>
  <c r="L174" i="3"/>
  <c r="K174" i="3"/>
  <c r="H174" i="3"/>
  <c r="G174" i="3"/>
  <c r="T170" i="3"/>
  <c r="S170" i="3"/>
  <c r="P170" i="3"/>
  <c r="O170" i="3"/>
  <c r="L170" i="3"/>
  <c r="K170" i="3"/>
  <c r="H170" i="3"/>
  <c r="G170" i="3"/>
  <c r="L169" i="3"/>
  <c r="K169" i="3"/>
  <c r="H169" i="3"/>
  <c r="G169" i="3"/>
  <c r="L168" i="3"/>
  <c r="K168" i="3"/>
  <c r="H168" i="3"/>
  <c r="G168" i="3"/>
  <c r="L156" i="3"/>
  <c r="K156" i="3"/>
  <c r="H156" i="3"/>
  <c r="G156" i="3"/>
  <c r="L155" i="3"/>
  <c r="K155" i="3"/>
  <c r="H155" i="3"/>
  <c r="G155" i="3"/>
  <c r="L146" i="3"/>
  <c r="K146" i="3"/>
  <c r="H146" i="3"/>
  <c r="G146" i="3"/>
  <c r="L145" i="3"/>
  <c r="K145" i="3"/>
  <c r="H145" i="3"/>
  <c r="G145" i="3"/>
  <c r="L139" i="3"/>
  <c r="K139" i="3"/>
  <c r="H139" i="3"/>
  <c r="G139" i="3"/>
  <c r="L136" i="3"/>
  <c r="K136" i="3"/>
  <c r="H136" i="3"/>
  <c r="G136" i="3"/>
  <c r="X135" i="3"/>
  <c r="W135" i="3"/>
  <c r="W254" i="3" s="1"/>
  <c r="V135" i="3"/>
  <c r="U135" i="3"/>
  <c r="U254" i="3" s="1"/>
  <c r="S135" i="3"/>
  <c r="S254" i="3" s="1"/>
  <c r="R135" i="3"/>
  <c r="Q135" i="3"/>
  <c r="Q254" i="3" s="1"/>
  <c r="O135" i="3"/>
  <c r="O254" i="3" s="1"/>
  <c r="N135" i="3"/>
  <c r="M135" i="3"/>
  <c r="M254" i="3" s="1"/>
  <c r="K135" i="3"/>
  <c r="K254" i="3" s="1"/>
  <c r="J135" i="3"/>
  <c r="I135" i="3"/>
  <c r="I254" i="3" s="1"/>
  <c r="I266" i="3" s="1"/>
  <c r="G135" i="3"/>
  <c r="G254" i="3" s="1"/>
  <c r="F135" i="3"/>
  <c r="E135" i="3"/>
  <c r="E254" i="3" s="1"/>
  <c r="H127" i="3"/>
  <c r="G127" i="3"/>
  <c r="L126" i="3"/>
  <c r="K126" i="3"/>
  <c r="H126" i="3"/>
  <c r="G126" i="3"/>
  <c r="L108" i="3"/>
  <c r="K108" i="3"/>
  <c r="H108" i="3"/>
  <c r="G108" i="3"/>
  <c r="L107" i="3"/>
  <c r="K107" i="3"/>
  <c r="H107" i="3"/>
  <c r="G107" i="3"/>
  <c r="L106" i="3"/>
  <c r="K106" i="3"/>
  <c r="H106" i="3"/>
  <c r="G106" i="3"/>
  <c r="L103" i="3"/>
  <c r="K103" i="3"/>
  <c r="H103" i="3"/>
  <c r="G103" i="3"/>
  <c r="L98" i="3"/>
  <c r="K98" i="3"/>
  <c r="H98" i="3"/>
  <c r="G98" i="3"/>
  <c r="L87" i="3"/>
  <c r="K87" i="3"/>
  <c r="H87" i="3"/>
  <c r="G87" i="3"/>
  <c r="L86" i="3"/>
  <c r="K86" i="3"/>
  <c r="H86" i="3"/>
  <c r="G86" i="3"/>
  <c r="L83" i="3"/>
  <c r="K83" i="3"/>
  <c r="H83" i="3"/>
  <c r="G83" i="3"/>
  <c r="T82" i="3"/>
  <c r="S82" i="3"/>
  <c r="P82" i="3"/>
  <c r="O82" i="3"/>
  <c r="L82" i="3"/>
  <c r="K82" i="3"/>
  <c r="H82" i="3"/>
  <c r="G82" i="3"/>
  <c r="X81" i="3"/>
  <c r="W81" i="3"/>
  <c r="W253" i="3" s="1"/>
  <c r="V81" i="3"/>
  <c r="V253" i="3" s="1"/>
  <c r="U81" i="3"/>
  <c r="U253" i="3" s="1"/>
  <c r="R81" i="3"/>
  <c r="T81" i="3" s="1"/>
  <c r="T253" i="3" s="1"/>
  <c r="Q81" i="3"/>
  <c r="S81" i="3" s="1"/>
  <c r="N81" i="3"/>
  <c r="P81" i="3" s="1"/>
  <c r="P253" i="3" s="1"/>
  <c r="M81" i="3"/>
  <c r="O81" i="3" s="1"/>
  <c r="J81" i="3"/>
  <c r="L81" i="3" s="1"/>
  <c r="L253" i="3" s="1"/>
  <c r="I81" i="3"/>
  <c r="K81" i="3" s="1"/>
  <c r="F81" i="3"/>
  <c r="H81" i="3" s="1"/>
  <c r="E81" i="3"/>
  <c r="G81" i="3" s="1"/>
  <c r="T80" i="3"/>
  <c r="S80" i="3"/>
  <c r="L80" i="3"/>
  <c r="K80" i="3"/>
  <c r="H80" i="3"/>
  <c r="G80" i="3"/>
  <c r="L79" i="3"/>
  <c r="K79" i="3"/>
  <c r="H79" i="3"/>
  <c r="G79" i="3"/>
  <c r="L73" i="3"/>
  <c r="K73" i="3"/>
  <c r="H73" i="3"/>
  <c r="G73" i="3"/>
  <c r="L72" i="3"/>
  <c r="K72" i="3"/>
  <c r="H72" i="3"/>
  <c r="G72" i="3"/>
  <c r="L70" i="3"/>
  <c r="K70" i="3"/>
  <c r="H70" i="3"/>
  <c r="G70" i="3"/>
  <c r="L66" i="3"/>
  <c r="K66" i="3"/>
  <c r="H66" i="3"/>
  <c r="G66" i="3"/>
  <c r="L65" i="3"/>
  <c r="K65" i="3"/>
  <c r="H65" i="3"/>
  <c r="G65" i="3"/>
  <c r="L64" i="3"/>
  <c r="K64" i="3"/>
  <c r="H64" i="3"/>
  <c r="G64" i="3"/>
  <c r="L49" i="3"/>
  <c r="K49" i="3"/>
  <c r="H49" i="3"/>
  <c r="G49" i="3"/>
  <c r="L34" i="3"/>
  <c r="K34" i="3"/>
  <c r="H34" i="3"/>
  <c r="G34" i="3"/>
  <c r="L33" i="3"/>
  <c r="K33" i="3"/>
  <c r="H33" i="3"/>
  <c r="G33" i="3"/>
  <c r="H29" i="3"/>
  <c r="G29" i="3"/>
  <c r="L28" i="3"/>
  <c r="K28" i="3"/>
  <c r="H28" i="3"/>
  <c r="G28" i="3"/>
  <c r="L26" i="3"/>
  <c r="K26" i="3"/>
  <c r="H26" i="3"/>
  <c r="G26" i="3"/>
  <c r="L24" i="3"/>
  <c r="K24" i="3"/>
  <c r="H24" i="3"/>
  <c r="G24" i="3"/>
  <c r="T23" i="3"/>
  <c r="S23" i="3"/>
  <c r="P23" i="3"/>
  <c r="O23" i="3"/>
  <c r="L23" i="3"/>
  <c r="K23" i="3"/>
  <c r="H23" i="3"/>
  <c r="G23" i="3"/>
  <c r="L21" i="3"/>
  <c r="K21" i="3"/>
  <c r="H21" i="3"/>
  <c r="G21" i="3"/>
  <c r="T19" i="3"/>
  <c r="S19" i="3"/>
  <c r="P19" i="3"/>
  <c r="O19" i="3"/>
  <c r="P18" i="3"/>
  <c r="O18" i="3"/>
  <c r="L18" i="3"/>
  <c r="K18" i="3"/>
  <c r="H18" i="3"/>
  <c r="G18" i="3"/>
  <c r="L16" i="3"/>
  <c r="K16" i="3"/>
  <c r="H16" i="3"/>
  <c r="G16" i="3"/>
  <c r="L15" i="3"/>
  <c r="K15" i="3"/>
  <c r="H15" i="3"/>
  <c r="G15" i="3"/>
  <c r="L13" i="3"/>
  <c r="K13" i="3"/>
  <c r="H13" i="3"/>
  <c r="G13" i="3"/>
  <c r="L10" i="3"/>
  <c r="K10" i="3"/>
  <c r="H10" i="3"/>
  <c r="G10" i="3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R338" i="2"/>
  <c r="P338" i="2"/>
  <c r="T337" i="2"/>
  <c r="R337" i="2"/>
  <c r="R336" i="2"/>
  <c r="L336" i="2"/>
  <c r="H336" i="2"/>
  <c r="H339" i="2" s="1"/>
  <c r="T335" i="2"/>
  <c r="R335" i="2"/>
  <c r="T334" i="2"/>
  <c r="R334" i="2"/>
  <c r="T333" i="2"/>
  <c r="R333" i="2"/>
  <c r="T332" i="2"/>
  <c r="T336" i="2" s="1"/>
  <c r="R332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L321" i="2"/>
  <c r="I321" i="2"/>
  <c r="H321" i="2"/>
  <c r="F321" i="2"/>
  <c r="L320" i="2"/>
  <c r="J320" i="2"/>
  <c r="J321" i="2" s="1"/>
  <c r="L319" i="2"/>
  <c r="J319" i="2"/>
  <c r="G312" i="2"/>
  <c r="X256" i="2"/>
  <c r="V256" i="2"/>
  <c r="R256" i="2"/>
  <c r="N256" i="2"/>
  <c r="J256" i="2"/>
  <c r="J268" i="2" s="1"/>
  <c r="F256" i="2"/>
  <c r="F268" i="2" s="1"/>
  <c r="H268" i="2" s="1"/>
  <c r="X255" i="2"/>
  <c r="V255" i="2"/>
  <c r="R255" i="2"/>
  <c r="N255" i="2"/>
  <c r="J255" i="2"/>
  <c r="J267" i="2" s="1"/>
  <c r="L267" i="2" s="1"/>
  <c r="F255" i="2"/>
  <c r="F267" i="2" s="1"/>
  <c r="X254" i="2"/>
  <c r="V254" i="2"/>
  <c r="R254" i="2"/>
  <c r="N254" i="2"/>
  <c r="J254" i="2"/>
  <c r="J266" i="2" s="1"/>
  <c r="F254" i="2"/>
  <c r="F266" i="2" s="1"/>
  <c r="H266" i="2" s="1"/>
  <c r="V253" i="2"/>
  <c r="R253" i="2"/>
  <c r="N253" i="2"/>
  <c r="J253" i="2"/>
  <c r="J265" i="2" s="1"/>
  <c r="L265" i="2" s="1"/>
  <c r="F253" i="2"/>
  <c r="H253" i="2" s="1"/>
  <c r="V241" i="2"/>
  <c r="V257" i="2" s="1"/>
  <c r="R241" i="2"/>
  <c r="N241" i="2"/>
  <c r="F303" i="2" s="1"/>
  <c r="J241" i="2"/>
  <c r="F241" i="2"/>
  <c r="F257" i="2" s="1"/>
  <c r="D241" i="2"/>
  <c r="C241" i="2"/>
  <c r="B241" i="2"/>
  <c r="X240" i="2"/>
  <c r="W240" i="2"/>
  <c r="W256" i="2" s="1"/>
  <c r="V240" i="2"/>
  <c r="U240" i="2"/>
  <c r="U256" i="2" s="1"/>
  <c r="R240" i="2"/>
  <c r="T240" i="2" s="1"/>
  <c r="T256" i="2" s="1"/>
  <c r="Q240" i="2"/>
  <c r="Q256" i="2" s="1"/>
  <c r="N240" i="2"/>
  <c r="P240" i="2" s="1"/>
  <c r="P256" i="2" s="1"/>
  <c r="M240" i="2"/>
  <c r="M256" i="2" s="1"/>
  <c r="J240" i="2"/>
  <c r="L240" i="2" s="1"/>
  <c r="L256" i="2" s="1"/>
  <c r="I240" i="2"/>
  <c r="I256" i="2" s="1"/>
  <c r="I268" i="2" s="1"/>
  <c r="F240" i="2"/>
  <c r="H240" i="2" s="1"/>
  <c r="H256" i="2" s="1"/>
  <c r="E240" i="2"/>
  <c r="E256" i="2" s="1"/>
  <c r="E268" i="2" s="1"/>
  <c r="L234" i="2"/>
  <c r="K234" i="2"/>
  <c r="H234" i="2"/>
  <c r="G234" i="2"/>
  <c r="L233" i="2"/>
  <c r="K233" i="2"/>
  <c r="H233" i="2"/>
  <c r="G233" i="2"/>
  <c r="L232" i="2"/>
  <c r="K232" i="2"/>
  <c r="H232" i="2"/>
  <c r="G232" i="2"/>
  <c r="L223" i="2"/>
  <c r="K223" i="2"/>
  <c r="H223" i="2"/>
  <c r="G223" i="2"/>
  <c r="L215" i="2"/>
  <c r="K215" i="2"/>
  <c r="H215" i="2"/>
  <c r="G215" i="2"/>
  <c r="L213" i="2"/>
  <c r="K213" i="2"/>
  <c r="H213" i="2"/>
  <c r="G213" i="2"/>
  <c r="P190" i="2"/>
  <c r="O190" i="2"/>
  <c r="L190" i="2"/>
  <c r="K190" i="2"/>
  <c r="H190" i="2"/>
  <c r="G190" i="2"/>
  <c r="H189" i="2"/>
  <c r="G189" i="2"/>
  <c r="T185" i="2"/>
  <c r="S185" i="2"/>
  <c r="P185" i="2"/>
  <c r="O185" i="2"/>
  <c r="L184" i="2"/>
  <c r="K184" i="2"/>
  <c r="H184" i="2"/>
  <c r="G184" i="2"/>
  <c r="L180" i="2"/>
  <c r="K180" i="2"/>
  <c r="H180" i="2"/>
  <c r="G180" i="2"/>
  <c r="X179" i="2"/>
  <c r="W179" i="2"/>
  <c r="W255" i="2" s="1"/>
  <c r="V179" i="2"/>
  <c r="U179" i="2"/>
  <c r="U255" i="2" s="1"/>
  <c r="R179" i="2"/>
  <c r="T179" i="2" s="1"/>
  <c r="T255" i="2" s="1"/>
  <c r="Q179" i="2"/>
  <c r="Q255" i="2" s="1"/>
  <c r="N179" i="2"/>
  <c r="P179" i="2" s="1"/>
  <c r="P255" i="2" s="1"/>
  <c r="M179" i="2"/>
  <c r="M255" i="2" s="1"/>
  <c r="J179" i="2"/>
  <c r="L179" i="2" s="1"/>
  <c r="L255" i="2" s="1"/>
  <c r="I179" i="2"/>
  <c r="I255" i="2" s="1"/>
  <c r="I267" i="2" s="1"/>
  <c r="F179" i="2"/>
  <c r="H179" i="2" s="1"/>
  <c r="H255" i="2" s="1"/>
  <c r="E179" i="2"/>
  <c r="E255" i="2" s="1"/>
  <c r="E267" i="2" s="1"/>
  <c r="T177" i="2"/>
  <c r="S177" i="2"/>
  <c r="P177" i="2"/>
  <c r="O177" i="2"/>
  <c r="L177" i="2"/>
  <c r="K177" i="2"/>
  <c r="H177" i="2"/>
  <c r="G177" i="2"/>
  <c r="L174" i="2"/>
  <c r="K174" i="2"/>
  <c r="H174" i="2"/>
  <c r="G174" i="2"/>
  <c r="T170" i="2"/>
  <c r="S170" i="2"/>
  <c r="P170" i="2"/>
  <c r="O170" i="2"/>
  <c r="L170" i="2"/>
  <c r="K170" i="2"/>
  <c r="H170" i="2"/>
  <c r="G170" i="2"/>
  <c r="L169" i="2"/>
  <c r="K169" i="2"/>
  <c r="H169" i="2"/>
  <c r="G169" i="2"/>
  <c r="L168" i="2"/>
  <c r="K168" i="2"/>
  <c r="H168" i="2"/>
  <c r="G168" i="2"/>
  <c r="L156" i="2"/>
  <c r="K156" i="2"/>
  <c r="H156" i="2"/>
  <c r="G156" i="2"/>
  <c r="L155" i="2"/>
  <c r="K155" i="2"/>
  <c r="H155" i="2"/>
  <c r="G155" i="2"/>
  <c r="L146" i="2"/>
  <c r="K146" i="2"/>
  <c r="H146" i="2"/>
  <c r="G146" i="2"/>
  <c r="L145" i="2"/>
  <c r="K145" i="2"/>
  <c r="H145" i="2"/>
  <c r="G145" i="2"/>
  <c r="L139" i="2"/>
  <c r="K139" i="2"/>
  <c r="H139" i="2"/>
  <c r="G139" i="2"/>
  <c r="L136" i="2"/>
  <c r="K136" i="2"/>
  <c r="H136" i="2"/>
  <c r="G136" i="2"/>
  <c r="X135" i="2"/>
  <c r="W135" i="2"/>
  <c r="W254" i="2" s="1"/>
  <c r="V135" i="2"/>
  <c r="U135" i="2"/>
  <c r="U254" i="2" s="1"/>
  <c r="R135" i="2"/>
  <c r="T135" i="2" s="1"/>
  <c r="T254" i="2" s="1"/>
  <c r="Q135" i="2"/>
  <c r="Q254" i="2" s="1"/>
  <c r="N135" i="2"/>
  <c r="P135" i="2" s="1"/>
  <c r="P254" i="2" s="1"/>
  <c r="M135" i="2"/>
  <c r="M254" i="2" s="1"/>
  <c r="J135" i="2"/>
  <c r="L135" i="2" s="1"/>
  <c r="L254" i="2" s="1"/>
  <c r="I135" i="2"/>
  <c r="I254" i="2" s="1"/>
  <c r="I266" i="2" s="1"/>
  <c r="F135" i="2"/>
  <c r="H135" i="2" s="1"/>
  <c r="E135" i="2"/>
  <c r="E254" i="2" s="1"/>
  <c r="E266" i="2" s="1"/>
  <c r="H127" i="2"/>
  <c r="G127" i="2"/>
  <c r="L126" i="2"/>
  <c r="K126" i="2"/>
  <c r="H126" i="2"/>
  <c r="G126" i="2"/>
  <c r="L108" i="2"/>
  <c r="K108" i="2"/>
  <c r="H108" i="2"/>
  <c r="G108" i="2"/>
  <c r="L107" i="2"/>
  <c r="K107" i="2"/>
  <c r="H107" i="2"/>
  <c r="G107" i="2"/>
  <c r="L106" i="2"/>
  <c r="K106" i="2"/>
  <c r="H106" i="2"/>
  <c r="G106" i="2"/>
  <c r="L103" i="2"/>
  <c r="K103" i="2"/>
  <c r="H103" i="2"/>
  <c r="G103" i="2"/>
  <c r="L98" i="2"/>
  <c r="K98" i="2"/>
  <c r="H98" i="2"/>
  <c r="G98" i="2"/>
  <c r="L87" i="2"/>
  <c r="K87" i="2"/>
  <c r="H87" i="2"/>
  <c r="G87" i="2"/>
  <c r="L86" i="2"/>
  <c r="K86" i="2"/>
  <c r="H86" i="2"/>
  <c r="G86" i="2"/>
  <c r="L83" i="2"/>
  <c r="K83" i="2"/>
  <c r="H83" i="2"/>
  <c r="G83" i="2"/>
  <c r="T82" i="2"/>
  <c r="S82" i="2"/>
  <c r="P82" i="2"/>
  <c r="O82" i="2"/>
  <c r="L82" i="2"/>
  <c r="K82" i="2"/>
  <c r="H82" i="2"/>
  <c r="G82" i="2"/>
  <c r="X81" i="2"/>
  <c r="X253" i="2" s="1"/>
  <c r="W81" i="2"/>
  <c r="W253" i="2" s="1"/>
  <c r="V81" i="2"/>
  <c r="U81" i="2"/>
  <c r="U253" i="2" s="1"/>
  <c r="T81" i="2"/>
  <c r="T253" i="2" s="1"/>
  <c r="S81" i="2"/>
  <c r="S253" i="2" s="1"/>
  <c r="R81" i="2"/>
  <c r="Q81" i="2"/>
  <c r="Q253" i="2" s="1"/>
  <c r="P81" i="2"/>
  <c r="P253" i="2" s="1"/>
  <c r="O81" i="2"/>
  <c r="O253" i="2" s="1"/>
  <c r="N81" i="2"/>
  <c r="M81" i="2"/>
  <c r="M253" i="2" s="1"/>
  <c r="L81" i="2"/>
  <c r="L253" i="2" s="1"/>
  <c r="K81" i="2"/>
  <c r="K253" i="2" s="1"/>
  <c r="K265" i="2" s="1"/>
  <c r="J81" i="2"/>
  <c r="I81" i="2"/>
  <c r="I253" i="2" s="1"/>
  <c r="I265" i="2" s="1"/>
  <c r="H81" i="2"/>
  <c r="G81" i="2"/>
  <c r="G253" i="2" s="1"/>
  <c r="G265" i="2" s="1"/>
  <c r="F81" i="2"/>
  <c r="E81" i="2"/>
  <c r="E253" i="2" s="1"/>
  <c r="E265" i="2" s="1"/>
  <c r="T80" i="2"/>
  <c r="S80" i="2"/>
  <c r="L80" i="2"/>
  <c r="K80" i="2"/>
  <c r="H80" i="2"/>
  <c r="G80" i="2"/>
  <c r="L79" i="2"/>
  <c r="K79" i="2"/>
  <c r="H79" i="2"/>
  <c r="G79" i="2"/>
  <c r="L73" i="2"/>
  <c r="K73" i="2"/>
  <c r="H73" i="2"/>
  <c r="G73" i="2"/>
  <c r="L72" i="2"/>
  <c r="K72" i="2"/>
  <c r="H72" i="2"/>
  <c r="G72" i="2"/>
  <c r="L70" i="2"/>
  <c r="K70" i="2"/>
  <c r="H70" i="2"/>
  <c r="G70" i="2"/>
  <c r="L66" i="2"/>
  <c r="K66" i="2"/>
  <c r="H66" i="2"/>
  <c r="G66" i="2"/>
  <c r="L65" i="2"/>
  <c r="K65" i="2"/>
  <c r="H65" i="2"/>
  <c r="G65" i="2"/>
  <c r="L64" i="2"/>
  <c r="K64" i="2"/>
  <c r="H64" i="2"/>
  <c r="G64" i="2"/>
  <c r="L49" i="2"/>
  <c r="K49" i="2"/>
  <c r="H49" i="2"/>
  <c r="G49" i="2"/>
  <c r="L34" i="2"/>
  <c r="K34" i="2"/>
  <c r="H34" i="2"/>
  <c r="G34" i="2"/>
  <c r="L33" i="2"/>
  <c r="K33" i="2"/>
  <c r="H33" i="2"/>
  <c r="G33" i="2"/>
  <c r="H29" i="2"/>
  <c r="G29" i="2"/>
  <c r="L28" i="2"/>
  <c r="K28" i="2"/>
  <c r="H28" i="2"/>
  <c r="G28" i="2"/>
  <c r="L26" i="2"/>
  <c r="K26" i="2"/>
  <c r="H26" i="2"/>
  <c r="G26" i="2"/>
  <c r="L24" i="2"/>
  <c r="K24" i="2"/>
  <c r="H24" i="2"/>
  <c r="G24" i="2"/>
  <c r="T23" i="2"/>
  <c r="S23" i="2"/>
  <c r="P23" i="2"/>
  <c r="O23" i="2"/>
  <c r="L23" i="2"/>
  <c r="K23" i="2"/>
  <c r="H23" i="2"/>
  <c r="G23" i="2"/>
  <c r="L21" i="2"/>
  <c r="K21" i="2"/>
  <c r="H21" i="2"/>
  <c r="G21" i="2"/>
  <c r="T19" i="2"/>
  <c r="S19" i="2"/>
  <c r="P19" i="2"/>
  <c r="O19" i="2"/>
  <c r="P18" i="2"/>
  <c r="O18" i="2"/>
  <c r="L18" i="2"/>
  <c r="K18" i="2"/>
  <c r="H18" i="2"/>
  <c r="G18" i="2"/>
  <c r="L16" i="2"/>
  <c r="K16" i="2"/>
  <c r="H16" i="2"/>
  <c r="G16" i="2"/>
  <c r="L15" i="2"/>
  <c r="K15" i="2"/>
  <c r="H15" i="2"/>
  <c r="G15" i="2"/>
  <c r="L13" i="2"/>
  <c r="K13" i="2"/>
  <c r="H13" i="2"/>
  <c r="G13" i="2"/>
  <c r="L10" i="2"/>
  <c r="K10" i="2"/>
  <c r="H10" i="2"/>
  <c r="G10" i="2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L339" i="1"/>
  <c r="P338" i="1"/>
  <c r="R338" i="1" s="1"/>
  <c r="L338" i="1"/>
  <c r="N334" i="1" s="1"/>
  <c r="T337" i="1"/>
  <c r="R336" i="1"/>
  <c r="M336" i="1"/>
  <c r="M339" i="1" s="1"/>
  <c r="L336" i="1"/>
  <c r="H336" i="1"/>
  <c r="H339" i="1" s="1"/>
  <c r="T335" i="1"/>
  <c r="R335" i="1"/>
  <c r="N335" i="1"/>
  <c r="T334" i="1"/>
  <c r="R334" i="1"/>
  <c r="T333" i="1"/>
  <c r="T332" i="1"/>
  <c r="T336" i="1" s="1"/>
  <c r="R332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L321" i="1"/>
  <c r="I321" i="1"/>
  <c r="H321" i="1"/>
  <c r="F321" i="1"/>
  <c r="L320" i="1"/>
  <c r="J320" i="1"/>
  <c r="J321" i="1" s="1"/>
  <c r="L319" i="1"/>
  <c r="J319" i="1"/>
  <c r="G312" i="1"/>
  <c r="X256" i="1"/>
  <c r="V256" i="1"/>
  <c r="R256" i="1"/>
  <c r="N256" i="1"/>
  <c r="J256" i="1"/>
  <c r="J268" i="1" s="1"/>
  <c r="F256" i="1"/>
  <c r="F268" i="1" s="1"/>
  <c r="H268" i="1" s="1"/>
  <c r="X255" i="1"/>
  <c r="V255" i="1"/>
  <c r="R255" i="1"/>
  <c r="N255" i="1"/>
  <c r="J255" i="1"/>
  <c r="J267" i="1" s="1"/>
  <c r="L267" i="1" s="1"/>
  <c r="F255" i="1"/>
  <c r="F267" i="1" s="1"/>
  <c r="V254" i="1"/>
  <c r="R254" i="1"/>
  <c r="N254" i="1"/>
  <c r="J254" i="1"/>
  <c r="J266" i="1" s="1"/>
  <c r="L266" i="1" s="1"/>
  <c r="F254" i="1"/>
  <c r="X253" i="1"/>
  <c r="V253" i="1"/>
  <c r="R253" i="1"/>
  <c r="N253" i="1"/>
  <c r="J253" i="1"/>
  <c r="J265" i="1" s="1"/>
  <c r="L265" i="1" s="1"/>
  <c r="F253" i="1"/>
  <c r="F265" i="1" s="1"/>
  <c r="V241" i="1"/>
  <c r="F309" i="1" s="1"/>
  <c r="R241" i="1"/>
  <c r="F304" i="1" s="1"/>
  <c r="N241" i="1"/>
  <c r="N257" i="1" s="1"/>
  <c r="J241" i="1"/>
  <c r="F302" i="1" s="1"/>
  <c r="F241" i="1"/>
  <c r="D241" i="1"/>
  <c r="C241" i="1"/>
  <c r="B241" i="1"/>
  <c r="X240" i="1"/>
  <c r="W240" i="1"/>
  <c r="W256" i="1" s="1"/>
  <c r="V240" i="1"/>
  <c r="U240" i="1"/>
  <c r="U256" i="1" s="1"/>
  <c r="R240" i="1"/>
  <c r="T240" i="1" s="1"/>
  <c r="T256" i="1" s="1"/>
  <c r="Q240" i="1"/>
  <c r="Q256" i="1" s="1"/>
  <c r="N240" i="1"/>
  <c r="P240" i="1" s="1"/>
  <c r="P256" i="1" s="1"/>
  <c r="M240" i="1"/>
  <c r="M256" i="1" s="1"/>
  <c r="J240" i="1"/>
  <c r="L240" i="1" s="1"/>
  <c r="L256" i="1" s="1"/>
  <c r="I240" i="1"/>
  <c r="I256" i="1" s="1"/>
  <c r="I268" i="1" s="1"/>
  <c r="F240" i="1"/>
  <c r="H240" i="1" s="1"/>
  <c r="H256" i="1" s="1"/>
  <c r="E240" i="1"/>
  <c r="E256" i="1" s="1"/>
  <c r="E268" i="1" s="1"/>
  <c r="L234" i="1"/>
  <c r="K234" i="1"/>
  <c r="H234" i="1"/>
  <c r="G234" i="1"/>
  <c r="L233" i="1"/>
  <c r="K233" i="1"/>
  <c r="H233" i="1"/>
  <c r="G233" i="1"/>
  <c r="L232" i="1"/>
  <c r="K232" i="1"/>
  <c r="H232" i="1"/>
  <c r="G232" i="1"/>
  <c r="L223" i="1"/>
  <c r="K223" i="1"/>
  <c r="H223" i="1"/>
  <c r="G223" i="1"/>
  <c r="L215" i="1"/>
  <c r="K215" i="1"/>
  <c r="H215" i="1"/>
  <c r="G215" i="1"/>
  <c r="L213" i="1"/>
  <c r="K213" i="1"/>
  <c r="H213" i="1"/>
  <c r="G213" i="1"/>
  <c r="P190" i="1"/>
  <c r="O190" i="1"/>
  <c r="L190" i="1"/>
  <c r="K190" i="1"/>
  <c r="H190" i="1"/>
  <c r="G190" i="1"/>
  <c r="H189" i="1"/>
  <c r="G189" i="1"/>
  <c r="T185" i="1"/>
  <c r="S185" i="1"/>
  <c r="P185" i="1"/>
  <c r="O185" i="1"/>
  <c r="L184" i="1"/>
  <c r="K184" i="1"/>
  <c r="H184" i="1"/>
  <c r="G184" i="1"/>
  <c r="L180" i="1"/>
  <c r="K180" i="1"/>
  <c r="H180" i="1"/>
  <c r="G180" i="1"/>
  <c r="X179" i="1"/>
  <c r="W179" i="1"/>
  <c r="W255" i="1" s="1"/>
  <c r="V179" i="1"/>
  <c r="U179" i="1"/>
  <c r="U255" i="1" s="1"/>
  <c r="R179" i="1"/>
  <c r="T179" i="1" s="1"/>
  <c r="T255" i="1" s="1"/>
  <c r="Q179" i="1"/>
  <c r="Q255" i="1" s="1"/>
  <c r="N179" i="1"/>
  <c r="P179" i="1" s="1"/>
  <c r="P255" i="1" s="1"/>
  <c r="M179" i="1"/>
  <c r="M255" i="1" s="1"/>
  <c r="J179" i="1"/>
  <c r="L179" i="1" s="1"/>
  <c r="L255" i="1" s="1"/>
  <c r="I179" i="1"/>
  <c r="I255" i="1" s="1"/>
  <c r="I267" i="1" s="1"/>
  <c r="F179" i="1"/>
  <c r="H179" i="1" s="1"/>
  <c r="H255" i="1" s="1"/>
  <c r="E179" i="1"/>
  <c r="E255" i="1" s="1"/>
  <c r="E267" i="1" s="1"/>
  <c r="P177" i="1"/>
  <c r="O177" i="1"/>
  <c r="L177" i="1"/>
  <c r="K177" i="1"/>
  <c r="H177" i="1"/>
  <c r="G177" i="1"/>
  <c r="L174" i="1"/>
  <c r="K174" i="1"/>
  <c r="H174" i="1"/>
  <c r="G174" i="1"/>
  <c r="T170" i="1"/>
  <c r="S170" i="1"/>
  <c r="P170" i="1"/>
  <c r="O170" i="1"/>
  <c r="L170" i="1"/>
  <c r="K170" i="1"/>
  <c r="H170" i="1"/>
  <c r="G170" i="1"/>
  <c r="L169" i="1"/>
  <c r="K169" i="1"/>
  <c r="H169" i="1"/>
  <c r="G169" i="1"/>
  <c r="L168" i="1"/>
  <c r="K168" i="1"/>
  <c r="H168" i="1"/>
  <c r="G168" i="1"/>
  <c r="L156" i="1"/>
  <c r="K156" i="1"/>
  <c r="H156" i="1"/>
  <c r="G156" i="1"/>
  <c r="L155" i="1"/>
  <c r="K155" i="1"/>
  <c r="H155" i="1"/>
  <c r="G155" i="1"/>
  <c r="L146" i="1"/>
  <c r="K146" i="1"/>
  <c r="H146" i="1"/>
  <c r="G146" i="1"/>
  <c r="L145" i="1"/>
  <c r="K145" i="1"/>
  <c r="H145" i="1"/>
  <c r="G145" i="1"/>
  <c r="L139" i="1"/>
  <c r="K139" i="1"/>
  <c r="H139" i="1"/>
  <c r="G139" i="1"/>
  <c r="L136" i="1"/>
  <c r="K136" i="1"/>
  <c r="H136" i="1"/>
  <c r="G136" i="1"/>
  <c r="X135" i="1"/>
  <c r="X254" i="1" s="1"/>
  <c r="W135" i="1"/>
  <c r="W254" i="1" s="1"/>
  <c r="V135" i="1"/>
  <c r="U135" i="1"/>
  <c r="U254" i="1" s="1"/>
  <c r="T135" i="1"/>
  <c r="T254" i="1" s="1"/>
  <c r="S135" i="1"/>
  <c r="S254" i="1" s="1"/>
  <c r="R135" i="1"/>
  <c r="Q135" i="1"/>
  <c r="Q254" i="1" s="1"/>
  <c r="P135" i="1"/>
  <c r="P254" i="1" s="1"/>
  <c r="O135" i="1"/>
  <c r="O254" i="1" s="1"/>
  <c r="N135" i="1"/>
  <c r="M135" i="1"/>
  <c r="M254" i="1" s="1"/>
  <c r="L135" i="1"/>
  <c r="L254" i="1" s="1"/>
  <c r="K135" i="1"/>
  <c r="K254" i="1" s="1"/>
  <c r="K266" i="1" s="1"/>
  <c r="J135" i="1"/>
  <c r="I135" i="1"/>
  <c r="I254" i="1" s="1"/>
  <c r="I266" i="1" s="1"/>
  <c r="H135" i="1"/>
  <c r="G135" i="1"/>
  <c r="G254" i="1" s="1"/>
  <c r="G266" i="1" s="1"/>
  <c r="F135" i="1"/>
  <c r="E135" i="1"/>
  <c r="E254" i="1" s="1"/>
  <c r="E266" i="1" s="1"/>
  <c r="H127" i="1"/>
  <c r="G127" i="1"/>
  <c r="L126" i="1"/>
  <c r="K126" i="1"/>
  <c r="H126" i="1"/>
  <c r="G126" i="1"/>
  <c r="L108" i="1"/>
  <c r="K108" i="1"/>
  <c r="H108" i="1"/>
  <c r="G108" i="1"/>
  <c r="L107" i="1"/>
  <c r="K107" i="1"/>
  <c r="H107" i="1"/>
  <c r="G107" i="1"/>
  <c r="L106" i="1"/>
  <c r="K106" i="1"/>
  <c r="H106" i="1"/>
  <c r="G106" i="1"/>
  <c r="L103" i="1"/>
  <c r="K103" i="1"/>
  <c r="H103" i="1"/>
  <c r="G103" i="1"/>
  <c r="L98" i="1"/>
  <c r="K98" i="1"/>
  <c r="H98" i="1"/>
  <c r="G98" i="1"/>
  <c r="L87" i="1"/>
  <c r="K87" i="1"/>
  <c r="H87" i="1"/>
  <c r="G87" i="1"/>
  <c r="L86" i="1"/>
  <c r="K86" i="1"/>
  <c r="H86" i="1"/>
  <c r="G86" i="1"/>
  <c r="L83" i="1"/>
  <c r="K83" i="1"/>
  <c r="H83" i="1"/>
  <c r="G83" i="1"/>
  <c r="T82" i="1"/>
  <c r="S82" i="1"/>
  <c r="P82" i="1"/>
  <c r="O82" i="1"/>
  <c r="L82" i="1"/>
  <c r="K82" i="1"/>
  <c r="H82" i="1"/>
  <c r="G82" i="1"/>
  <c r="X81" i="1"/>
  <c r="W81" i="1"/>
  <c r="W253" i="1" s="1"/>
  <c r="V81" i="1"/>
  <c r="U81" i="1"/>
  <c r="U253" i="1" s="1"/>
  <c r="R81" i="1"/>
  <c r="T81" i="1" s="1"/>
  <c r="T253" i="1" s="1"/>
  <c r="Q81" i="1"/>
  <c r="Q253" i="1" s="1"/>
  <c r="N81" i="1"/>
  <c r="P81" i="1" s="1"/>
  <c r="P253" i="1" s="1"/>
  <c r="M81" i="1"/>
  <c r="M253" i="1" s="1"/>
  <c r="J81" i="1"/>
  <c r="L81" i="1" s="1"/>
  <c r="L253" i="1" s="1"/>
  <c r="I81" i="1"/>
  <c r="I253" i="1" s="1"/>
  <c r="I265" i="1" s="1"/>
  <c r="F81" i="1"/>
  <c r="H81" i="1" s="1"/>
  <c r="E81" i="1"/>
  <c r="E253" i="1" s="1"/>
  <c r="E265" i="1" s="1"/>
  <c r="T80" i="1"/>
  <c r="S80" i="1"/>
  <c r="L80" i="1"/>
  <c r="K80" i="1"/>
  <c r="H80" i="1"/>
  <c r="G80" i="1"/>
  <c r="L79" i="1"/>
  <c r="K79" i="1"/>
  <c r="H79" i="1"/>
  <c r="G79" i="1"/>
  <c r="L73" i="1"/>
  <c r="K73" i="1"/>
  <c r="H73" i="1"/>
  <c r="G73" i="1"/>
  <c r="L72" i="1"/>
  <c r="K72" i="1"/>
  <c r="H72" i="1"/>
  <c r="G72" i="1"/>
  <c r="L70" i="1"/>
  <c r="K70" i="1"/>
  <c r="H70" i="1"/>
  <c r="G70" i="1"/>
  <c r="L66" i="1"/>
  <c r="K66" i="1"/>
  <c r="H66" i="1"/>
  <c r="G66" i="1"/>
  <c r="L65" i="1"/>
  <c r="K65" i="1"/>
  <c r="H65" i="1"/>
  <c r="G65" i="1"/>
  <c r="L64" i="1"/>
  <c r="K64" i="1"/>
  <c r="H64" i="1"/>
  <c r="G64" i="1"/>
  <c r="L49" i="1"/>
  <c r="K49" i="1"/>
  <c r="H49" i="1"/>
  <c r="G49" i="1"/>
  <c r="L34" i="1"/>
  <c r="K34" i="1"/>
  <c r="H34" i="1"/>
  <c r="G34" i="1"/>
  <c r="L33" i="1"/>
  <c r="K33" i="1"/>
  <c r="H33" i="1"/>
  <c r="G33" i="1"/>
  <c r="H29" i="1"/>
  <c r="G29" i="1"/>
  <c r="L28" i="1"/>
  <c r="K28" i="1"/>
  <c r="H28" i="1"/>
  <c r="G28" i="1"/>
  <c r="L26" i="1"/>
  <c r="K26" i="1"/>
  <c r="H26" i="1"/>
  <c r="G26" i="1"/>
  <c r="L24" i="1"/>
  <c r="K24" i="1"/>
  <c r="H24" i="1"/>
  <c r="G24" i="1"/>
  <c r="T23" i="1"/>
  <c r="S23" i="1"/>
  <c r="P23" i="1"/>
  <c r="O23" i="1"/>
  <c r="L23" i="1"/>
  <c r="K23" i="1"/>
  <c r="H23" i="1"/>
  <c r="G23" i="1"/>
  <c r="L21" i="1"/>
  <c r="K21" i="1"/>
  <c r="H21" i="1"/>
  <c r="G21" i="1"/>
  <c r="T19" i="1"/>
  <c r="S19" i="1"/>
  <c r="P19" i="1"/>
  <c r="O19" i="1"/>
  <c r="P18" i="1"/>
  <c r="O18" i="1"/>
  <c r="L18" i="1"/>
  <c r="K18" i="1"/>
  <c r="H18" i="1"/>
  <c r="G18" i="1"/>
  <c r="L16" i="1"/>
  <c r="K16" i="1"/>
  <c r="H16" i="1"/>
  <c r="G16" i="1"/>
  <c r="L15" i="1"/>
  <c r="K15" i="1"/>
  <c r="H15" i="1"/>
  <c r="G15" i="1"/>
  <c r="L13" i="1"/>
  <c r="K13" i="1"/>
  <c r="H13" i="1"/>
  <c r="G13" i="1"/>
  <c r="L10" i="1"/>
  <c r="K10" i="1"/>
  <c r="H10" i="1"/>
  <c r="G10" i="1"/>
  <c r="E310" i="2" l="1"/>
  <c r="K253" i="3"/>
  <c r="K265" i="3" s="1"/>
  <c r="K241" i="3"/>
  <c r="S253" i="3"/>
  <c r="S241" i="3"/>
  <c r="H254" i="3"/>
  <c r="E266" i="3"/>
  <c r="H266" i="3" s="1"/>
  <c r="I372" i="3"/>
  <c r="F310" i="5"/>
  <c r="W257" i="5"/>
  <c r="J268" i="5"/>
  <c r="L268" i="5" s="1"/>
  <c r="E311" i="1"/>
  <c r="H254" i="1"/>
  <c r="L268" i="1"/>
  <c r="V334" i="1"/>
  <c r="L266" i="2"/>
  <c r="L268" i="2"/>
  <c r="K266" i="3"/>
  <c r="K267" i="3"/>
  <c r="K268" i="3"/>
  <c r="H268" i="3"/>
  <c r="V336" i="3"/>
  <c r="T338" i="3"/>
  <c r="V334" i="3" s="1"/>
  <c r="L266" i="4"/>
  <c r="L268" i="4"/>
  <c r="K267" i="5"/>
  <c r="V336" i="5"/>
  <c r="O253" i="6"/>
  <c r="O241" i="6"/>
  <c r="H266" i="6"/>
  <c r="H268" i="6"/>
  <c r="T338" i="6"/>
  <c r="V336" i="6" s="1"/>
  <c r="F311" i="7"/>
  <c r="X257" i="7"/>
  <c r="I267" i="7"/>
  <c r="L267" i="7"/>
  <c r="L268" i="7"/>
  <c r="H267" i="7"/>
  <c r="H267" i="1"/>
  <c r="T338" i="1"/>
  <c r="V336" i="1"/>
  <c r="H267" i="2"/>
  <c r="G253" i="3"/>
  <c r="G265" i="3" s="1"/>
  <c r="G241" i="3"/>
  <c r="O253" i="3"/>
  <c r="O241" i="3"/>
  <c r="G266" i="3"/>
  <c r="G267" i="3"/>
  <c r="G268" i="3"/>
  <c r="L266" i="3"/>
  <c r="L268" i="3"/>
  <c r="V333" i="3"/>
  <c r="E308" i="4"/>
  <c r="H267" i="4"/>
  <c r="V257" i="5"/>
  <c r="F309" i="5"/>
  <c r="E302" i="6"/>
  <c r="I257" i="6"/>
  <c r="F311" i="6"/>
  <c r="X257" i="6"/>
  <c r="K267" i="6"/>
  <c r="V335" i="6"/>
  <c r="S253" i="7"/>
  <c r="S241" i="7"/>
  <c r="E266" i="7"/>
  <c r="H266" i="7" s="1"/>
  <c r="E268" i="7"/>
  <c r="E309" i="1"/>
  <c r="H309" i="1" s="1"/>
  <c r="H265" i="1"/>
  <c r="V333" i="1"/>
  <c r="T338" i="2"/>
  <c r="V336" i="2"/>
  <c r="V334" i="2"/>
  <c r="H267" i="3"/>
  <c r="V335" i="3"/>
  <c r="E309" i="4"/>
  <c r="T338" i="4"/>
  <c r="V336" i="4"/>
  <c r="V338" i="5"/>
  <c r="V334" i="5"/>
  <c r="V333" i="5"/>
  <c r="V332" i="5"/>
  <c r="S253" i="6"/>
  <c r="G267" i="6"/>
  <c r="E303" i="7"/>
  <c r="M257" i="7"/>
  <c r="E304" i="7"/>
  <c r="Q257" i="7"/>
  <c r="I269" i="7" s="1"/>
  <c r="H268" i="7"/>
  <c r="J269" i="9"/>
  <c r="F269" i="10"/>
  <c r="F257" i="1"/>
  <c r="F269" i="1" s="1"/>
  <c r="R257" i="1"/>
  <c r="F301" i="1"/>
  <c r="J257" i="2"/>
  <c r="F265" i="2"/>
  <c r="H265" i="2" s="1"/>
  <c r="F301" i="2"/>
  <c r="F311" i="3"/>
  <c r="N257" i="4"/>
  <c r="F265" i="4"/>
  <c r="H265" i="4" s="1"/>
  <c r="F304" i="4"/>
  <c r="X241" i="5"/>
  <c r="F254" i="5"/>
  <c r="V254" i="5"/>
  <c r="K253" i="6"/>
  <c r="K265" i="6" s="1"/>
  <c r="F253" i="6"/>
  <c r="X254" i="6"/>
  <c r="F302" i="6"/>
  <c r="F308" i="6"/>
  <c r="I371" i="6"/>
  <c r="I367" i="6"/>
  <c r="O253" i="7"/>
  <c r="O241" i="7"/>
  <c r="E302" i="7"/>
  <c r="K253" i="8"/>
  <c r="Q254" i="9"/>
  <c r="T135" i="9"/>
  <c r="T254" i="9" s="1"/>
  <c r="S135" i="9"/>
  <c r="S254" i="9" s="1"/>
  <c r="I256" i="9"/>
  <c r="L240" i="9"/>
  <c r="L256" i="9" s="1"/>
  <c r="K240" i="9"/>
  <c r="K256" i="9" s="1"/>
  <c r="K268" i="9" s="1"/>
  <c r="S253" i="10"/>
  <c r="E309" i="10"/>
  <c r="H309" i="10" s="1"/>
  <c r="H81" i="11"/>
  <c r="F253" i="11"/>
  <c r="F241" i="11"/>
  <c r="R335" i="11"/>
  <c r="R334" i="11"/>
  <c r="R338" i="11"/>
  <c r="R337" i="11"/>
  <c r="R333" i="11"/>
  <c r="Q254" i="12"/>
  <c r="T135" i="12"/>
  <c r="T254" i="12" s="1"/>
  <c r="S135" i="12"/>
  <c r="S254" i="12" s="1"/>
  <c r="Q255" i="12"/>
  <c r="T179" i="12"/>
  <c r="T255" i="12" s="1"/>
  <c r="S179" i="12"/>
  <c r="S255" i="12" s="1"/>
  <c r="T241" i="12"/>
  <c r="T257" i="12" s="1"/>
  <c r="F304" i="12"/>
  <c r="L339" i="12"/>
  <c r="L338" i="12"/>
  <c r="M336" i="12"/>
  <c r="M339" i="12" s="1"/>
  <c r="N336" i="12"/>
  <c r="P241" i="13"/>
  <c r="P257" i="13" s="1"/>
  <c r="F303" i="13"/>
  <c r="H135" i="14"/>
  <c r="F254" i="14"/>
  <c r="F241" i="14"/>
  <c r="H253" i="14"/>
  <c r="F265" i="14"/>
  <c r="H265" i="14" s="1"/>
  <c r="N256" i="18"/>
  <c r="P180" i="18"/>
  <c r="P256" i="18" s="1"/>
  <c r="M256" i="30"/>
  <c r="M244" i="30"/>
  <c r="O82" i="30"/>
  <c r="E258" i="30"/>
  <c r="G181" i="30"/>
  <c r="G258" i="30" s="1"/>
  <c r="W241" i="1"/>
  <c r="N332" i="1"/>
  <c r="I336" i="1"/>
  <c r="I339" i="1" s="1"/>
  <c r="N336" i="1"/>
  <c r="N338" i="1"/>
  <c r="S241" i="2"/>
  <c r="W241" i="2"/>
  <c r="V332" i="2"/>
  <c r="M336" i="2"/>
  <c r="M339" i="2" s="1"/>
  <c r="L338" i="2"/>
  <c r="L339" i="2"/>
  <c r="H135" i="3"/>
  <c r="L135" i="3"/>
  <c r="L254" i="3" s="1"/>
  <c r="P135" i="3"/>
  <c r="P254" i="3" s="1"/>
  <c r="T135" i="3"/>
  <c r="T254" i="3" s="1"/>
  <c r="H179" i="3"/>
  <c r="H255" i="3" s="1"/>
  <c r="L179" i="3"/>
  <c r="L255" i="3" s="1"/>
  <c r="P179" i="3"/>
  <c r="P255" i="3" s="1"/>
  <c r="T179" i="3"/>
  <c r="T255" i="3" s="1"/>
  <c r="H240" i="3"/>
  <c r="H256" i="3" s="1"/>
  <c r="L240" i="3"/>
  <c r="L256" i="3" s="1"/>
  <c r="P240" i="3"/>
  <c r="P256" i="3" s="1"/>
  <c r="T240" i="3"/>
  <c r="T256" i="3" s="1"/>
  <c r="E241" i="3"/>
  <c r="I241" i="3"/>
  <c r="M241" i="3"/>
  <c r="Q241" i="3"/>
  <c r="U241" i="3"/>
  <c r="E253" i="3"/>
  <c r="E265" i="3" s="1"/>
  <c r="I253" i="3"/>
  <c r="I265" i="3" s="1"/>
  <c r="M253" i="3"/>
  <c r="Q253" i="3"/>
  <c r="N332" i="3"/>
  <c r="I336" i="3"/>
  <c r="I339" i="3" s="1"/>
  <c r="N336" i="3"/>
  <c r="N338" i="3"/>
  <c r="K241" i="4"/>
  <c r="W241" i="4"/>
  <c r="F303" i="4"/>
  <c r="F309" i="4"/>
  <c r="J333" i="4"/>
  <c r="L339" i="4"/>
  <c r="L338" i="4"/>
  <c r="M336" i="4"/>
  <c r="M339" i="4" s="1"/>
  <c r="J337" i="4"/>
  <c r="I366" i="4"/>
  <c r="E253" i="5"/>
  <c r="H253" i="5" s="1"/>
  <c r="E241" i="5"/>
  <c r="I253" i="5"/>
  <c r="I241" i="5"/>
  <c r="M253" i="5"/>
  <c r="M241" i="5"/>
  <c r="Q253" i="5"/>
  <c r="Q241" i="5"/>
  <c r="U253" i="5"/>
  <c r="U241" i="5"/>
  <c r="G135" i="5"/>
  <c r="G254" i="5" s="1"/>
  <c r="T135" i="5"/>
  <c r="T254" i="5" s="1"/>
  <c r="G179" i="5"/>
  <c r="G255" i="5" s="1"/>
  <c r="G267" i="5" s="1"/>
  <c r="T179" i="5"/>
  <c r="T255" i="5" s="1"/>
  <c r="G240" i="5"/>
  <c r="G256" i="5" s="1"/>
  <c r="T240" i="5"/>
  <c r="T256" i="5" s="1"/>
  <c r="R254" i="5"/>
  <c r="N255" i="5"/>
  <c r="F302" i="5"/>
  <c r="V335" i="5"/>
  <c r="V337" i="5"/>
  <c r="R338" i="5"/>
  <c r="R337" i="5"/>
  <c r="R333" i="5"/>
  <c r="G81" i="6"/>
  <c r="T81" i="6"/>
  <c r="T253" i="6" s="1"/>
  <c r="W253" i="6"/>
  <c r="W241" i="6"/>
  <c r="F241" i="6"/>
  <c r="L241" i="6"/>
  <c r="L257" i="6" s="1"/>
  <c r="Q241" i="6"/>
  <c r="V241" i="6"/>
  <c r="M253" i="6"/>
  <c r="E265" i="6" s="1"/>
  <c r="R253" i="6"/>
  <c r="I254" i="6"/>
  <c r="I266" i="6" s="1"/>
  <c r="L266" i="6" s="1"/>
  <c r="E255" i="6"/>
  <c r="E267" i="6" s="1"/>
  <c r="H267" i="6" s="1"/>
  <c r="Q256" i="6"/>
  <c r="I268" i="6" s="1"/>
  <c r="L268" i="6" s="1"/>
  <c r="M257" i="6"/>
  <c r="E269" i="6" s="1"/>
  <c r="R257" i="6"/>
  <c r="J269" i="6" s="1"/>
  <c r="J333" i="6"/>
  <c r="L339" i="6"/>
  <c r="L338" i="6"/>
  <c r="M336" i="6"/>
  <c r="M339" i="6" s="1"/>
  <c r="J337" i="6"/>
  <c r="I368" i="6"/>
  <c r="H81" i="7"/>
  <c r="K81" i="7"/>
  <c r="H135" i="7"/>
  <c r="L135" i="7"/>
  <c r="L254" i="7" s="1"/>
  <c r="P135" i="7"/>
  <c r="P254" i="7" s="1"/>
  <c r="T135" i="7"/>
  <c r="T254" i="7" s="1"/>
  <c r="H179" i="7"/>
  <c r="H255" i="7" s="1"/>
  <c r="L179" i="7"/>
  <c r="L255" i="7" s="1"/>
  <c r="T179" i="7"/>
  <c r="T255" i="7" s="1"/>
  <c r="H240" i="7"/>
  <c r="H256" i="7" s="1"/>
  <c r="P240" i="7"/>
  <c r="P256" i="7" s="1"/>
  <c r="T240" i="7"/>
  <c r="T256" i="7" s="1"/>
  <c r="E241" i="7"/>
  <c r="H241" i="7" s="1"/>
  <c r="H257" i="7" s="1"/>
  <c r="J241" i="7"/>
  <c r="P241" i="7"/>
  <c r="P257" i="7" s="1"/>
  <c r="U241" i="7"/>
  <c r="F253" i="7"/>
  <c r="Q253" i="7"/>
  <c r="I265" i="7" s="1"/>
  <c r="H254" i="7"/>
  <c r="X254" i="7"/>
  <c r="F257" i="7"/>
  <c r="F269" i="7" s="1"/>
  <c r="N336" i="7"/>
  <c r="L339" i="7"/>
  <c r="L338" i="7"/>
  <c r="M336" i="7"/>
  <c r="M339" i="7" s="1"/>
  <c r="G253" i="8"/>
  <c r="G241" i="8"/>
  <c r="W253" i="8"/>
  <c r="W241" i="8"/>
  <c r="E254" i="8"/>
  <c r="H135" i="8"/>
  <c r="G135" i="8"/>
  <c r="G254" i="8" s="1"/>
  <c r="M254" i="8"/>
  <c r="P135" i="8"/>
  <c r="P254" i="8" s="1"/>
  <c r="O135" i="8"/>
  <c r="O254" i="8" s="1"/>
  <c r="E255" i="8"/>
  <c r="H179" i="8"/>
  <c r="H255" i="8" s="1"/>
  <c r="G179" i="8"/>
  <c r="G255" i="8" s="1"/>
  <c r="M255" i="8"/>
  <c r="P179" i="8"/>
  <c r="P255" i="8" s="1"/>
  <c r="O179" i="8"/>
  <c r="O255" i="8" s="1"/>
  <c r="E256" i="8"/>
  <c r="H240" i="8"/>
  <c r="H256" i="8" s="1"/>
  <c r="G240" i="8"/>
  <c r="G256" i="8" s="1"/>
  <c r="M256" i="8"/>
  <c r="P240" i="8"/>
  <c r="P256" i="8" s="1"/>
  <c r="O240" i="8"/>
  <c r="O256" i="8" s="1"/>
  <c r="H253" i="8"/>
  <c r="F301" i="8"/>
  <c r="K253" i="9"/>
  <c r="F304" i="9"/>
  <c r="T336" i="9"/>
  <c r="O253" i="10"/>
  <c r="I254" i="10"/>
  <c r="L135" i="10"/>
  <c r="L254" i="10" s="1"/>
  <c r="K135" i="10"/>
  <c r="K254" i="10" s="1"/>
  <c r="Q254" i="10"/>
  <c r="T135" i="10"/>
  <c r="T254" i="10" s="1"/>
  <c r="S135" i="10"/>
  <c r="S254" i="10" s="1"/>
  <c r="I255" i="10"/>
  <c r="L179" i="10"/>
  <c r="L255" i="10" s="1"/>
  <c r="K179" i="10"/>
  <c r="K255" i="10" s="1"/>
  <c r="Q255" i="10"/>
  <c r="T179" i="10"/>
  <c r="T255" i="10" s="1"/>
  <c r="S179" i="10"/>
  <c r="S255" i="10" s="1"/>
  <c r="I256" i="10"/>
  <c r="L240" i="10"/>
  <c r="L256" i="10" s="1"/>
  <c r="K240" i="10"/>
  <c r="K256" i="10" s="1"/>
  <c r="K268" i="10" s="1"/>
  <c r="Q256" i="10"/>
  <c r="T240" i="10"/>
  <c r="T256" i="10" s="1"/>
  <c r="S240" i="10"/>
  <c r="S256" i="10" s="1"/>
  <c r="H254" i="10"/>
  <c r="F303" i="10"/>
  <c r="K81" i="11"/>
  <c r="S81" i="11"/>
  <c r="K267" i="11"/>
  <c r="K268" i="11"/>
  <c r="E301" i="11"/>
  <c r="E305" i="11" s="1"/>
  <c r="L321" i="11"/>
  <c r="K253" i="12"/>
  <c r="H241" i="12"/>
  <c r="H257" i="12" s="1"/>
  <c r="V257" i="12"/>
  <c r="F309" i="12"/>
  <c r="J266" i="12"/>
  <c r="F267" i="12"/>
  <c r="S135" i="13"/>
  <c r="S254" i="13" s="1"/>
  <c r="T135" i="13"/>
  <c r="T254" i="13" s="1"/>
  <c r="S240" i="13"/>
  <c r="S256" i="13" s="1"/>
  <c r="K268" i="13" s="1"/>
  <c r="Q256" i="13"/>
  <c r="T240" i="13"/>
  <c r="T256" i="13" s="1"/>
  <c r="E265" i="13"/>
  <c r="N257" i="13"/>
  <c r="N255" i="14"/>
  <c r="T336" i="14"/>
  <c r="R338" i="15"/>
  <c r="R337" i="15"/>
  <c r="R333" i="15"/>
  <c r="R336" i="15"/>
  <c r="R335" i="15"/>
  <c r="R334" i="15"/>
  <c r="R332" i="15"/>
  <c r="G269" i="17"/>
  <c r="T339" i="21"/>
  <c r="V337" i="21"/>
  <c r="J257" i="1"/>
  <c r="J269" i="1" s="1"/>
  <c r="V257" i="1"/>
  <c r="F266" i="1"/>
  <c r="H266" i="1" s="1"/>
  <c r="F303" i="1"/>
  <c r="R257" i="2"/>
  <c r="F302" i="2"/>
  <c r="F304" i="2"/>
  <c r="F309" i="2"/>
  <c r="J257" i="4"/>
  <c r="J269" i="4" s="1"/>
  <c r="F266" i="4"/>
  <c r="H266" i="4" s="1"/>
  <c r="F303" i="5"/>
  <c r="Q253" i="6"/>
  <c r="O253" i="9"/>
  <c r="I255" i="9"/>
  <c r="I267" i="9" s="1"/>
  <c r="L267" i="9" s="1"/>
  <c r="L179" i="9"/>
  <c r="L255" i="9" s="1"/>
  <c r="K179" i="9"/>
  <c r="K255" i="9" s="1"/>
  <c r="Q256" i="9"/>
  <c r="T240" i="9"/>
  <c r="T256" i="9" s="1"/>
  <c r="S240" i="9"/>
  <c r="S256" i="9" s="1"/>
  <c r="E310" i="9"/>
  <c r="L339" i="10"/>
  <c r="L338" i="10"/>
  <c r="M336" i="10"/>
  <c r="M339" i="10" s="1"/>
  <c r="V253" i="11"/>
  <c r="V241" i="11"/>
  <c r="I254" i="12"/>
  <c r="I266" i="12" s="1"/>
  <c r="L135" i="12"/>
  <c r="L254" i="12" s="1"/>
  <c r="K135" i="12"/>
  <c r="K254" i="12" s="1"/>
  <c r="Q256" i="12"/>
  <c r="T240" i="12"/>
  <c r="T256" i="12" s="1"/>
  <c r="S240" i="12"/>
  <c r="S256" i="12" s="1"/>
  <c r="V241" i="13"/>
  <c r="E304" i="13"/>
  <c r="Q257" i="13"/>
  <c r="V254" i="14"/>
  <c r="V241" i="14"/>
  <c r="E311" i="14"/>
  <c r="E304" i="18"/>
  <c r="M258" i="18"/>
  <c r="T339" i="18"/>
  <c r="V337" i="18"/>
  <c r="E256" i="30"/>
  <c r="E268" i="30" s="1"/>
  <c r="E244" i="30"/>
  <c r="G82" i="30"/>
  <c r="G81" i="1"/>
  <c r="K81" i="1"/>
  <c r="S81" i="1"/>
  <c r="G179" i="1"/>
  <c r="G255" i="1" s="1"/>
  <c r="K179" i="1"/>
  <c r="K255" i="1" s="1"/>
  <c r="O179" i="1"/>
  <c r="O255" i="1" s="1"/>
  <c r="S179" i="1"/>
  <c r="S255" i="1" s="1"/>
  <c r="G240" i="1"/>
  <c r="G256" i="1" s="1"/>
  <c r="K240" i="1"/>
  <c r="K256" i="1" s="1"/>
  <c r="O240" i="1"/>
  <c r="O256" i="1" s="1"/>
  <c r="S240" i="1"/>
  <c r="S256" i="1" s="1"/>
  <c r="X241" i="1"/>
  <c r="H253" i="1"/>
  <c r="N333" i="1"/>
  <c r="J336" i="1"/>
  <c r="N337" i="1"/>
  <c r="H338" i="1"/>
  <c r="G135" i="2"/>
  <c r="G254" i="2" s="1"/>
  <c r="K135" i="2"/>
  <c r="K254" i="2" s="1"/>
  <c r="K266" i="2" s="1"/>
  <c r="O135" i="2"/>
  <c r="O254" i="2" s="1"/>
  <c r="S135" i="2"/>
  <c r="S254" i="2" s="1"/>
  <c r="G179" i="2"/>
  <c r="G255" i="2" s="1"/>
  <c r="K179" i="2"/>
  <c r="K255" i="2" s="1"/>
  <c r="K267" i="2" s="1"/>
  <c r="O179" i="2"/>
  <c r="O255" i="2" s="1"/>
  <c r="S179" i="2"/>
  <c r="S255" i="2" s="1"/>
  <c r="G240" i="2"/>
  <c r="G256" i="2" s="1"/>
  <c r="K240" i="2"/>
  <c r="K256" i="2" s="1"/>
  <c r="K268" i="2" s="1"/>
  <c r="O240" i="2"/>
  <c r="O256" i="2" s="1"/>
  <c r="S240" i="2"/>
  <c r="S256" i="2" s="1"/>
  <c r="X241" i="2"/>
  <c r="H254" i="2"/>
  <c r="I336" i="2"/>
  <c r="I339" i="2" s="1"/>
  <c r="F241" i="3"/>
  <c r="J241" i="3"/>
  <c r="N241" i="3"/>
  <c r="R241" i="3"/>
  <c r="V241" i="3"/>
  <c r="F253" i="3"/>
  <c r="J253" i="3"/>
  <c r="N253" i="3"/>
  <c r="R253" i="3"/>
  <c r="N333" i="3"/>
  <c r="N337" i="3"/>
  <c r="H338" i="3"/>
  <c r="G135" i="4"/>
  <c r="G254" i="4" s="1"/>
  <c r="G266" i="4" s="1"/>
  <c r="K135" i="4"/>
  <c r="K254" i="4" s="1"/>
  <c r="O135" i="4"/>
  <c r="O254" i="4" s="1"/>
  <c r="S135" i="4"/>
  <c r="S254" i="4" s="1"/>
  <c r="G179" i="4"/>
  <c r="G255" i="4" s="1"/>
  <c r="G267" i="4" s="1"/>
  <c r="K179" i="4"/>
  <c r="K255" i="4" s="1"/>
  <c r="O179" i="4"/>
  <c r="O255" i="4" s="1"/>
  <c r="S179" i="4"/>
  <c r="S255" i="4" s="1"/>
  <c r="G240" i="4"/>
  <c r="G256" i="4" s="1"/>
  <c r="G268" i="4" s="1"/>
  <c r="K240" i="4"/>
  <c r="K256" i="4" s="1"/>
  <c r="O240" i="4"/>
  <c r="O256" i="4" s="1"/>
  <c r="S240" i="4"/>
  <c r="S256" i="4" s="1"/>
  <c r="H241" i="4"/>
  <c r="H257" i="4" s="1"/>
  <c r="X241" i="4"/>
  <c r="I369" i="4"/>
  <c r="I365" i="4"/>
  <c r="I372" i="4" s="1"/>
  <c r="I266" i="5"/>
  <c r="S135" i="5"/>
  <c r="S254" i="5" s="1"/>
  <c r="K266" i="5" s="1"/>
  <c r="I267" i="5"/>
  <c r="L267" i="5" s="1"/>
  <c r="S179" i="5"/>
  <c r="S255" i="5" s="1"/>
  <c r="I268" i="5"/>
  <c r="S240" i="5"/>
  <c r="S256" i="5" s="1"/>
  <c r="K268" i="5" s="1"/>
  <c r="F241" i="5"/>
  <c r="P241" i="5"/>
  <c r="P257" i="5" s="1"/>
  <c r="N254" i="5"/>
  <c r="F256" i="5"/>
  <c r="F268" i="5" s="1"/>
  <c r="H338" i="5"/>
  <c r="I253" i="6"/>
  <c r="I265" i="6" s="1"/>
  <c r="N253" i="6"/>
  <c r="F304" i="6"/>
  <c r="I364" i="6"/>
  <c r="I369" i="6"/>
  <c r="G81" i="7"/>
  <c r="W253" i="7"/>
  <c r="W241" i="7"/>
  <c r="M253" i="7"/>
  <c r="E265" i="7" s="1"/>
  <c r="R253" i="7"/>
  <c r="F301" i="7"/>
  <c r="I265" i="8"/>
  <c r="L265" i="8" s="1"/>
  <c r="S253" i="8"/>
  <c r="V257" i="8"/>
  <c r="E309" i="8"/>
  <c r="H309" i="8" s="1"/>
  <c r="N336" i="8"/>
  <c r="L339" i="8"/>
  <c r="L338" i="8"/>
  <c r="M336" i="8"/>
  <c r="M339" i="8" s="1"/>
  <c r="G253" i="9"/>
  <c r="G265" i="9" s="1"/>
  <c r="W253" i="9"/>
  <c r="W241" i="9"/>
  <c r="E254" i="9"/>
  <c r="E266" i="9" s="1"/>
  <c r="H135" i="9"/>
  <c r="G135" i="9"/>
  <c r="G254" i="9" s="1"/>
  <c r="G266" i="9" s="1"/>
  <c r="M254" i="9"/>
  <c r="P135" i="9"/>
  <c r="P254" i="9" s="1"/>
  <c r="O135" i="9"/>
  <c r="O254" i="9" s="1"/>
  <c r="E255" i="9"/>
  <c r="E267" i="9" s="1"/>
  <c r="H179" i="9"/>
  <c r="H255" i="9" s="1"/>
  <c r="G179" i="9"/>
  <c r="G255" i="9" s="1"/>
  <c r="G267" i="9" s="1"/>
  <c r="M255" i="9"/>
  <c r="P179" i="9"/>
  <c r="P255" i="9" s="1"/>
  <c r="O179" i="9"/>
  <c r="O255" i="9" s="1"/>
  <c r="E256" i="9"/>
  <c r="E268" i="9" s="1"/>
  <c r="H268" i="9" s="1"/>
  <c r="H240" i="9"/>
  <c r="H256" i="9" s="1"/>
  <c r="G240" i="9"/>
  <c r="G256" i="9" s="1"/>
  <c r="G268" i="9" s="1"/>
  <c r="M256" i="9"/>
  <c r="P240" i="9"/>
  <c r="P256" i="9" s="1"/>
  <c r="O240" i="9"/>
  <c r="O256" i="9" s="1"/>
  <c r="H253" i="9"/>
  <c r="F266" i="9"/>
  <c r="H266" i="9" s="1"/>
  <c r="E308" i="9"/>
  <c r="K253" i="10"/>
  <c r="K265" i="10" s="1"/>
  <c r="K241" i="10"/>
  <c r="E311" i="10"/>
  <c r="T336" i="10"/>
  <c r="L81" i="11"/>
  <c r="L253" i="11" s="1"/>
  <c r="J253" i="11"/>
  <c r="J265" i="11" s="1"/>
  <c r="L265" i="11" s="1"/>
  <c r="J241" i="11"/>
  <c r="T81" i="11"/>
  <c r="T253" i="11" s="1"/>
  <c r="R253" i="11"/>
  <c r="R241" i="11"/>
  <c r="G266" i="11"/>
  <c r="G267" i="11"/>
  <c r="G268" i="11"/>
  <c r="U257" i="11"/>
  <c r="R332" i="11"/>
  <c r="J337" i="11"/>
  <c r="J333" i="11"/>
  <c r="J332" i="11"/>
  <c r="J338" i="11"/>
  <c r="J335" i="11"/>
  <c r="G253" i="12"/>
  <c r="W253" i="12"/>
  <c r="W241" i="12"/>
  <c r="E254" i="12"/>
  <c r="E266" i="12" s="1"/>
  <c r="H266" i="12" s="1"/>
  <c r="H135" i="12"/>
  <c r="G135" i="12"/>
  <c r="G254" i="12" s="1"/>
  <c r="G266" i="12" s="1"/>
  <c r="M254" i="12"/>
  <c r="P135" i="12"/>
  <c r="P254" i="12" s="1"/>
  <c r="O135" i="12"/>
  <c r="O254" i="12" s="1"/>
  <c r="E255" i="12"/>
  <c r="E267" i="12" s="1"/>
  <c r="H179" i="12"/>
  <c r="H255" i="12" s="1"/>
  <c r="G179" i="12"/>
  <c r="G255" i="12" s="1"/>
  <c r="G267" i="12" s="1"/>
  <c r="M255" i="12"/>
  <c r="P179" i="12"/>
  <c r="P255" i="12" s="1"/>
  <c r="O179" i="12"/>
  <c r="O255" i="12" s="1"/>
  <c r="E256" i="12"/>
  <c r="E268" i="12" s="1"/>
  <c r="H268" i="12" s="1"/>
  <c r="H240" i="12"/>
  <c r="H256" i="12" s="1"/>
  <c r="G240" i="12"/>
  <c r="G256" i="12" s="1"/>
  <c r="G268" i="12" s="1"/>
  <c r="M256" i="12"/>
  <c r="P240" i="12"/>
  <c r="P256" i="12" s="1"/>
  <c r="O240" i="12"/>
  <c r="O256" i="12" s="1"/>
  <c r="F302" i="12"/>
  <c r="F265" i="12"/>
  <c r="H265" i="12" s="1"/>
  <c r="H253" i="12"/>
  <c r="J267" i="12"/>
  <c r="L267" i="12" s="1"/>
  <c r="R257" i="12"/>
  <c r="J269" i="12" s="1"/>
  <c r="R334" i="12"/>
  <c r="R337" i="12"/>
  <c r="R336" i="12"/>
  <c r="R335" i="12"/>
  <c r="R333" i="12"/>
  <c r="R332" i="12"/>
  <c r="R338" i="12"/>
  <c r="X253" i="13"/>
  <c r="X241" i="13"/>
  <c r="F254" i="13"/>
  <c r="H135" i="13"/>
  <c r="E302" i="13"/>
  <c r="I257" i="13"/>
  <c r="I269" i="13" s="1"/>
  <c r="I266" i="13"/>
  <c r="L266" i="13" s="1"/>
  <c r="L241" i="14"/>
  <c r="L257" i="14" s="1"/>
  <c r="J257" i="14"/>
  <c r="F308" i="15"/>
  <c r="U257" i="15"/>
  <c r="F253" i="16"/>
  <c r="F241" i="16"/>
  <c r="H81" i="16"/>
  <c r="O241" i="16"/>
  <c r="E257" i="16"/>
  <c r="E269" i="16" s="1"/>
  <c r="E301" i="16"/>
  <c r="N257" i="2"/>
  <c r="F269" i="2" s="1"/>
  <c r="F257" i="4"/>
  <c r="F269" i="4" s="1"/>
  <c r="V332" i="4"/>
  <c r="E301" i="6"/>
  <c r="V332" i="6"/>
  <c r="I366" i="6"/>
  <c r="J253" i="7"/>
  <c r="J265" i="7" s="1"/>
  <c r="F303" i="7"/>
  <c r="E311" i="8"/>
  <c r="T336" i="8"/>
  <c r="I254" i="9"/>
  <c r="I266" i="9" s="1"/>
  <c r="L266" i="9" s="1"/>
  <c r="L135" i="9"/>
  <c r="L254" i="9" s="1"/>
  <c r="K135" i="9"/>
  <c r="K254" i="9" s="1"/>
  <c r="K266" i="9" s="1"/>
  <c r="Q255" i="9"/>
  <c r="T179" i="9"/>
  <c r="T255" i="9" s="1"/>
  <c r="S179" i="9"/>
  <c r="S255" i="9" s="1"/>
  <c r="H267" i="9"/>
  <c r="P81" i="11"/>
  <c r="P253" i="11" s="1"/>
  <c r="N253" i="11"/>
  <c r="N241" i="11"/>
  <c r="O253" i="12"/>
  <c r="O241" i="12"/>
  <c r="I255" i="12"/>
  <c r="I267" i="12" s="1"/>
  <c r="L179" i="12"/>
  <c r="L255" i="12" s="1"/>
  <c r="K179" i="12"/>
  <c r="K255" i="12" s="1"/>
  <c r="K267" i="12" s="1"/>
  <c r="I256" i="12"/>
  <c r="I268" i="12" s="1"/>
  <c r="L268" i="12" s="1"/>
  <c r="L240" i="12"/>
  <c r="L256" i="12" s="1"/>
  <c r="K240" i="12"/>
  <c r="K256" i="12" s="1"/>
  <c r="K268" i="12" s="1"/>
  <c r="F301" i="13"/>
  <c r="F255" i="13"/>
  <c r="F267" i="13" s="1"/>
  <c r="H179" i="13"/>
  <c r="H255" i="13" s="1"/>
  <c r="X253" i="14"/>
  <c r="X241" i="14"/>
  <c r="P135" i="14"/>
  <c r="P254" i="14" s="1"/>
  <c r="N254" i="14"/>
  <c r="N241" i="14"/>
  <c r="H240" i="14"/>
  <c r="H256" i="14" s="1"/>
  <c r="F256" i="14"/>
  <c r="P240" i="14"/>
  <c r="P256" i="14" s="1"/>
  <c r="N256" i="14"/>
  <c r="F255" i="14"/>
  <c r="F267" i="14" s="1"/>
  <c r="J253" i="15"/>
  <c r="J241" i="15"/>
  <c r="L81" i="15"/>
  <c r="L253" i="15" s="1"/>
  <c r="U256" i="30"/>
  <c r="U244" i="30"/>
  <c r="M258" i="30"/>
  <c r="O181" i="30"/>
  <c r="O258" i="30" s="1"/>
  <c r="O81" i="1"/>
  <c r="E241" i="1"/>
  <c r="I241" i="1"/>
  <c r="M241" i="1"/>
  <c r="Q241" i="1"/>
  <c r="U241" i="1"/>
  <c r="R333" i="1"/>
  <c r="R337" i="1"/>
  <c r="E241" i="2"/>
  <c r="I241" i="2"/>
  <c r="M241" i="2"/>
  <c r="P241" i="2" s="1"/>
  <c r="P257" i="2" s="1"/>
  <c r="Q241" i="2"/>
  <c r="T241" i="2" s="1"/>
  <c r="T257" i="2" s="1"/>
  <c r="U241" i="2"/>
  <c r="J336" i="2"/>
  <c r="H338" i="2"/>
  <c r="W241" i="3"/>
  <c r="R333" i="3"/>
  <c r="R337" i="3"/>
  <c r="I365" i="3"/>
  <c r="E241" i="4"/>
  <c r="I241" i="4"/>
  <c r="M241" i="4"/>
  <c r="Q241" i="4"/>
  <c r="T241" i="4" s="1"/>
  <c r="T257" i="4" s="1"/>
  <c r="U241" i="4"/>
  <c r="R332" i="4"/>
  <c r="R333" i="4"/>
  <c r="R335" i="4"/>
  <c r="R336" i="4"/>
  <c r="R337" i="4"/>
  <c r="J338" i="4"/>
  <c r="I368" i="4"/>
  <c r="G81" i="5"/>
  <c r="K81" i="5"/>
  <c r="O81" i="5"/>
  <c r="S81" i="5"/>
  <c r="E266" i="5"/>
  <c r="L135" i="5"/>
  <c r="L254" i="5" s="1"/>
  <c r="O135" i="5"/>
  <c r="O254" i="5" s="1"/>
  <c r="E267" i="5"/>
  <c r="L179" i="5"/>
  <c r="L255" i="5" s="1"/>
  <c r="O179" i="5"/>
  <c r="O255" i="5" s="1"/>
  <c r="E268" i="5"/>
  <c r="L240" i="5"/>
  <c r="L256" i="5" s="1"/>
  <c r="O240" i="5"/>
  <c r="O256" i="5" s="1"/>
  <c r="R241" i="5"/>
  <c r="J254" i="5"/>
  <c r="J266" i="5" s="1"/>
  <c r="L266" i="5" s="1"/>
  <c r="F255" i="5"/>
  <c r="F267" i="5" s="1"/>
  <c r="H267" i="5" s="1"/>
  <c r="R256" i="5"/>
  <c r="I371" i="5"/>
  <c r="I367" i="5"/>
  <c r="I372" i="5" s="1"/>
  <c r="L81" i="6"/>
  <c r="L253" i="6" s="1"/>
  <c r="S135" i="6"/>
  <c r="S254" i="6" s="1"/>
  <c r="K266" i="6" s="1"/>
  <c r="O179" i="6"/>
  <c r="O255" i="6" s="1"/>
  <c r="K240" i="6"/>
  <c r="K256" i="6" s="1"/>
  <c r="K268" i="6" s="1"/>
  <c r="N241" i="6"/>
  <c r="J253" i="6"/>
  <c r="J265" i="6" s="1"/>
  <c r="L265" i="6" s="1"/>
  <c r="R332" i="6"/>
  <c r="R333" i="6"/>
  <c r="R335" i="6"/>
  <c r="R336" i="6"/>
  <c r="R337" i="6"/>
  <c r="J338" i="6"/>
  <c r="I365" i="6"/>
  <c r="I370" i="6"/>
  <c r="P81" i="7"/>
  <c r="P253" i="7" s="1"/>
  <c r="R241" i="7"/>
  <c r="N253" i="7"/>
  <c r="T336" i="7"/>
  <c r="E265" i="8"/>
  <c r="O253" i="8"/>
  <c r="I254" i="8"/>
  <c r="L135" i="8"/>
  <c r="L254" i="8" s="1"/>
  <c r="K135" i="8"/>
  <c r="K254" i="8" s="1"/>
  <c r="Q254" i="8"/>
  <c r="T135" i="8"/>
  <c r="T254" i="8" s="1"/>
  <c r="S135" i="8"/>
  <c r="S254" i="8" s="1"/>
  <c r="I255" i="8"/>
  <c r="L179" i="8"/>
  <c r="L255" i="8" s="1"/>
  <c r="K179" i="8"/>
  <c r="K255" i="8" s="1"/>
  <c r="Q255" i="8"/>
  <c r="T179" i="8"/>
  <c r="T255" i="8" s="1"/>
  <c r="S179" i="8"/>
  <c r="S255" i="8" s="1"/>
  <c r="I256" i="8"/>
  <c r="L240" i="8"/>
  <c r="L256" i="8" s="1"/>
  <c r="K240" i="8"/>
  <c r="K256" i="8" s="1"/>
  <c r="Q256" i="8"/>
  <c r="T240" i="8"/>
  <c r="T256" i="8" s="1"/>
  <c r="S240" i="8"/>
  <c r="S256" i="8" s="1"/>
  <c r="H254" i="8"/>
  <c r="J257" i="8"/>
  <c r="J269" i="8" s="1"/>
  <c r="F265" i="8"/>
  <c r="H265" i="8" s="1"/>
  <c r="F303" i="8"/>
  <c r="S253" i="9"/>
  <c r="P241" i="9"/>
  <c r="P257" i="9" s="1"/>
  <c r="F302" i="9"/>
  <c r="F305" i="9" s="1"/>
  <c r="N336" i="9"/>
  <c r="L339" i="9"/>
  <c r="L338" i="9"/>
  <c r="M336" i="9"/>
  <c r="M339" i="9" s="1"/>
  <c r="G253" i="10"/>
  <c r="G265" i="10" s="1"/>
  <c r="G241" i="10"/>
  <c r="W253" i="10"/>
  <c r="W241" i="10"/>
  <c r="E254" i="10"/>
  <c r="H135" i="10"/>
  <c r="G135" i="10"/>
  <c r="G254" i="10" s="1"/>
  <c r="M254" i="10"/>
  <c r="P135" i="10"/>
  <c r="P254" i="10" s="1"/>
  <c r="O135" i="10"/>
  <c r="O254" i="10" s="1"/>
  <c r="E255" i="10"/>
  <c r="H179" i="10"/>
  <c r="H255" i="10" s="1"/>
  <c r="G179" i="10"/>
  <c r="G255" i="10" s="1"/>
  <c r="M255" i="10"/>
  <c r="P179" i="10"/>
  <c r="P255" i="10" s="1"/>
  <c r="O179" i="10"/>
  <c r="O255" i="10" s="1"/>
  <c r="E256" i="10"/>
  <c r="H240" i="10"/>
  <c r="H256" i="10" s="1"/>
  <c r="G240" i="10"/>
  <c r="G256" i="10" s="1"/>
  <c r="M256" i="10"/>
  <c r="P240" i="10"/>
  <c r="P256" i="10" s="1"/>
  <c r="O240" i="10"/>
  <c r="O256" i="10" s="1"/>
  <c r="H253" i="10"/>
  <c r="R257" i="10"/>
  <c r="J269" i="10" s="1"/>
  <c r="F266" i="10"/>
  <c r="F301" i="10"/>
  <c r="G81" i="11"/>
  <c r="O81" i="11"/>
  <c r="T336" i="11"/>
  <c r="R336" i="11"/>
  <c r="S253" i="12"/>
  <c r="F303" i="12"/>
  <c r="L265" i="12"/>
  <c r="F257" i="12"/>
  <c r="F269" i="12" s="1"/>
  <c r="F301" i="12"/>
  <c r="S179" i="13"/>
  <c r="S255" i="13" s="1"/>
  <c r="Q255" i="13"/>
  <c r="T179" i="13"/>
  <c r="T255" i="13" s="1"/>
  <c r="F257" i="13"/>
  <c r="T336" i="13"/>
  <c r="G241" i="14"/>
  <c r="F310" i="14"/>
  <c r="W257" i="14"/>
  <c r="T241" i="14"/>
  <c r="T257" i="14" s="1"/>
  <c r="R257" i="14"/>
  <c r="F302" i="14"/>
  <c r="V253" i="15"/>
  <c r="V241" i="15"/>
  <c r="J255" i="17"/>
  <c r="J267" i="17" s="1"/>
  <c r="L267" i="17" s="1"/>
  <c r="L136" i="17"/>
  <c r="L255" i="17" s="1"/>
  <c r="Q254" i="19"/>
  <c r="Q242" i="19"/>
  <c r="S82" i="19"/>
  <c r="T82" i="19"/>
  <c r="T254" i="19" s="1"/>
  <c r="I367" i="7"/>
  <c r="I371" i="7"/>
  <c r="I367" i="8"/>
  <c r="I371" i="8"/>
  <c r="I367" i="9"/>
  <c r="I371" i="9"/>
  <c r="I372" i="9" s="1"/>
  <c r="P365" i="10"/>
  <c r="P367" i="10"/>
  <c r="P369" i="10"/>
  <c r="P371" i="10"/>
  <c r="F254" i="11"/>
  <c r="J254" i="11"/>
  <c r="N254" i="11"/>
  <c r="R254" i="11"/>
  <c r="F255" i="11"/>
  <c r="J255" i="11"/>
  <c r="N255" i="11"/>
  <c r="R255" i="11"/>
  <c r="F256" i="11"/>
  <c r="J256" i="11"/>
  <c r="N256" i="11"/>
  <c r="R256" i="11"/>
  <c r="N334" i="11"/>
  <c r="O372" i="12"/>
  <c r="P370" i="12"/>
  <c r="P367" i="12"/>
  <c r="P372" i="12" s="1"/>
  <c r="O135" i="13"/>
  <c r="O254" i="13" s="1"/>
  <c r="O179" i="13"/>
  <c r="O255" i="13" s="1"/>
  <c r="H240" i="13"/>
  <c r="H256" i="13" s="1"/>
  <c r="J241" i="13"/>
  <c r="R241" i="13"/>
  <c r="F253" i="13"/>
  <c r="N253" i="13"/>
  <c r="V253" i="13"/>
  <c r="M255" i="13"/>
  <c r="E267" i="13" s="1"/>
  <c r="L339" i="13"/>
  <c r="L338" i="13"/>
  <c r="M336" i="13"/>
  <c r="M339" i="13" s="1"/>
  <c r="R335" i="13"/>
  <c r="R334" i="13"/>
  <c r="P366" i="13"/>
  <c r="I254" i="14"/>
  <c r="K135" i="14"/>
  <c r="K254" i="14" s="1"/>
  <c r="Q254" i="14"/>
  <c r="S135" i="14"/>
  <c r="S254" i="14" s="1"/>
  <c r="I255" i="14"/>
  <c r="K179" i="14"/>
  <c r="K255" i="14" s="1"/>
  <c r="Q255" i="14"/>
  <c r="S179" i="14"/>
  <c r="S255" i="14" s="1"/>
  <c r="I256" i="14"/>
  <c r="K240" i="14"/>
  <c r="K256" i="14" s="1"/>
  <c r="Q256" i="14"/>
  <c r="S240" i="14"/>
  <c r="S256" i="14" s="1"/>
  <c r="G253" i="14"/>
  <c r="O253" i="14"/>
  <c r="W253" i="14"/>
  <c r="H339" i="14"/>
  <c r="H338" i="14"/>
  <c r="J336" i="14"/>
  <c r="I336" i="14"/>
  <c r="I339" i="14" s="1"/>
  <c r="G81" i="15"/>
  <c r="S81" i="15"/>
  <c r="Q241" i="15"/>
  <c r="U253" i="15"/>
  <c r="E302" i="15"/>
  <c r="T336" i="15"/>
  <c r="H339" i="15"/>
  <c r="J336" i="15"/>
  <c r="I336" i="15"/>
  <c r="I339" i="15" s="1"/>
  <c r="N256" i="16"/>
  <c r="O240" i="16"/>
  <c r="O256" i="16" s="1"/>
  <c r="P240" i="16"/>
  <c r="P256" i="16" s="1"/>
  <c r="I267" i="16"/>
  <c r="I336" i="16"/>
  <c r="I339" i="16" s="1"/>
  <c r="J336" i="16"/>
  <c r="H339" i="16"/>
  <c r="R254" i="17"/>
  <c r="R242" i="17"/>
  <c r="S82" i="17"/>
  <c r="T82" i="17"/>
  <c r="T254" i="17" s="1"/>
  <c r="N339" i="17"/>
  <c r="N333" i="17"/>
  <c r="N335" i="17"/>
  <c r="N334" i="17"/>
  <c r="N338" i="17"/>
  <c r="N336" i="17"/>
  <c r="X254" i="18"/>
  <c r="X242" i="18"/>
  <c r="F255" i="18"/>
  <c r="G136" i="18"/>
  <c r="G255" i="18" s="1"/>
  <c r="G267" i="18" s="1"/>
  <c r="H136" i="18"/>
  <c r="I266" i="18"/>
  <c r="X241" i="8"/>
  <c r="X241" i="9"/>
  <c r="X241" i="10"/>
  <c r="W241" i="11"/>
  <c r="X241" i="12"/>
  <c r="K135" i="13"/>
  <c r="K254" i="13" s="1"/>
  <c r="K266" i="13" s="1"/>
  <c r="K179" i="13"/>
  <c r="K255" i="13" s="1"/>
  <c r="K267" i="13" s="1"/>
  <c r="E241" i="13"/>
  <c r="H241" i="13" s="1"/>
  <c r="H257" i="13" s="1"/>
  <c r="U241" i="13"/>
  <c r="I256" i="13"/>
  <c r="I268" i="13" s="1"/>
  <c r="L268" i="13" s="1"/>
  <c r="H268" i="13"/>
  <c r="P368" i="13"/>
  <c r="P364" i="13"/>
  <c r="O372" i="13"/>
  <c r="P370" i="13"/>
  <c r="P367" i="13"/>
  <c r="J255" i="14"/>
  <c r="J267" i="14" s="1"/>
  <c r="R255" i="14"/>
  <c r="N336" i="14"/>
  <c r="L338" i="14"/>
  <c r="F253" i="15"/>
  <c r="F241" i="15"/>
  <c r="H81" i="15"/>
  <c r="X241" i="15"/>
  <c r="H266" i="15"/>
  <c r="L266" i="15"/>
  <c r="H268" i="15"/>
  <c r="J338" i="15"/>
  <c r="J335" i="15"/>
  <c r="J334" i="15"/>
  <c r="J333" i="15"/>
  <c r="V253" i="16"/>
  <c r="V241" i="16"/>
  <c r="F308" i="16"/>
  <c r="U257" i="16"/>
  <c r="J338" i="16"/>
  <c r="J335" i="16"/>
  <c r="J337" i="16"/>
  <c r="J333" i="16"/>
  <c r="J334" i="16"/>
  <c r="J257" i="17"/>
  <c r="J269" i="17" s="1"/>
  <c r="L269" i="17" s="1"/>
  <c r="L241" i="17"/>
  <c r="L257" i="17" s="1"/>
  <c r="K254" i="18"/>
  <c r="N254" i="18"/>
  <c r="N242" i="18"/>
  <c r="P82" i="18"/>
  <c r="P254" i="18" s="1"/>
  <c r="F268" i="18"/>
  <c r="H268" i="18" s="1"/>
  <c r="E302" i="18"/>
  <c r="E258" i="18"/>
  <c r="U258" i="18"/>
  <c r="F309" i="18"/>
  <c r="H340" i="18"/>
  <c r="H339" i="18"/>
  <c r="I337" i="18"/>
  <c r="I340" i="18" s="1"/>
  <c r="F256" i="19"/>
  <c r="F268" i="19" s="1"/>
  <c r="H268" i="19" s="1"/>
  <c r="H180" i="19"/>
  <c r="H256" i="19" s="1"/>
  <c r="N256" i="19"/>
  <c r="P180" i="19"/>
  <c r="P256" i="19" s="1"/>
  <c r="F257" i="19"/>
  <c r="H241" i="19"/>
  <c r="H257" i="19" s="1"/>
  <c r="I365" i="7"/>
  <c r="I372" i="7" s="1"/>
  <c r="E241" i="8"/>
  <c r="I241" i="8"/>
  <c r="M241" i="8"/>
  <c r="P241" i="8" s="1"/>
  <c r="P257" i="8" s="1"/>
  <c r="Q241" i="8"/>
  <c r="U241" i="8"/>
  <c r="I365" i="8"/>
  <c r="I372" i="8" s="1"/>
  <c r="E241" i="9"/>
  <c r="H241" i="9" s="1"/>
  <c r="H257" i="9" s="1"/>
  <c r="I241" i="9"/>
  <c r="M241" i="9"/>
  <c r="Q241" i="9"/>
  <c r="U241" i="9"/>
  <c r="I365" i="9"/>
  <c r="E241" i="10"/>
  <c r="I241" i="10"/>
  <c r="M241" i="10"/>
  <c r="P241" i="10" s="1"/>
  <c r="P257" i="10" s="1"/>
  <c r="Q241" i="10"/>
  <c r="T241" i="10" s="1"/>
  <c r="T257" i="10" s="1"/>
  <c r="U241" i="10"/>
  <c r="P364" i="10"/>
  <c r="P372" i="10" s="1"/>
  <c r="P366" i="10"/>
  <c r="P368" i="10"/>
  <c r="P370" i="10"/>
  <c r="X241" i="11"/>
  <c r="N336" i="11"/>
  <c r="E241" i="12"/>
  <c r="I241" i="12"/>
  <c r="M241" i="12"/>
  <c r="Q241" i="12"/>
  <c r="U241" i="12"/>
  <c r="T336" i="12"/>
  <c r="G253" i="13"/>
  <c r="K253" i="13"/>
  <c r="K241" i="13"/>
  <c r="O253" i="13"/>
  <c r="O241" i="13"/>
  <c r="S253" i="13"/>
  <c r="S241" i="13"/>
  <c r="W253" i="13"/>
  <c r="W241" i="13"/>
  <c r="G135" i="13"/>
  <c r="G254" i="13" s="1"/>
  <c r="G266" i="13" s="1"/>
  <c r="G179" i="13"/>
  <c r="G255" i="13" s="1"/>
  <c r="G267" i="13" s="1"/>
  <c r="I255" i="13"/>
  <c r="I267" i="13" s="1"/>
  <c r="L267" i="13" s="1"/>
  <c r="J337" i="13"/>
  <c r="J333" i="13"/>
  <c r="J332" i="13"/>
  <c r="E254" i="14"/>
  <c r="G135" i="14"/>
  <c r="G254" i="14" s="1"/>
  <c r="G266" i="14" s="1"/>
  <c r="M254" i="14"/>
  <c r="O135" i="14"/>
  <c r="O254" i="14" s="1"/>
  <c r="E255" i="14"/>
  <c r="G179" i="14"/>
  <c r="G255" i="14" s="1"/>
  <c r="G267" i="14" s="1"/>
  <c r="M255" i="14"/>
  <c r="O179" i="14"/>
  <c r="O255" i="14" s="1"/>
  <c r="E256" i="14"/>
  <c r="G240" i="14"/>
  <c r="G256" i="14" s="1"/>
  <c r="G268" i="14" s="1"/>
  <c r="M256" i="14"/>
  <c r="O240" i="14"/>
  <c r="O256" i="14" s="1"/>
  <c r="M336" i="14"/>
  <c r="M339" i="14" s="1"/>
  <c r="L339" i="14"/>
  <c r="K267" i="15"/>
  <c r="G268" i="15"/>
  <c r="O241" i="15"/>
  <c r="E265" i="15"/>
  <c r="J332" i="15"/>
  <c r="P372" i="15"/>
  <c r="S372" i="15" s="1"/>
  <c r="S81" i="16"/>
  <c r="Q241" i="16"/>
  <c r="I265" i="16"/>
  <c r="J256" i="17"/>
  <c r="J268" i="17" s="1"/>
  <c r="L268" i="17" s="1"/>
  <c r="L180" i="17"/>
  <c r="L256" i="17" s="1"/>
  <c r="W258" i="17"/>
  <c r="F311" i="17"/>
  <c r="N257" i="18"/>
  <c r="F269" i="18" s="1"/>
  <c r="H269" i="18" s="1"/>
  <c r="P241" i="18"/>
  <c r="P257" i="18" s="1"/>
  <c r="V335" i="18"/>
  <c r="V254" i="19"/>
  <c r="V242" i="19"/>
  <c r="N255" i="19"/>
  <c r="O136" i="19"/>
  <c r="O255" i="19" s="1"/>
  <c r="P136" i="19"/>
  <c r="P255" i="19" s="1"/>
  <c r="K377" i="20"/>
  <c r="P375" i="20" s="1"/>
  <c r="S375" i="20" s="1"/>
  <c r="P376" i="21"/>
  <c r="S376" i="21" s="1"/>
  <c r="P373" i="21"/>
  <c r="S373" i="21" s="1"/>
  <c r="P371" i="21"/>
  <c r="S371" i="21" s="1"/>
  <c r="P369" i="21"/>
  <c r="O377" i="21"/>
  <c r="P372" i="21"/>
  <c r="S372" i="21" s="1"/>
  <c r="P370" i="21"/>
  <c r="S370" i="21" s="1"/>
  <c r="P374" i="21"/>
  <c r="S374" i="21" s="1"/>
  <c r="K256" i="22"/>
  <c r="E307" i="22"/>
  <c r="Q260" i="22"/>
  <c r="L137" i="22"/>
  <c r="L257" i="22" s="1"/>
  <c r="J257" i="22"/>
  <c r="J244" i="22"/>
  <c r="K137" i="22"/>
  <c r="K257" i="22" s="1"/>
  <c r="K269" i="22" s="1"/>
  <c r="R253" i="15"/>
  <c r="R241" i="15"/>
  <c r="M253" i="15"/>
  <c r="X253" i="15"/>
  <c r="R253" i="16"/>
  <c r="R241" i="16"/>
  <c r="J256" i="16"/>
  <c r="K240" i="16"/>
  <c r="K256" i="16" s="1"/>
  <c r="W241" i="16"/>
  <c r="J321" i="16"/>
  <c r="N334" i="16"/>
  <c r="N338" i="16"/>
  <c r="N336" i="16"/>
  <c r="N332" i="16"/>
  <c r="N254" i="17"/>
  <c r="N242" i="17"/>
  <c r="O82" i="17"/>
  <c r="X254" i="17"/>
  <c r="X242" i="17"/>
  <c r="H255" i="17"/>
  <c r="F267" i="17"/>
  <c r="H267" i="17" s="1"/>
  <c r="S136" i="17"/>
  <c r="S255" i="17" s="1"/>
  <c r="F268" i="17"/>
  <c r="H268" i="17" s="1"/>
  <c r="S180" i="17"/>
  <c r="S256" i="17" s="1"/>
  <c r="F269" i="17"/>
  <c r="H269" i="17" s="1"/>
  <c r="S241" i="17"/>
  <c r="S257" i="17" s="1"/>
  <c r="E258" i="17"/>
  <c r="E270" i="17" s="1"/>
  <c r="M258" i="17"/>
  <c r="U258" i="17"/>
  <c r="L322" i="17"/>
  <c r="T337" i="17"/>
  <c r="N337" i="17"/>
  <c r="R336" i="17"/>
  <c r="R339" i="17"/>
  <c r="R338" i="17"/>
  <c r="R334" i="17"/>
  <c r="G82" i="18"/>
  <c r="J254" i="18"/>
  <c r="J266" i="18" s="1"/>
  <c r="L266" i="18" s="1"/>
  <c r="J242" i="18"/>
  <c r="R255" i="18"/>
  <c r="S136" i="18"/>
  <c r="S255" i="18" s="1"/>
  <c r="J269" i="18"/>
  <c r="L269" i="18" s="1"/>
  <c r="V334" i="18"/>
  <c r="L339" i="18"/>
  <c r="M337" i="18"/>
  <c r="M340" i="18" s="1"/>
  <c r="L340" i="18"/>
  <c r="J255" i="19"/>
  <c r="K136" i="19"/>
  <c r="K255" i="19" s="1"/>
  <c r="E313" i="23"/>
  <c r="E241" i="14"/>
  <c r="I241" i="14"/>
  <c r="M241" i="14"/>
  <c r="Q241" i="14"/>
  <c r="U241" i="14"/>
  <c r="K81" i="15"/>
  <c r="N253" i="15"/>
  <c r="N241" i="15"/>
  <c r="T81" i="15"/>
  <c r="T253" i="15" s="1"/>
  <c r="M241" i="15"/>
  <c r="I253" i="15"/>
  <c r="I265" i="15" s="1"/>
  <c r="N333" i="15"/>
  <c r="N338" i="15"/>
  <c r="K81" i="16"/>
  <c r="N253" i="16"/>
  <c r="N241" i="16"/>
  <c r="T81" i="16"/>
  <c r="T253" i="16" s="1"/>
  <c r="X253" i="16"/>
  <c r="X241" i="16"/>
  <c r="F266" i="16"/>
  <c r="H266" i="16" s="1"/>
  <c r="H254" i="16"/>
  <c r="L266" i="16"/>
  <c r="H267" i="16"/>
  <c r="L267" i="16"/>
  <c r="F256" i="16"/>
  <c r="F268" i="16" s="1"/>
  <c r="H268" i="16" s="1"/>
  <c r="G240" i="16"/>
  <c r="G256" i="16" s="1"/>
  <c r="G268" i="16" s="1"/>
  <c r="L240" i="16"/>
  <c r="L256" i="16" s="1"/>
  <c r="I241" i="16"/>
  <c r="M253" i="16"/>
  <c r="E265" i="16" s="1"/>
  <c r="L321" i="16"/>
  <c r="T336" i="16"/>
  <c r="N335" i="16"/>
  <c r="N337" i="16"/>
  <c r="R338" i="16"/>
  <c r="R337" i="16"/>
  <c r="R333" i="16"/>
  <c r="R335" i="16"/>
  <c r="J254" i="17"/>
  <c r="J266" i="17" s="1"/>
  <c r="L266" i="17" s="1"/>
  <c r="J242" i="17"/>
  <c r="K82" i="17"/>
  <c r="O136" i="17"/>
  <c r="O255" i="17" s="1"/>
  <c r="G267" i="17" s="1"/>
  <c r="O180" i="17"/>
  <c r="O256" i="17" s="1"/>
  <c r="G268" i="17" s="1"/>
  <c r="O241" i="17"/>
  <c r="O257" i="17" s="1"/>
  <c r="F254" i="18"/>
  <c r="F242" i="18"/>
  <c r="S82" i="18"/>
  <c r="V254" i="18"/>
  <c r="V242" i="18"/>
  <c r="E303" i="18"/>
  <c r="I258" i="18"/>
  <c r="I270" i="18" s="1"/>
  <c r="E305" i="18"/>
  <c r="Q258" i="18"/>
  <c r="J268" i="18"/>
  <c r="L268" i="18" s="1"/>
  <c r="V333" i="18"/>
  <c r="F254" i="19"/>
  <c r="F242" i="19"/>
  <c r="H82" i="19"/>
  <c r="X254" i="19"/>
  <c r="X242" i="19"/>
  <c r="F255" i="19"/>
  <c r="G136" i="19"/>
  <c r="G255" i="19" s="1"/>
  <c r="J256" i="19"/>
  <c r="J268" i="19" s="1"/>
  <c r="L268" i="19" s="1"/>
  <c r="L180" i="19"/>
  <c r="L256" i="19" s="1"/>
  <c r="R256" i="19"/>
  <c r="T180" i="19"/>
  <c r="T256" i="19" s="1"/>
  <c r="J257" i="19"/>
  <c r="J269" i="19" s="1"/>
  <c r="L269" i="19" s="1"/>
  <c r="L241" i="19"/>
  <c r="L257" i="19" s="1"/>
  <c r="R257" i="19"/>
  <c r="T241" i="19"/>
  <c r="T257" i="19" s="1"/>
  <c r="O254" i="20"/>
  <c r="O242" i="20"/>
  <c r="L136" i="20"/>
  <c r="L255" i="20" s="1"/>
  <c r="K136" i="20"/>
  <c r="K255" i="20" s="1"/>
  <c r="K267" i="20" s="1"/>
  <c r="I255" i="20"/>
  <c r="T136" i="20"/>
  <c r="T255" i="20" s="1"/>
  <c r="S136" i="20"/>
  <c r="S255" i="20" s="1"/>
  <c r="Q255" i="20"/>
  <c r="I254" i="21"/>
  <c r="I242" i="21"/>
  <c r="K82" i="21"/>
  <c r="Q254" i="21"/>
  <c r="Q242" i="21"/>
  <c r="T82" i="21"/>
  <c r="T254" i="21" s="1"/>
  <c r="S82" i="21"/>
  <c r="I256" i="21"/>
  <c r="K180" i="21"/>
  <c r="K256" i="21" s="1"/>
  <c r="K268" i="21" s="1"/>
  <c r="Q256" i="21"/>
  <c r="S180" i="21"/>
  <c r="S256" i="21" s="1"/>
  <c r="I257" i="21"/>
  <c r="K241" i="21"/>
  <c r="K257" i="21" s="1"/>
  <c r="K269" i="21" s="1"/>
  <c r="Q257" i="21"/>
  <c r="S241" i="21"/>
  <c r="S257" i="21" s="1"/>
  <c r="T242" i="21"/>
  <c r="T258" i="21" s="1"/>
  <c r="R258" i="21"/>
  <c r="J270" i="21" s="1"/>
  <c r="F305" i="21"/>
  <c r="H244" i="23"/>
  <c r="H260" i="23" s="1"/>
  <c r="F260" i="23"/>
  <c r="F272" i="23" s="1"/>
  <c r="F304" i="23"/>
  <c r="V260" i="23"/>
  <c r="F312" i="23"/>
  <c r="K379" i="23"/>
  <c r="G81" i="16"/>
  <c r="J253" i="16"/>
  <c r="J265" i="16" s="1"/>
  <c r="L265" i="16" s="1"/>
  <c r="J241" i="16"/>
  <c r="R256" i="16"/>
  <c r="S240" i="16"/>
  <c r="S256" i="16" s="1"/>
  <c r="F254" i="17"/>
  <c r="F242" i="17"/>
  <c r="G82" i="17"/>
  <c r="V254" i="17"/>
  <c r="V242" i="17"/>
  <c r="K136" i="17"/>
  <c r="K255" i="17" s="1"/>
  <c r="K267" i="17" s="1"/>
  <c r="K180" i="17"/>
  <c r="K256" i="17" s="1"/>
  <c r="K268" i="17" s="1"/>
  <c r="K241" i="17"/>
  <c r="K257" i="17" s="1"/>
  <c r="H339" i="17"/>
  <c r="H340" i="17"/>
  <c r="O82" i="18"/>
  <c r="R254" i="18"/>
  <c r="R242" i="18"/>
  <c r="J255" i="18"/>
  <c r="J267" i="18" s="1"/>
  <c r="L267" i="18" s="1"/>
  <c r="K136" i="18"/>
  <c r="K255" i="18" s="1"/>
  <c r="K267" i="18" s="1"/>
  <c r="V338" i="18"/>
  <c r="I254" i="19"/>
  <c r="I266" i="19" s="1"/>
  <c r="I242" i="19"/>
  <c r="K82" i="19"/>
  <c r="N254" i="19"/>
  <c r="N242" i="19"/>
  <c r="P82" i="19"/>
  <c r="P254" i="19" s="1"/>
  <c r="R255" i="19"/>
  <c r="S136" i="19"/>
  <c r="S255" i="19" s="1"/>
  <c r="F311" i="19"/>
  <c r="W258" i="19"/>
  <c r="E310" i="21"/>
  <c r="H310" i="21" s="1"/>
  <c r="E254" i="19"/>
  <c r="E242" i="19"/>
  <c r="G82" i="19"/>
  <c r="J254" i="19"/>
  <c r="J242" i="19"/>
  <c r="U254" i="19"/>
  <c r="U242" i="19"/>
  <c r="H340" i="19"/>
  <c r="H339" i="19"/>
  <c r="I337" i="19"/>
  <c r="I340" i="19" s="1"/>
  <c r="S369" i="19"/>
  <c r="P376" i="19"/>
  <c r="S376" i="19" s="1"/>
  <c r="P374" i="19"/>
  <c r="S374" i="19" s="1"/>
  <c r="P372" i="19"/>
  <c r="S372" i="19" s="1"/>
  <c r="P370" i="19"/>
  <c r="S370" i="19" s="1"/>
  <c r="O377" i="19"/>
  <c r="K254" i="20"/>
  <c r="K242" i="20"/>
  <c r="L82" i="21"/>
  <c r="L254" i="21" s="1"/>
  <c r="K267" i="21"/>
  <c r="L180" i="21"/>
  <c r="L256" i="21" s="1"/>
  <c r="T180" i="21"/>
  <c r="T256" i="21" s="1"/>
  <c r="L241" i="21"/>
  <c r="L257" i="21" s="1"/>
  <c r="T241" i="21"/>
  <c r="T257" i="21" s="1"/>
  <c r="F304" i="21"/>
  <c r="P375" i="21"/>
  <c r="S375" i="21" s="1"/>
  <c r="G256" i="22"/>
  <c r="G268" i="22" s="1"/>
  <c r="G244" i="22"/>
  <c r="E306" i="22"/>
  <c r="M260" i="22"/>
  <c r="W256" i="22"/>
  <c r="W244" i="22"/>
  <c r="E257" i="22"/>
  <c r="E269" i="22" s="1"/>
  <c r="G137" i="22"/>
  <c r="G257" i="22" s="1"/>
  <c r="G269" i="22" s="1"/>
  <c r="K270" i="22"/>
  <c r="T339" i="23"/>
  <c r="J340" i="26"/>
  <c r="J336" i="26"/>
  <c r="J335" i="26"/>
  <c r="J341" i="26"/>
  <c r="J338" i="26"/>
  <c r="J337" i="26"/>
  <c r="J339" i="26"/>
  <c r="N257" i="19"/>
  <c r="P241" i="19"/>
  <c r="P257" i="19" s="1"/>
  <c r="T337" i="19"/>
  <c r="G254" i="20"/>
  <c r="G266" i="20" s="1"/>
  <c r="W254" i="20"/>
  <c r="W242" i="20"/>
  <c r="H136" i="20"/>
  <c r="G136" i="20"/>
  <c r="G255" i="20" s="1"/>
  <c r="G267" i="20" s="1"/>
  <c r="E255" i="20"/>
  <c r="P136" i="20"/>
  <c r="P255" i="20" s="1"/>
  <c r="O136" i="20"/>
  <c r="O255" i="20" s="1"/>
  <c r="M255" i="20"/>
  <c r="G268" i="20"/>
  <c r="G269" i="20"/>
  <c r="E254" i="21"/>
  <c r="E242" i="21"/>
  <c r="H242" i="21" s="1"/>
  <c r="H258" i="21" s="1"/>
  <c r="G82" i="21"/>
  <c r="M254" i="21"/>
  <c r="M242" i="21"/>
  <c r="P82" i="21"/>
  <c r="P254" i="21" s="1"/>
  <c r="O82" i="21"/>
  <c r="U254" i="21"/>
  <c r="U242" i="21"/>
  <c r="G267" i="21"/>
  <c r="E256" i="21"/>
  <c r="G180" i="21"/>
  <c r="G256" i="21" s="1"/>
  <c r="M256" i="21"/>
  <c r="O180" i="21"/>
  <c r="O256" i="21" s="1"/>
  <c r="E257" i="21"/>
  <c r="G241" i="21"/>
  <c r="G257" i="21" s="1"/>
  <c r="M257" i="21"/>
  <c r="O241" i="21"/>
  <c r="O257" i="21" s="1"/>
  <c r="H254" i="21"/>
  <c r="V333" i="21"/>
  <c r="N337" i="21"/>
  <c r="L340" i="21"/>
  <c r="L339" i="21"/>
  <c r="M337" i="21"/>
  <c r="M340" i="21" s="1"/>
  <c r="S256" i="22"/>
  <c r="S244" i="22"/>
  <c r="G270" i="22"/>
  <c r="G271" i="22"/>
  <c r="E305" i="22"/>
  <c r="I260" i="22"/>
  <c r="I272" i="22" s="1"/>
  <c r="J268" i="23"/>
  <c r="J271" i="23"/>
  <c r="P365" i="16"/>
  <c r="S365" i="16" s="1"/>
  <c r="P367" i="16"/>
  <c r="S367" i="16" s="1"/>
  <c r="P369" i="16"/>
  <c r="S369" i="16" s="1"/>
  <c r="G180" i="18"/>
  <c r="G256" i="18" s="1"/>
  <c r="G268" i="18" s="1"/>
  <c r="K180" i="18"/>
  <c r="K256" i="18" s="1"/>
  <c r="K268" i="18" s="1"/>
  <c r="O180" i="18"/>
  <c r="O256" i="18" s="1"/>
  <c r="S180" i="18"/>
  <c r="S256" i="18" s="1"/>
  <c r="G241" i="18"/>
  <c r="G257" i="18" s="1"/>
  <c r="G269" i="18" s="1"/>
  <c r="K241" i="18"/>
  <c r="K257" i="18" s="1"/>
  <c r="K269" i="18" s="1"/>
  <c r="O241" i="18"/>
  <c r="O257" i="18" s="1"/>
  <c r="S241" i="18"/>
  <c r="S257" i="18" s="1"/>
  <c r="P369" i="18"/>
  <c r="M254" i="19"/>
  <c r="M242" i="19"/>
  <c r="O82" i="19"/>
  <c r="R254" i="19"/>
  <c r="R242" i="19"/>
  <c r="N335" i="19"/>
  <c r="N338" i="19"/>
  <c r="N334" i="19"/>
  <c r="N339" i="19"/>
  <c r="N333" i="19"/>
  <c r="P373" i="19"/>
  <c r="S373" i="19" s="1"/>
  <c r="I266" i="20"/>
  <c r="L266" i="20" s="1"/>
  <c r="S254" i="20"/>
  <c r="S242" i="20"/>
  <c r="I268" i="20"/>
  <c r="L268" i="20" s="1"/>
  <c r="I269" i="20"/>
  <c r="L269" i="20" s="1"/>
  <c r="H82" i="21"/>
  <c r="P242" i="21"/>
  <c r="P258" i="21" s="1"/>
  <c r="H255" i="21"/>
  <c r="F267" i="21"/>
  <c r="H267" i="21" s="1"/>
  <c r="F302" i="21"/>
  <c r="V335" i="21"/>
  <c r="E268" i="22"/>
  <c r="H268" i="22" s="1"/>
  <c r="H256" i="22"/>
  <c r="O256" i="22"/>
  <c r="O244" i="22"/>
  <c r="F306" i="22"/>
  <c r="N260" i="22"/>
  <c r="P244" i="22"/>
  <c r="P260" i="22" s="1"/>
  <c r="H271" i="22"/>
  <c r="J272" i="23"/>
  <c r="K256" i="24"/>
  <c r="K244" i="24"/>
  <c r="X256" i="24"/>
  <c r="X244" i="24"/>
  <c r="H137" i="24"/>
  <c r="F257" i="24"/>
  <c r="P137" i="24"/>
  <c r="P257" i="24" s="1"/>
  <c r="N257" i="24"/>
  <c r="E304" i="24"/>
  <c r="E260" i="24"/>
  <c r="G180" i="19"/>
  <c r="G256" i="19" s="1"/>
  <c r="G268" i="19" s="1"/>
  <c r="K180" i="19"/>
  <c r="K256" i="19" s="1"/>
  <c r="K268" i="19" s="1"/>
  <c r="O180" i="19"/>
  <c r="O256" i="19" s="1"/>
  <c r="S180" i="19"/>
  <c r="S256" i="19" s="1"/>
  <c r="G241" i="19"/>
  <c r="G257" i="19" s="1"/>
  <c r="G269" i="19" s="1"/>
  <c r="K241" i="19"/>
  <c r="K257" i="19" s="1"/>
  <c r="K269" i="19" s="1"/>
  <c r="O241" i="19"/>
  <c r="O257" i="19" s="1"/>
  <c r="S241" i="19"/>
  <c r="S257" i="19" s="1"/>
  <c r="R336" i="19"/>
  <c r="H82" i="20"/>
  <c r="L82" i="20"/>
  <c r="L254" i="20" s="1"/>
  <c r="P82" i="20"/>
  <c r="P254" i="20" s="1"/>
  <c r="T82" i="20"/>
  <c r="T254" i="20" s="1"/>
  <c r="H180" i="20"/>
  <c r="H256" i="20" s="1"/>
  <c r="L180" i="20"/>
  <c r="L256" i="20" s="1"/>
  <c r="P180" i="20"/>
  <c r="P256" i="20" s="1"/>
  <c r="T180" i="20"/>
  <c r="T256" i="20" s="1"/>
  <c r="E242" i="20"/>
  <c r="I242" i="20"/>
  <c r="M242" i="20"/>
  <c r="Q242" i="20"/>
  <c r="U242" i="20"/>
  <c r="H339" i="20"/>
  <c r="L136" i="21"/>
  <c r="L255" i="21" s="1"/>
  <c r="P136" i="21"/>
  <c r="P255" i="21" s="1"/>
  <c r="T136" i="21"/>
  <c r="T255" i="21" s="1"/>
  <c r="W242" i="21"/>
  <c r="H82" i="22"/>
  <c r="L82" i="22"/>
  <c r="L256" i="22" s="1"/>
  <c r="P82" i="22"/>
  <c r="P256" i="22" s="1"/>
  <c r="T82" i="22"/>
  <c r="T256" i="22" s="1"/>
  <c r="H137" i="22"/>
  <c r="F257" i="22"/>
  <c r="V257" i="22"/>
  <c r="V244" i="22"/>
  <c r="L181" i="22"/>
  <c r="L258" i="22" s="1"/>
  <c r="P181" i="22"/>
  <c r="P258" i="22" s="1"/>
  <c r="T181" i="22"/>
  <c r="T258" i="22" s="1"/>
  <c r="H243" i="22"/>
  <c r="H259" i="22" s="1"/>
  <c r="E244" i="22"/>
  <c r="U244" i="22"/>
  <c r="M256" i="22"/>
  <c r="X256" i="22"/>
  <c r="E256" i="23"/>
  <c r="E268" i="23" s="1"/>
  <c r="H268" i="23" s="1"/>
  <c r="E244" i="23"/>
  <c r="G82" i="23"/>
  <c r="M256" i="23"/>
  <c r="M244" i="23"/>
  <c r="O82" i="23"/>
  <c r="U256" i="23"/>
  <c r="U244" i="23"/>
  <c r="E258" i="23"/>
  <c r="E270" i="23" s="1"/>
  <c r="H270" i="23" s="1"/>
  <c r="G181" i="23"/>
  <c r="G258" i="23" s="1"/>
  <c r="M258" i="23"/>
  <c r="O181" i="23"/>
  <c r="O258" i="23" s="1"/>
  <c r="E259" i="23"/>
  <c r="E271" i="23" s="1"/>
  <c r="H271" i="23" s="1"/>
  <c r="G243" i="23"/>
  <c r="G259" i="23" s="1"/>
  <c r="M259" i="23"/>
  <c r="O243" i="23"/>
  <c r="O259" i="23" s="1"/>
  <c r="L244" i="23"/>
  <c r="L260" i="23" s="1"/>
  <c r="F307" i="23"/>
  <c r="L341" i="23"/>
  <c r="L342" i="23"/>
  <c r="M339" i="23"/>
  <c r="M342" i="23" s="1"/>
  <c r="G256" i="24"/>
  <c r="G268" i="24" s="1"/>
  <c r="E306" i="24"/>
  <c r="M260" i="24"/>
  <c r="E269" i="24"/>
  <c r="F260" i="25"/>
  <c r="V260" i="25"/>
  <c r="F312" i="25"/>
  <c r="V341" i="25"/>
  <c r="V337" i="25"/>
  <c r="V335" i="25"/>
  <c r="V338" i="25"/>
  <c r="F242" i="20"/>
  <c r="J242" i="20"/>
  <c r="N242" i="20"/>
  <c r="R242" i="20"/>
  <c r="V242" i="20"/>
  <c r="T337" i="20"/>
  <c r="X242" i="21"/>
  <c r="T137" i="22"/>
  <c r="T257" i="22" s="1"/>
  <c r="R257" i="22"/>
  <c r="F244" i="22"/>
  <c r="H82" i="23"/>
  <c r="P82" i="23"/>
  <c r="P256" i="23" s="1"/>
  <c r="H257" i="23"/>
  <c r="F269" i="23"/>
  <c r="H269" i="23" s="1"/>
  <c r="S256" i="24"/>
  <c r="S244" i="24"/>
  <c r="F311" i="24"/>
  <c r="U260" i="24"/>
  <c r="I270" i="24"/>
  <c r="L270" i="24" s="1"/>
  <c r="F304" i="25"/>
  <c r="R334" i="19"/>
  <c r="R338" i="19"/>
  <c r="M337" i="20"/>
  <c r="M340" i="20" s="1"/>
  <c r="L339" i="20"/>
  <c r="J337" i="21"/>
  <c r="H339" i="21"/>
  <c r="P137" i="22"/>
  <c r="P257" i="22" s="1"/>
  <c r="N257" i="22"/>
  <c r="R244" i="22"/>
  <c r="K379" i="22"/>
  <c r="P377" i="22" s="1"/>
  <c r="S377" i="22" s="1"/>
  <c r="I256" i="23"/>
  <c r="I268" i="23" s="1"/>
  <c r="I244" i="23"/>
  <c r="K82" i="23"/>
  <c r="Q256" i="23"/>
  <c r="Q244" i="23"/>
  <c r="T244" i="23" s="1"/>
  <c r="T260" i="23" s="1"/>
  <c r="S82" i="23"/>
  <c r="I258" i="23"/>
  <c r="K181" i="23"/>
  <c r="K258" i="23" s="1"/>
  <c r="K270" i="23" s="1"/>
  <c r="Q258" i="23"/>
  <c r="S181" i="23"/>
  <c r="S258" i="23" s="1"/>
  <c r="I259" i="23"/>
  <c r="K243" i="23"/>
  <c r="K259" i="23" s="1"/>
  <c r="K271" i="23" s="1"/>
  <c r="Q259" i="23"/>
  <c r="S243" i="23"/>
  <c r="S259" i="23" s="1"/>
  <c r="E312" i="23"/>
  <c r="H312" i="23" s="1"/>
  <c r="O256" i="24"/>
  <c r="I268" i="24"/>
  <c r="L268" i="24" s="1"/>
  <c r="F271" i="25"/>
  <c r="S256" i="26"/>
  <c r="Q260" i="26"/>
  <c r="I272" i="26" s="1"/>
  <c r="E307" i="26"/>
  <c r="W244" i="23"/>
  <c r="E256" i="25"/>
  <c r="E244" i="25"/>
  <c r="G82" i="25"/>
  <c r="M256" i="25"/>
  <c r="M244" i="25"/>
  <c r="O82" i="25"/>
  <c r="U256" i="25"/>
  <c r="U244" i="25"/>
  <c r="W257" i="25"/>
  <c r="W244" i="25"/>
  <c r="E258" i="25"/>
  <c r="G181" i="25"/>
  <c r="G258" i="25" s="1"/>
  <c r="M258" i="25"/>
  <c r="O181" i="25"/>
  <c r="O258" i="25" s="1"/>
  <c r="E259" i="25"/>
  <c r="G243" i="25"/>
  <c r="G259" i="25" s="1"/>
  <c r="G271" i="25" s="1"/>
  <c r="O243" i="25"/>
  <c r="O259" i="25" s="1"/>
  <c r="M259" i="25"/>
  <c r="F305" i="25"/>
  <c r="J260" i="25"/>
  <c r="L244" i="25"/>
  <c r="L260" i="25" s="1"/>
  <c r="F268" i="25"/>
  <c r="E272" i="26"/>
  <c r="P378" i="26"/>
  <c r="S378" i="26" s="1"/>
  <c r="P375" i="26"/>
  <c r="S375" i="26" s="1"/>
  <c r="P373" i="26"/>
  <c r="S373" i="26" s="1"/>
  <c r="P371" i="26"/>
  <c r="O379" i="26"/>
  <c r="P376" i="26"/>
  <c r="S376" i="26" s="1"/>
  <c r="P374" i="26"/>
  <c r="S374" i="26" s="1"/>
  <c r="P372" i="26"/>
  <c r="S372" i="26" s="1"/>
  <c r="P377" i="26"/>
  <c r="S377" i="26" s="1"/>
  <c r="R336" i="22"/>
  <c r="J338" i="22"/>
  <c r="T339" i="22"/>
  <c r="R340" i="22"/>
  <c r="J341" i="22"/>
  <c r="R341" i="22"/>
  <c r="X244" i="23"/>
  <c r="H342" i="23"/>
  <c r="H341" i="23"/>
  <c r="J339" i="23"/>
  <c r="L137" i="24"/>
  <c r="L257" i="24" s="1"/>
  <c r="J257" i="24"/>
  <c r="J269" i="24" s="1"/>
  <c r="T137" i="24"/>
  <c r="T257" i="24" s="1"/>
  <c r="R257" i="24"/>
  <c r="I244" i="24"/>
  <c r="Q244" i="24"/>
  <c r="E256" i="24"/>
  <c r="M256" i="24"/>
  <c r="I257" i="24"/>
  <c r="Q257" i="24"/>
  <c r="H82" i="25"/>
  <c r="P82" i="25"/>
  <c r="P256" i="25" s="1"/>
  <c r="F306" i="25"/>
  <c r="N260" i="25"/>
  <c r="J268" i="25"/>
  <c r="H269" i="25"/>
  <c r="V339" i="25"/>
  <c r="I271" i="26"/>
  <c r="E306" i="27"/>
  <c r="M260" i="27"/>
  <c r="P378" i="27"/>
  <c r="S378" i="27" s="1"/>
  <c r="P375" i="27"/>
  <c r="S375" i="27" s="1"/>
  <c r="P373" i="27"/>
  <c r="S373" i="27" s="1"/>
  <c r="P371" i="27"/>
  <c r="O379" i="27"/>
  <c r="P374" i="27"/>
  <c r="S374" i="27" s="1"/>
  <c r="P372" i="27"/>
  <c r="S372" i="27" s="1"/>
  <c r="P376" i="27"/>
  <c r="S376" i="27" s="1"/>
  <c r="K256" i="28"/>
  <c r="E307" i="28"/>
  <c r="Q260" i="28"/>
  <c r="M339" i="22"/>
  <c r="M342" i="22" s="1"/>
  <c r="L341" i="22"/>
  <c r="W256" i="24"/>
  <c r="W244" i="24"/>
  <c r="G137" i="24"/>
  <c r="G257" i="24" s="1"/>
  <c r="G269" i="24" s="1"/>
  <c r="O137" i="24"/>
  <c r="O257" i="24" s="1"/>
  <c r="H256" i="24"/>
  <c r="K379" i="24"/>
  <c r="P377" i="24" s="1"/>
  <c r="S377" i="24" s="1"/>
  <c r="I256" i="25"/>
  <c r="I268" i="25" s="1"/>
  <c r="I244" i="25"/>
  <c r="K82" i="25"/>
  <c r="Q256" i="25"/>
  <c r="Q244" i="25"/>
  <c r="S82" i="25"/>
  <c r="I258" i="25"/>
  <c r="I270" i="25" s="1"/>
  <c r="K181" i="25"/>
  <c r="K258" i="25" s="1"/>
  <c r="S181" i="25"/>
  <c r="S258" i="25" s="1"/>
  <c r="Q258" i="25"/>
  <c r="I259" i="25"/>
  <c r="I271" i="25" s="1"/>
  <c r="K243" i="25"/>
  <c r="K259" i="25" s="1"/>
  <c r="K271" i="25" s="1"/>
  <c r="T244" i="25"/>
  <c r="T260" i="25" s="1"/>
  <c r="F307" i="25"/>
  <c r="H257" i="25"/>
  <c r="R260" i="25"/>
  <c r="R259" i="25"/>
  <c r="J271" i="25" s="1"/>
  <c r="L271" i="25" s="1"/>
  <c r="N341" i="25"/>
  <c r="N335" i="25"/>
  <c r="H342" i="25"/>
  <c r="P375" i="25"/>
  <c r="S375" i="25" s="1"/>
  <c r="P373" i="25"/>
  <c r="S373" i="25" s="1"/>
  <c r="P371" i="25"/>
  <c r="O256" i="26"/>
  <c r="O244" i="26"/>
  <c r="X256" i="26"/>
  <c r="X244" i="26"/>
  <c r="H137" i="26"/>
  <c r="F257" i="26"/>
  <c r="P137" i="26"/>
  <c r="P257" i="26" s="1"/>
  <c r="N257" i="26"/>
  <c r="E304" i="26"/>
  <c r="E308" i="26" s="1"/>
  <c r="L324" i="26"/>
  <c r="E307" i="27"/>
  <c r="Q260" i="27"/>
  <c r="F307" i="27"/>
  <c r="T244" i="27"/>
  <c r="T260" i="27" s="1"/>
  <c r="H256" i="29"/>
  <c r="F268" i="29"/>
  <c r="H268" i="29" s="1"/>
  <c r="S256" i="29"/>
  <c r="L137" i="29"/>
  <c r="L257" i="29" s="1"/>
  <c r="J257" i="29"/>
  <c r="J269" i="29" s="1"/>
  <c r="L269" i="29" s="1"/>
  <c r="K137" i="29"/>
  <c r="K257" i="29" s="1"/>
  <c r="T137" i="29"/>
  <c r="T257" i="29" s="1"/>
  <c r="R257" i="29"/>
  <c r="S137" i="29"/>
  <c r="S257" i="29" s="1"/>
  <c r="M260" i="29"/>
  <c r="E306" i="29"/>
  <c r="F244" i="24"/>
  <c r="J244" i="24"/>
  <c r="N244" i="24"/>
  <c r="R244" i="24"/>
  <c r="V244" i="24"/>
  <c r="R336" i="24"/>
  <c r="J338" i="24"/>
  <c r="T339" i="24"/>
  <c r="R340" i="24"/>
  <c r="J341" i="24"/>
  <c r="R341" i="24"/>
  <c r="X244" i="25"/>
  <c r="R258" i="25"/>
  <c r="J270" i="25" s="1"/>
  <c r="L270" i="25" s="1"/>
  <c r="N259" i="25"/>
  <c r="J324" i="25"/>
  <c r="N338" i="25"/>
  <c r="J339" i="25"/>
  <c r="V340" i="25"/>
  <c r="P376" i="25"/>
  <c r="S376" i="25" s="1"/>
  <c r="O379" i="25"/>
  <c r="K256" i="26"/>
  <c r="K268" i="26" s="1"/>
  <c r="K137" i="26"/>
  <c r="K257" i="26" s="1"/>
  <c r="S137" i="26"/>
  <c r="S257" i="26" s="1"/>
  <c r="K270" i="26"/>
  <c r="K271" i="26"/>
  <c r="U260" i="26"/>
  <c r="V338" i="26"/>
  <c r="P137" i="27"/>
  <c r="P257" i="27" s="1"/>
  <c r="N244" i="27"/>
  <c r="F314" i="27"/>
  <c r="X260" i="27"/>
  <c r="R260" i="27"/>
  <c r="F312" i="27"/>
  <c r="T341" i="28"/>
  <c r="V339" i="28"/>
  <c r="M339" i="24"/>
  <c r="M342" i="24" s="1"/>
  <c r="L341" i="24"/>
  <c r="P181" i="25"/>
  <c r="P258" i="25" s="1"/>
  <c r="L243" i="25"/>
  <c r="L259" i="25" s="1"/>
  <c r="V336" i="25"/>
  <c r="N339" i="25"/>
  <c r="H341" i="25"/>
  <c r="L342" i="25"/>
  <c r="P374" i="25"/>
  <c r="S374" i="25" s="1"/>
  <c r="P378" i="25"/>
  <c r="S378" i="25" s="1"/>
  <c r="G256" i="26"/>
  <c r="G268" i="26" s="1"/>
  <c r="G244" i="26"/>
  <c r="L137" i="26"/>
  <c r="L257" i="26" s="1"/>
  <c r="J257" i="26"/>
  <c r="T137" i="26"/>
  <c r="T257" i="26" s="1"/>
  <c r="R257" i="26"/>
  <c r="G270" i="26"/>
  <c r="G271" i="26"/>
  <c r="T341" i="26"/>
  <c r="V339" i="26"/>
  <c r="R338" i="26"/>
  <c r="R337" i="26"/>
  <c r="R341" i="26"/>
  <c r="R340" i="26"/>
  <c r="R336" i="26"/>
  <c r="E304" i="27"/>
  <c r="E260" i="27"/>
  <c r="U260" i="27"/>
  <c r="F311" i="27"/>
  <c r="I257" i="27"/>
  <c r="I269" i="27" s="1"/>
  <c r="K137" i="27"/>
  <c r="K257" i="27" s="1"/>
  <c r="K269" i="27" s="1"/>
  <c r="J270" i="27"/>
  <c r="L270" i="27" s="1"/>
  <c r="I260" i="28"/>
  <c r="I272" i="28" s="1"/>
  <c r="E305" i="28"/>
  <c r="E272" i="29"/>
  <c r="F244" i="26"/>
  <c r="J244" i="26"/>
  <c r="N244" i="26"/>
  <c r="R244" i="26"/>
  <c r="V244" i="26"/>
  <c r="F256" i="26"/>
  <c r="J256" i="26"/>
  <c r="N256" i="26"/>
  <c r="R256" i="26"/>
  <c r="F258" i="26"/>
  <c r="J258" i="26"/>
  <c r="N258" i="26"/>
  <c r="R258" i="26"/>
  <c r="F259" i="26"/>
  <c r="J259" i="26"/>
  <c r="N259" i="26"/>
  <c r="R259" i="26"/>
  <c r="G82" i="27"/>
  <c r="K82" i="27"/>
  <c r="O82" i="27"/>
  <c r="S82" i="27"/>
  <c r="W256" i="27"/>
  <c r="W244" i="27"/>
  <c r="L137" i="27"/>
  <c r="L257" i="27" s="1"/>
  <c r="O137" i="27"/>
  <c r="O257" i="27" s="1"/>
  <c r="I244" i="27"/>
  <c r="E256" i="27"/>
  <c r="U256" i="27"/>
  <c r="T339" i="27"/>
  <c r="P377" i="27"/>
  <c r="S377" i="27" s="1"/>
  <c r="G256" i="28"/>
  <c r="G268" i="28" s="1"/>
  <c r="E306" i="28"/>
  <c r="M260" i="28"/>
  <c r="W244" i="28"/>
  <c r="W256" i="28"/>
  <c r="E257" i="28"/>
  <c r="H137" i="28"/>
  <c r="G137" i="28"/>
  <c r="G257" i="28" s="1"/>
  <c r="G269" i="28" s="1"/>
  <c r="P137" i="28"/>
  <c r="P257" i="28" s="1"/>
  <c r="O137" i="28"/>
  <c r="O257" i="28" s="1"/>
  <c r="M257" i="28"/>
  <c r="G271" i="28"/>
  <c r="E268" i="28"/>
  <c r="V338" i="28"/>
  <c r="W244" i="26"/>
  <c r="H82" i="27"/>
  <c r="P82" i="27"/>
  <c r="P256" i="27" s="1"/>
  <c r="T82" i="27"/>
  <c r="T256" i="27" s="1"/>
  <c r="H137" i="27"/>
  <c r="H181" i="27"/>
  <c r="H258" i="27" s="1"/>
  <c r="L181" i="27"/>
  <c r="L258" i="27" s="1"/>
  <c r="P181" i="27"/>
  <c r="P258" i="27" s="1"/>
  <c r="T181" i="27"/>
  <c r="T258" i="27" s="1"/>
  <c r="H243" i="27"/>
  <c r="H259" i="27" s="1"/>
  <c r="L243" i="27"/>
  <c r="L259" i="27" s="1"/>
  <c r="P243" i="27"/>
  <c r="P259" i="27" s="1"/>
  <c r="T243" i="27"/>
  <c r="T259" i="27" s="1"/>
  <c r="J244" i="27"/>
  <c r="Q256" i="27"/>
  <c r="I268" i="27" s="1"/>
  <c r="L268" i="27" s="1"/>
  <c r="J257" i="27"/>
  <c r="R257" i="27"/>
  <c r="S256" i="28"/>
  <c r="I270" i="28"/>
  <c r="L270" i="28" s="1"/>
  <c r="E271" i="29"/>
  <c r="H271" i="29" s="1"/>
  <c r="G137" i="27"/>
  <c r="G257" i="27" s="1"/>
  <c r="F244" i="27"/>
  <c r="L342" i="27"/>
  <c r="L341" i="27"/>
  <c r="M339" i="27"/>
  <c r="M342" i="27" s="1"/>
  <c r="E244" i="28"/>
  <c r="U244" i="28"/>
  <c r="L137" i="28"/>
  <c r="L257" i="28" s="1"/>
  <c r="I257" i="28"/>
  <c r="I269" i="28" s="1"/>
  <c r="L269" i="28" s="1"/>
  <c r="K137" i="28"/>
  <c r="K257" i="28" s="1"/>
  <c r="T137" i="28"/>
  <c r="T257" i="28" s="1"/>
  <c r="S137" i="28"/>
  <c r="S257" i="28" s="1"/>
  <c r="O244" i="28"/>
  <c r="F314" i="28"/>
  <c r="V337" i="28"/>
  <c r="N337" i="28"/>
  <c r="N340" i="28"/>
  <c r="N341" i="28"/>
  <c r="N339" i="28"/>
  <c r="N336" i="28"/>
  <c r="N338" i="28"/>
  <c r="N335" i="28"/>
  <c r="S371" i="29"/>
  <c r="H181" i="28"/>
  <c r="H258" i="28" s="1"/>
  <c r="L181" i="28"/>
  <c r="L258" i="28" s="1"/>
  <c r="P181" i="28"/>
  <c r="P258" i="28" s="1"/>
  <c r="T181" i="28"/>
  <c r="T258" i="28" s="1"/>
  <c r="H243" i="28"/>
  <c r="H259" i="28" s="1"/>
  <c r="L243" i="28"/>
  <c r="L259" i="28" s="1"/>
  <c r="P243" i="28"/>
  <c r="P259" i="28" s="1"/>
  <c r="T243" i="28"/>
  <c r="T259" i="28" s="1"/>
  <c r="Q256" i="28"/>
  <c r="I268" i="28" s="1"/>
  <c r="H257" i="28"/>
  <c r="H342" i="28"/>
  <c r="H341" i="28"/>
  <c r="I339" i="28"/>
  <c r="I342" i="28" s="1"/>
  <c r="O256" i="29"/>
  <c r="E307" i="29"/>
  <c r="J340" i="29"/>
  <c r="J336" i="29"/>
  <c r="J335" i="29"/>
  <c r="J341" i="29"/>
  <c r="J338" i="29"/>
  <c r="M256" i="28"/>
  <c r="P376" i="28"/>
  <c r="S376" i="28" s="1"/>
  <c r="P374" i="28"/>
  <c r="S374" i="28" s="1"/>
  <c r="P372" i="28"/>
  <c r="S372" i="28" s="1"/>
  <c r="P377" i="28"/>
  <c r="S377" i="28" s="1"/>
  <c r="P375" i="28"/>
  <c r="S375" i="28" s="1"/>
  <c r="P373" i="28"/>
  <c r="S373" i="28" s="1"/>
  <c r="P371" i="28"/>
  <c r="K256" i="29"/>
  <c r="K268" i="29" s="1"/>
  <c r="K244" i="29"/>
  <c r="X256" i="29"/>
  <c r="X244" i="29"/>
  <c r="H137" i="29"/>
  <c r="F257" i="29"/>
  <c r="G137" i="29"/>
  <c r="G257" i="29" s="1"/>
  <c r="G269" i="29" s="1"/>
  <c r="P137" i="29"/>
  <c r="P257" i="29" s="1"/>
  <c r="N257" i="29"/>
  <c r="O137" i="29"/>
  <c r="O257" i="29" s="1"/>
  <c r="K270" i="29"/>
  <c r="K271" i="29"/>
  <c r="E304" i="29"/>
  <c r="F256" i="28"/>
  <c r="F244" i="28"/>
  <c r="J256" i="28"/>
  <c r="J244" i="28"/>
  <c r="N256" i="28"/>
  <c r="N244" i="28"/>
  <c r="R256" i="28"/>
  <c r="R244" i="28"/>
  <c r="V256" i="28"/>
  <c r="V244" i="28"/>
  <c r="V340" i="28"/>
  <c r="P378" i="28"/>
  <c r="S378" i="28" s="1"/>
  <c r="G256" i="29"/>
  <c r="G268" i="29" s="1"/>
  <c r="J268" i="29"/>
  <c r="L268" i="29" s="1"/>
  <c r="G270" i="29"/>
  <c r="J270" i="29"/>
  <c r="L270" i="29" s="1"/>
  <c r="G271" i="29"/>
  <c r="J271" i="29"/>
  <c r="L271" i="29" s="1"/>
  <c r="U260" i="29"/>
  <c r="J337" i="29"/>
  <c r="J339" i="29"/>
  <c r="O379" i="29"/>
  <c r="P373" i="29"/>
  <c r="S373" i="29" s="1"/>
  <c r="P375" i="29"/>
  <c r="S375" i="29" s="1"/>
  <c r="P372" i="29"/>
  <c r="S372" i="29" s="1"/>
  <c r="P378" i="29"/>
  <c r="S378" i="29" s="1"/>
  <c r="P374" i="29"/>
  <c r="S374" i="29" s="1"/>
  <c r="F244" i="29"/>
  <c r="J244" i="29"/>
  <c r="N244" i="29"/>
  <c r="R244" i="29"/>
  <c r="V244" i="29"/>
  <c r="L342" i="29"/>
  <c r="L341" i="29"/>
  <c r="T339" i="29"/>
  <c r="H82" i="30"/>
  <c r="F256" i="30"/>
  <c r="F244" i="30"/>
  <c r="P82" i="30"/>
  <c r="P256" i="30" s="1"/>
  <c r="N256" i="30"/>
  <c r="N244" i="30"/>
  <c r="V256" i="30"/>
  <c r="V244" i="30"/>
  <c r="H181" i="30"/>
  <c r="H258" i="30" s="1"/>
  <c r="F258" i="30"/>
  <c r="P181" i="30"/>
  <c r="P258" i="30" s="1"/>
  <c r="N258" i="30"/>
  <c r="H243" i="30"/>
  <c r="H259" i="30" s="1"/>
  <c r="F259" i="30"/>
  <c r="P243" i="30"/>
  <c r="P259" i="30" s="1"/>
  <c r="N259" i="30"/>
  <c r="W244" i="29"/>
  <c r="M339" i="29"/>
  <c r="M342" i="29" s="1"/>
  <c r="P377" i="29"/>
  <c r="S377" i="29" s="1"/>
  <c r="I256" i="30"/>
  <c r="I268" i="30" s="1"/>
  <c r="I244" i="30"/>
  <c r="K82" i="30"/>
  <c r="Q256" i="30"/>
  <c r="Q244" i="30"/>
  <c r="S82" i="30"/>
  <c r="I258" i="30"/>
  <c r="I270" i="30" s="1"/>
  <c r="K181" i="30"/>
  <c r="K258" i="30" s="1"/>
  <c r="Q258" i="30"/>
  <c r="S181" i="30"/>
  <c r="S258" i="30" s="1"/>
  <c r="R336" i="28"/>
  <c r="R340" i="28"/>
  <c r="L82" i="30"/>
  <c r="L256" i="30" s="1"/>
  <c r="J256" i="30"/>
  <c r="J268" i="30" s="1"/>
  <c r="L268" i="30" s="1"/>
  <c r="J244" i="30"/>
  <c r="T82" i="30"/>
  <c r="T256" i="30" s="1"/>
  <c r="R256" i="30"/>
  <c r="R244" i="30"/>
  <c r="L181" i="30"/>
  <c r="L258" i="30" s="1"/>
  <c r="J258" i="30"/>
  <c r="T181" i="30"/>
  <c r="T258" i="30" s="1"/>
  <c r="R258" i="30"/>
  <c r="L243" i="30"/>
  <c r="L259" i="30" s="1"/>
  <c r="J259" i="30"/>
  <c r="T243" i="30"/>
  <c r="T259" i="30" s="1"/>
  <c r="R259" i="30"/>
  <c r="F269" i="30"/>
  <c r="H269" i="30" s="1"/>
  <c r="T339" i="30"/>
  <c r="W244" i="30"/>
  <c r="M339" i="30"/>
  <c r="M342" i="30" s="1"/>
  <c r="L341" i="30"/>
  <c r="L342" i="30"/>
  <c r="O379" i="30"/>
  <c r="G243" i="30"/>
  <c r="G259" i="30" s="1"/>
  <c r="K243" i="30"/>
  <c r="K259" i="30" s="1"/>
  <c r="O243" i="30"/>
  <c r="O259" i="30" s="1"/>
  <c r="S243" i="30"/>
  <c r="S259" i="30" s="1"/>
  <c r="X244" i="30"/>
  <c r="I339" i="30"/>
  <c r="I342" i="30" s="1"/>
  <c r="P371" i="30"/>
  <c r="P373" i="30"/>
  <c r="S373" i="30" s="1"/>
  <c r="P375" i="30"/>
  <c r="S375" i="30" s="1"/>
  <c r="H341" i="30"/>
  <c r="E305" i="15" l="1"/>
  <c r="F313" i="30"/>
  <c r="W260" i="30"/>
  <c r="F312" i="30"/>
  <c r="V260" i="30"/>
  <c r="T244" i="29"/>
  <c r="T260" i="29" s="1"/>
  <c r="F307" i="29"/>
  <c r="R260" i="29"/>
  <c r="F260" i="27"/>
  <c r="H244" i="27"/>
  <c r="H260" i="27" s="1"/>
  <c r="F304" i="27"/>
  <c r="F312" i="26"/>
  <c r="F315" i="26" s="1"/>
  <c r="V260" i="26"/>
  <c r="F304" i="24"/>
  <c r="F260" i="24"/>
  <c r="H244" i="24"/>
  <c r="H260" i="24" s="1"/>
  <c r="G306" i="26"/>
  <c r="O260" i="26"/>
  <c r="Q260" i="25"/>
  <c r="E307" i="25"/>
  <c r="H307" i="25" s="1"/>
  <c r="E304" i="25"/>
  <c r="E260" i="25"/>
  <c r="F315" i="24"/>
  <c r="F310" i="20"/>
  <c r="V258" i="20"/>
  <c r="F311" i="22"/>
  <c r="U260" i="22"/>
  <c r="F305" i="19"/>
  <c r="R258" i="19"/>
  <c r="T242" i="19"/>
  <c r="T258" i="19" s="1"/>
  <c r="E266" i="19"/>
  <c r="O254" i="18"/>
  <c r="O242" i="18"/>
  <c r="F312" i="19"/>
  <c r="X258" i="19"/>
  <c r="U257" i="14"/>
  <c r="F308" i="14"/>
  <c r="F303" i="18"/>
  <c r="L242" i="18"/>
  <c r="L258" i="18" s="1"/>
  <c r="J258" i="18"/>
  <c r="T339" i="17"/>
  <c r="V337" i="17"/>
  <c r="F312" i="17"/>
  <c r="X258" i="17"/>
  <c r="W257" i="16"/>
  <c r="F310" i="16"/>
  <c r="G302" i="13"/>
  <c r="K257" i="13"/>
  <c r="F311" i="11"/>
  <c r="X257" i="11"/>
  <c r="E302" i="10"/>
  <c r="H302" i="10" s="1"/>
  <c r="I257" i="10"/>
  <c r="E302" i="8"/>
  <c r="H302" i="8" s="1"/>
  <c r="I257" i="8"/>
  <c r="F311" i="12"/>
  <c r="X257" i="12"/>
  <c r="H255" i="18"/>
  <c r="F267" i="18"/>
  <c r="H267" i="18" s="1"/>
  <c r="T242" i="17"/>
  <c r="T258" i="17" s="1"/>
  <c r="F305" i="17"/>
  <c r="R258" i="17"/>
  <c r="E304" i="15"/>
  <c r="Q257" i="15"/>
  <c r="I269" i="15" s="1"/>
  <c r="E305" i="19"/>
  <c r="Q258" i="19"/>
  <c r="T338" i="11"/>
  <c r="V336" i="11"/>
  <c r="E302" i="2"/>
  <c r="I257" i="2"/>
  <c r="E309" i="12"/>
  <c r="H309" i="12" s="1"/>
  <c r="H302" i="12"/>
  <c r="F301" i="5"/>
  <c r="F257" i="5"/>
  <c r="F269" i="5" s="1"/>
  <c r="H241" i="5"/>
  <c r="H257" i="5" s="1"/>
  <c r="F311" i="2"/>
  <c r="X257" i="2"/>
  <c r="H267" i="12"/>
  <c r="E311" i="9"/>
  <c r="H311" i="9" s="1"/>
  <c r="H241" i="6"/>
  <c r="H257" i="6" s="1"/>
  <c r="F257" i="6"/>
  <c r="F301" i="6"/>
  <c r="N335" i="4"/>
  <c r="N334" i="4"/>
  <c r="N338" i="4"/>
  <c r="N337" i="4"/>
  <c r="N336" i="4"/>
  <c r="N333" i="4"/>
  <c r="N332" i="4"/>
  <c r="E310" i="4"/>
  <c r="H303" i="4"/>
  <c r="E303" i="3"/>
  <c r="M257" i="3"/>
  <c r="G304" i="2"/>
  <c r="S257" i="2"/>
  <c r="F265" i="6"/>
  <c r="H265" i="6" s="1"/>
  <c r="H253" i="6"/>
  <c r="G303" i="6"/>
  <c r="O257" i="6"/>
  <c r="T341" i="30"/>
  <c r="V339" i="30"/>
  <c r="W260" i="29"/>
  <c r="F313" i="29"/>
  <c r="P244" i="29"/>
  <c r="P260" i="29" s="1"/>
  <c r="F306" i="29"/>
  <c r="N260" i="29"/>
  <c r="F305" i="28"/>
  <c r="J260" i="28"/>
  <c r="L244" i="28"/>
  <c r="L260" i="28" s="1"/>
  <c r="G305" i="29"/>
  <c r="K260" i="29"/>
  <c r="F311" i="28"/>
  <c r="U260" i="28"/>
  <c r="G269" i="27"/>
  <c r="J269" i="27"/>
  <c r="L269" i="27" s="1"/>
  <c r="F313" i="28"/>
  <c r="W260" i="28"/>
  <c r="G244" i="28"/>
  <c r="O256" i="27"/>
  <c r="O244" i="27"/>
  <c r="T244" i="26"/>
  <c r="T260" i="26" s="1"/>
  <c r="F307" i="26"/>
  <c r="R260" i="26"/>
  <c r="G304" i="26"/>
  <c r="G260" i="26"/>
  <c r="G272" i="26" s="1"/>
  <c r="F314" i="25"/>
  <c r="X260" i="25"/>
  <c r="T341" i="24"/>
  <c r="V339" i="24"/>
  <c r="F307" i="24"/>
  <c r="R260" i="24"/>
  <c r="T244" i="24"/>
  <c r="T260" i="24" s="1"/>
  <c r="K270" i="25"/>
  <c r="N338" i="22"/>
  <c r="N337" i="22"/>
  <c r="N340" i="22"/>
  <c r="N336" i="22"/>
  <c r="N339" i="22"/>
  <c r="N341" i="22"/>
  <c r="N335" i="22"/>
  <c r="K268" i="28"/>
  <c r="L268" i="25"/>
  <c r="I269" i="24"/>
  <c r="L269" i="24" s="1"/>
  <c r="E305" i="24"/>
  <c r="I260" i="24"/>
  <c r="F314" i="23"/>
  <c r="X260" i="23"/>
  <c r="T341" i="22"/>
  <c r="V339" i="22"/>
  <c r="P379" i="26"/>
  <c r="S379" i="26" s="1"/>
  <c r="S371" i="26"/>
  <c r="E306" i="25"/>
  <c r="M260" i="25"/>
  <c r="E268" i="25"/>
  <c r="H268" i="25" s="1"/>
  <c r="N336" i="20"/>
  <c r="N335" i="20"/>
  <c r="N338" i="20"/>
  <c r="N334" i="20"/>
  <c r="N337" i="20"/>
  <c r="N339" i="20"/>
  <c r="N333" i="20"/>
  <c r="H304" i="25"/>
  <c r="E311" i="25"/>
  <c r="F308" i="25"/>
  <c r="F305" i="20"/>
  <c r="R258" i="20"/>
  <c r="T242" i="20"/>
  <c r="T258" i="20" s="1"/>
  <c r="F272" i="25"/>
  <c r="N340" i="23"/>
  <c r="N336" i="23"/>
  <c r="N338" i="23"/>
  <c r="N337" i="23"/>
  <c r="N335" i="23"/>
  <c r="N341" i="23"/>
  <c r="U260" i="23"/>
  <c r="F311" i="23"/>
  <c r="E304" i="22"/>
  <c r="E308" i="22" s="1"/>
  <c r="E260" i="22"/>
  <c r="E272" i="22" s="1"/>
  <c r="E305" i="20"/>
  <c r="Q258" i="20"/>
  <c r="E313" i="22"/>
  <c r="H313" i="22" s="1"/>
  <c r="H306" i="22"/>
  <c r="S369" i="18"/>
  <c r="P377" i="18"/>
  <c r="S377" i="18" s="1"/>
  <c r="L271" i="23"/>
  <c r="U258" i="21"/>
  <c r="F309" i="21"/>
  <c r="E304" i="21"/>
  <c r="M258" i="21"/>
  <c r="E266" i="21"/>
  <c r="H266" i="21" s="1"/>
  <c r="W260" i="22"/>
  <c r="F313" i="22"/>
  <c r="G304" i="22"/>
  <c r="G260" i="22"/>
  <c r="G303" i="20"/>
  <c r="K258" i="20"/>
  <c r="P377" i="19"/>
  <c r="S377" i="19" s="1"/>
  <c r="J266" i="19"/>
  <c r="L266" i="19" s="1"/>
  <c r="E303" i="19"/>
  <c r="I258" i="19"/>
  <c r="I270" i="19" s="1"/>
  <c r="H242" i="17"/>
  <c r="H258" i="17" s="1"/>
  <c r="F302" i="17"/>
  <c r="F258" i="17"/>
  <c r="G253" i="16"/>
  <c r="G265" i="16" s="1"/>
  <c r="G241" i="16"/>
  <c r="E305" i="21"/>
  <c r="Q258" i="21"/>
  <c r="I266" i="21"/>
  <c r="L266" i="21" s="1"/>
  <c r="I267" i="20"/>
  <c r="L267" i="20" s="1"/>
  <c r="S242" i="18"/>
  <c r="S254" i="18"/>
  <c r="K242" i="17"/>
  <c r="K254" i="17"/>
  <c r="E302" i="16"/>
  <c r="I257" i="16"/>
  <c r="F303" i="16"/>
  <c r="N257" i="16"/>
  <c r="P241" i="16"/>
  <c r="P257" i="16" s="1"/>
  <c r="F303" i="15"/>
  <c r="N257" i="15"/>
  <c r="P241" i="15"/>
  <c r="P257" i="15" s="1"/>
  <c r="E304" i="14"/>
  <c r="H304" i="14" s="1"/>
  <c r="Q257" i="14"/>
  <c r="P372" i="16"/>
  <c r="S372" i="16" s="1"/>
  <c r="K268" i="16"/>
  <c r="S369" i="21"/>
  <c r="P377" i="21"/>
  <c r="S377" i="21" s="1"/>
  <c r="S241" i="16"/>
  <c r="S253" i="16"/>
  <c r="O257" i="15"/>
  <c r="G303" i="15"/>
  <c r="K265" i="13"/>
  <c r="I257" i="12"/>
  <c r="E302" i="12"/>
  <c r="U257" i="10"/>
  <c r="F308" i="10"/>
  <c r="F312" i="10" s="1"/>
  <c r="E301" i="10"/>
  <c r="E257" i="10"/>
  <c r="E303" i="9"/>
  <c r="H303" i="9" s="1"/>
  <c r="M257" i="9"/>
  <c r="U257" i="8"/>
  <c r="F308" i="8"/>
  <c r="E301" i="8"/>
  <c r="E257" i="8"/>
  <c r="F269" i="19"/>
  <c r="H269" i="19" s="1"/>
  <c r="E270" i="18"/>
  <c r="P242" i="18"/>
  <c r="P258" i="18" s="1"/>
  <c r="N258" i="18"/>
  <c r="F304" i="18"/>
  <c r="F301" i="15"/>
  <c r="F257" i="15"/>
  <c r="F269" i="15" s="1"/>
  <c r="H269" i="15" s="1"/>
  <c r="H241" i="15"/>
  <c r="H257" i="15" s="1"/>
  <c r="W257" i="11"/>
  <c r="F310" i="11"/>
  <c r="F312" i="18"/>
  <c r="X258" i="18"/>
  <c r="S241" i="15"/>
  <c r="S253" i="15"/>
  <c r="J334" i="14"/>
  <c r="J337" i="14"/>
  <c r="J333" i="14"/>
  <c r="J332" i="14"/>
  <c r="J338" i="14"/>
  <c r="J335" i="14"/>
  <c r="G265" i="14"/>
  <c r="T338" i="13"/>
  <c r="V336" i="13"/>
  <c r="S241" i="12"/>
  <c r="O253" i="11"/>
  <c r="O241" i="11"/>
  <c r="E268" i="10"/>
  <c r="H268" i="10" s="1"/>
  <c r="G267" i="10"/>
  <c r="E266" i="10"/>
  <c r="H266" i="10" s="1"/>
  <c r="S241" i="9"/>
  <c r="I268" i="8"/>
  <c r="L268" i="8" s="1"/>
  <c r="K267" i="8"/>
  <c r="I266" i="8"/>
  <c r="L266" i="8" s="1"/>
  <c r="T338" i="7"/>
  <c r="V336" i="7"/>
  <c r="F304" i="5"/>
  <c r="R257" i="5"/>
  <c r="J269" i="5" s="1"/>
  <c r="T241" i="5"/>
  <c r="T257" i="5" s="1"/>
  <c r="K241" i="5"/>
  <c r="K253" i="5"/>
  <c r="E302" i="4"/>
  <c r="H302" i="4" s="1"/>
  <c r="I257" i="4"/>
  <c r="U257" i="2"/>
  <c r="F308" i="2"/>
  <c r="E301" i="2"/>
  <c r="E257" i="2"/>
  <c r="E304" i="1"/>
  <c r="H304" i="1" s="1"/>
  <c r="Q257" i="1"/>
  <c r="O253" i="1"/>
  <c r="O241" i="1"/>
  <c r="U260" i="30"/>
  <c r="F311" i="30"/>
  <c r="F302" i="15"/>
  <c r="J257" i="15"/>
  <c r="L241" i="15"/>
  <c r="L257" i="15" s="1"/>
  <c r="H241" i="8"/>
  <c r="H257" i="8" s="1"/>
  <c r="H254" i="13"/>
  <c r="F266" i="13"/>
  <c r="H266" i="13" s="1"/>
  <c r="G241" i="12"/>
  <c r="L241" i="11"/>
  <c r="L257" i="11" s="1"/>
  <c r="F302" i="11"/>
  <c r="J257" i="11"/>
  <c r="H241" i="10"/>
  <c r="H257" i="10" s="1"/>
  <c r="F310" i="9"/>
  <c r="W257" i="9"/>
  <c r="E308" i="7"/>
  <c r="E311" i="6"/>
  <c r="H311" i="6" s="1"/>
  <c r="H268" i="5"/>
  <c r="F311" i="4"/>
  <c r="X257" i="4"/>
  <c r="J338" i="3"/>
  <c r="J335" i="3"/>
  <c r="J334" i="3"/>
  <c r="J337" i="3"/>
  <c r="J333" i="3"/>
  <c r="J332" i="3"/>
  <c r="F309" i="3"/>
  <c r="V257" i="3"/>
  <c r="H241" i="3"/>
  <c r="H257" i="3" s="1"/>
  <c r="F301" i="3"/>
  <c r="F257" i="3"/>
  <c r="T241" i="1"/>
  <c r="T257" i="1" s="1"/>
  <c r="K253" i="1"/>
  <c r="K241" i="1"/>
  <c r="N337" i="10"/>
  <c r="N333" i="10"/>
  <c r="N338" i="10"/>
  <c r="N332" i="10"/>
  <c r="N335" i="10"/>
  <c r="N334" i="10"/>
  <c r="H310" i="9"/>
  <c r="O241" i="9"/>
  <c r="L266" i="12"/>
  <c r="K241" i="12"/>
  <c r="S253" i="11"/>
  <c r="S241" i="11"/>
  <c r="I267" i="10"/>
  <c r="L267" i="10" s="1"/>
  <c r="K266" i="10"/>
  <c r="E308" i="8"/>
  <c r="F305" i="8"/>
  <c r="E268" i="8"/>
  <c r="H268" i="8" s="1"/>
  <c r="G267" i="8"/>
  <c r="E266" i="8"/>
  <c r="H266" i="8" s="1"/>
  <c r="G265" i="8"/>
  <c r="F309" i="6"/>
  <c r="V257" i="6"/>
  <c r="W257" i="6"/>
  <c r="F310" i="6"/>
  <c r="E304" i="5"/>
  <c r="Q257" i="5"/>
  <c r="E302" i="5"/>
  <c r="I257" i="5"/>
  <c r="I269" i="5" s="1"/>
  <c r="F310" i="4"/>
  <c r="W257" i="4"/>
  <c r="G241" i="4"/>
  <c r="E302" i="3"/>
  <c r="I257" i="3"/>
  <c r="I269" i="3" s="1"/>
  <c r="O241" i="2"/>
  <c r="G270" i="30"/>
  <c r="E310" i="13"/>
  <c r="H303" i="13"/>
  <c r="N335" i="12"/>
  <c r="N338" i="12"/>
  <c r="N334" i="12"/>
  <c r="N337" i="12"/>
  <c r="N333" i="12"/>
  <c r="N332" i="12"/>
  <c r="H253" i="11"/>
  <c r="F265" i="11"/>
  <c r="H265" i="11" s="1"/>
  <c r="G303" i="7"/>
  <c r="O257" i="7"/>
  <c r="F312" i="6"/>
  <c r="K241" i="6"/>
  <c r="X257" i="5"/>
  <c r="F311" i="5"/>
  <c r="J269" i="2"/>
  <c r="S241" i="6"/>
  <c r="V338" i="4"/>
  <c r="V337" i="4"/>
  <c r="V333" i="4"/>
  <c r="V335" i="2"/>
  <c r="V338" i="2"/>
  <c r="G304" i="7"/>
  <c r="S257" i="7"/>
  <c r="F305" i="4"/>
  <c r="G303" i="3"/>
  <c r="O257" i="3"/>
  <c r="V337" i="2"/>
  <c r="V332" i="1"/>
  <c r="V338" i="1"/>
  <c r="V334" i="6"/>
  <c r="V337" i="3"/>
  <c r="G304" i="3"/>
  <c r="S257" i="3"/>
  <c r="K256" i="30"/>
  <c r="K244" i="30"/>
  <c r="F268" i="28"/>
  <c r="H268" i="28" s="1"/>
  <c r="H256" i="28"/>
  <c r="J341" i="28"/>
  <c r="J338" i="28"/>
  <c r="J340" i="28"/>
  <c r="J339" i="28"/>
  <c r="J337" i="28"/>
  <c r="J336" i="28"/>
  <c r="J335" i="28"/>
  <c r="P379" i="29"/>
  <c r="S379" i="29" s="1"/>
  <c r="S256" i="27"/>
  <c r="S244" i="27"/>
  <c r="H307" i="27"/>
  <c r="E314" i="27"/>
  <c r="H314" i="27" s="1"/>
  <c r="H257" i="26"/>
  <c r="F269" i="26"/>
  <c r="H269" i="26" s="1"/>
  <c r="E307" i="24"/>
  <c r="Q260" i="24"/>
  <c r="O256" i="25"/>
  <c r="O244" i="25"/>
  <c r="F269" i="22"/>
  <c r="H269" i="22" s="1"/>
  <c r="H257" i="22"/>
  <c r="E302" i="20"/>
  <c r="E306" i="20" s="1"/>
  <c r="E258" i="20"/>
  <c r="X260" i="24"/>
  <c r="F314" i="24"/>
  <c r="F303" i="19"/>
  <c r="J258" i="19"/>
  <c r="J270" i="19" s="1"/>
  <c r="L242" i="19"/>
  <c r="L258" i="19" s="1"/>
  <c r="K254" i="19"/>
  <c r="K242" i="19"/>
  <c r="N338" i="13"/>
  <c r="N332" i="13"/>
  <c r="N335" i="13"/>
  <c r="N334" i="13"/>
  <c r="N333" i="13"/>
  <c r="N337" i="13"/>
  <c r="E310" i="12"/>
  <c r="H303" i="12"/>
  <c r="E301" i="1"/>
  <c r="E257" i="1"/>
  <c r="G303" i="12"/>
  <c r="O257" i="12"/>
  <c r="I372" i="6"/>
  <c r="F265" i="3"/>
  <c r="H265" i="3" s="1"/>
  <c r="H253" i="3"/>
  <c r="F311" i="1"/>
  <c r="X257" i="1"/>
  <c r="E304" i="30"/>
  <c r="E260" i="30"/>
  <c r="G301" i="8"/>
  <c r="G257" i="8"/>
  <c r="G253" i="6"/>
  <c r="G265" i="6" s="1"/>
  <c r="G241" i="6"/>
  <c r="N337" i="2"/>
  <c r="N333" i="2"/>
  <c r="N338" i="2"/>
  <c r="N332" i="2"/>
  <c r="N334" i="2"/>
  <c r="N335" i="2"/>
  <c r="E306" i="30"/>
  <c r="M260" i="30"/>
  <c r="H241" i="11"/>
  <c r="H257" i="11" s="1"/>
  <c r="F301" i="11"/>
  <c r="F257" i="11"/>
  <c r="F269" i="11" s="1"/>
  <c r="H269" i="11" s="1"/>
  <c r="F266" i="5"/>
  <c r="H266" i="5" s="1"/>
  <c r="H254" i="5"/>
  <c r="S256" i="30"/>
  <c r="S244" i="30"/>
  <c r="N335" i="29"/>
  <c r="N341" i="29"/>
  <c r="N338" i="29"/>
  <c r="N337" i="29"/>
  <c r="N340" i="29"/>
  <c r="N336" i="29"/>
  <c r="E308" i="29"/>
  <c r="O244" i="29"/>
  <c r="N340" i="30"/>
  <c r="N336" i="30"/>
  <c r="N341" i="30"/>
  <c r="N335" i="30"/>
  <c r="N338" i="30"/>
  <c r="N337" i="30"/>
  <c r="J270" i="30"/>
  <c r="L270" i="30" s="1"/>
  <c r="E307" i="30"/>
  <c r="Q260" i="30"/>
  <c r="F270" i="30"/>
  <c r="L244" i="29"/>
  <c r="L260" i="29" s="1"/>
  <c r="F305" i="29"/>
  <c r="J260" i="29"/>
  <c r="F313" i="27"/>
  <c r="F315" i="27" s="1"/>
  <c r="W260" i="27"/>
  <c r="J270" i="26"/>
  <c r="L270" i="26" s="1"/>
  <c r="E272" i="27"/>
  <c r="F314" i="26"/>
  <c r="X260" i="26"/>
  <c r="K256" i="25"/>
  <c r="K244" i="25"/>
  <c r="K244" i="28"/>
  <c r="J272" i="25"/>
  <c r="L272" i="25" s="1"/>
  <c r="G270" i="25"/>
  <c r="F311" i="25"/>
  <c r="U260" i="25"/>
  <c r="S244" i="26"/>
  <c r="O244" i="24"/>
  <c r="I271" i="23"/>
  <c r="I270" i="23"/>
  <c r="L270" i="23" s="1"/>
  <c r="K256" i="23"/>
  <c r="K268" i="23" s="1"/>
  <c r="K244" i="23"/>
  <c r="O379" i="22"/>
  <c r="P376" i="22"/>
  <c r="S376" i="22" s="1"/>
  <c r="P374" i="22"/>
  <c r="S374" i="22" s="1"/>
  <c r="P372" i="22"/>
  <c r="S372" i="22" s="1"/>
  <c r="P375" i="22"/>
  <c r="S375" i="22" s="1"/>
  <c r="P378" i="22"/>
  <c r="S378" i="22" s="1"/>
  <c r="P373" i="22"/>
  <c r="S373" i="22" s="1"/>
  <c r="P371" i="22"/>
  <c r="G307" i="24"/>
  <c r="S260" i="24"/>
  <c r="F312" i="21"/>
  <c r="X258" i="21"/>
  <c r="F304" i="20"/>
  <c r="N258" i="20"/>
  <c r="P242" i="20"/>
  <c r="P258" i="20" s="1"/>
  <c r="E314" i="23"/>
  <c r="G256" i="23"/>
  <c r="G244" i="23"/>
  <c r="F312" i="22"/>
  <c r="V260" i="22"/>
  <c r="F311" i="21"/>
  <c r="W258" i="21"/>
  <c r="J333" i="20"/>
  <c r="J339" i="20"/>
  <c r="J336" i="20"/>
  <c r="J335" i="20"/>
  <c r="J338" i="20"/>
  <c r="J334" i="20"/>
  <c r="E304" i="20"/>
  <c r="M258" i="20"/>
  <c r="E272" i="24"/>
  <c r="F269" i="24"/>
  <c r="H269" i="24" s="1"/>
  <c r="H257" i="24"/>
  <c r="G305" i="24"/>
  <c r="K260" i="24"/>
  <c r="G306" i="22"/>
  <c r="O260" i="22"/>
  <c r="O254" i="19"/>
  <c r="O242" i="19"/>
  <c r="L268" i="23"/>
  <c r="N338" i="21"/>
  <c r="N334" i="21"/>
  <c r="N339" i="21"/>
  <c r="N333" i="21"/>
  <c r="N336" i="21"/>
  <c r="N335" i="21"/>
  <c r="G269" i="21"/>
  <c r="G268" i="21"/>
  <c r="W258" i="20"/>
  <c r="F311" i="20"/>
  <c r="T341" i="23"/>
  <c r="V339" i="23" s="1"/>
  <c r="K266" i="20"/>
  <c r="F309" i="19"/>
  <c r="F313" i="19" s="1"/>
  <c r="U258" i="19"/>
  <c r="G254" i="19"/>
  <c r="G242" i="19"/>
  <c r="F304" i="19"/>
  <c r="N258" i="19"/>
  <c r="P242" i="19"/>
  <c r="P258" i="19" s="1"/>
  <c r="T242" i="18"/>
  <c r="T258" i="18" s="1"/>
  <c r="F305" i="18"/>
  <c r="R258" i="18"/>
  <c r="J338" i="17"/>
  <c r="J334" i="17"/>
  <c r="J339" i="17"/>
  <c r="J336" i="17"/>
  <c r="J333" i="17"/>
  <c r="J335" i="17"/>
  <c r="J337" i="17"/>
  <c r="F310" i="17"/>
  <c r="V258" i="17"/>
  <c r="H254" i="17"/>
  <c r="F266" i="17"/>
  <c r="H266" i="17" s="1"/>
  <c r="P378" i="23"/>
  <c r="S378" i="23" s="1"/>
  <c r="P374" i="23"/>
  <c r="S374" i="23" s="1"/>
  <c r="P371" i="23"/>
  <c r="P376" i="23"/>
  <c r="S376" i="23" s="1"/>
  <c r="P373" i="23"/>
  <c r="S373" i="23" s="1"/>
  <c r="O379" i="23"/>
  <c r="P375" i="23"/>
  <c r="S375" i="23" s="1"/>
  <c r="P372" i="23"/>
  <c r="S372" i="23" s="1"/>
  <c r="I269" i="21"/>
  <c r="L269" i="21" s="1"/>
  <c r="I268" i="21"/>
  <c r="L268" i="21" s="1"/>
  <c r="G267" i="19"/>
  <c r="F258" i="18"/>
  <c r="H242" i="18"/>
  <c r="H258" i="18" s="1"/>
  <c r="F302" i="18"/>
  <c r="L242" i="17"/>
  <c r="L258" i="17" s="1"/>
  <c r="F303" i="17"/>
  <c r="J258" i="17"/>
  <c r="J270" i="17" s="1"/>
  <c r="L270" i="17" s="1"/>
  <c r="T338" i="16"/>
  <c r="V336" i="16"/>
  <c r="F311" i="16"/>
  <c r="X257" i="16"/>
  <c r="E303" i="14"/>
  <c r="M257" i="14"/>
  <c r="G254" i="18"/>
  <c r="G266" i="18" s="1"/>
  <c r="G242" i="18"/>
  <c r="O254" i="17"/>
  <c r="O242" i="17"/>
  <c r="J268" i="16"/>
  <c r="L268" i="16" s="1"/>
  <c r="F305" i="22"/>
  <c r="J260" i="22"/>
  <c r="L244" i="22"/>
  <c r="L260" i="22" s="1"/>
  <c r="O377" i="20"/>
  <c r="P374" i="20"/>
  <c r="S374" i="20" s="1"/>
  <c r="P372" i="20"/>
  <c r="S372" i="20" s="1"/>
  <c r="P370" i="20"/>
  <c r="S370" i="20" s="1"/>
  <c r="P373" i="20"/>
  <c r="S373" i="20" s="1"/>
  <c r="P376" i="20"/>
  <c r="S376" i="20" s="1"/>
  <c r="P371" i="20"/>
  <c r="S371" i="20" s="1"/>
  <c r="P369" i="20"/>
  <c r="F310" i="19"/>
  <c r="V258" i="19"/>
  <c r="E268" i="14"/>
  <c r="E267" i="14"/>
  <c r="E266" i="14"/>
  <c r="W257" i="13"/>
  <c r="F310" i="13"/>
  <c r="G303" i="13"/>
  <c r="O257" i="13"/>
  <c r="G241" i="13"/>
  <c r="F308" i="12"/>
  <c r="F312" i="12" s="1"/>
  <c r="U257" i="12"/>
  <c r="E301" i="12"/>
  <c r="E257" i="12"/>
  <c r="E269" i="12" s="1"/>
  <c r="H269" i="12" s="1"/>
  <c r="E304" i="10"/>
  <c r="H304" i="10" s="1"/>
  <c r="Q257" i="10"/>
  <c r="E302" i="9"/>
  <c r="I257" i="9"/>
  <c r="E304" i="8"/>
  <c r="H304" i="8" s="1"/>
  <c r="Q257" i="8"/>
  <c r="E306" i="18"/>
  <c r="F309" i="16"/>
  <c r="F312" i="16" s="1"/>
  <c r="V257" i="16"/>
  <c r="F265" i="15"/>
  <c r="H265" i="15" s="1"/>
  <c r="H253" i="15"/>
  <c r="P372" i="13"/>
  <c r="F311" i="10"/>
  <c r="X257" i="10"/>
  <c r="G241" i="15"/>
  <c r="G253" i="15"/>
  <c r="G265" i="15" s="1"/>
  <c r="S241" i="14"/>
  <c r="K268" i="14"/>
  <c r="K267" i="14"/>
  <c r="K266" i="14"/>
  <c r="N336" i="13"/>
  <c r="H253" i="13"/>
  <c r="F265" i="13"/>
  <c r="H265" i="13" s="1"/>
  <c r="J268" i="11"/>
  <c r="L268" i="11" s="1"/>
  <c r="J267" i="11"/>
  <c r="L267" i="11" s="1"/>
  <c r="J266" i="11"/>
  <c r="L266" i="11" s="1"/>
  <c r="E309" i="14"/>
  <c r="H302" i="14"/>
  <c r="G253" i="11"/>
  <c r="G265" i="11" s="1"/>
  <c r="G241" i="11"/>
  <c r="F310" i="10"/>
  <c r="W257" i="10"/>
  <c r="O241" i="8"/>
  <c r="G241" i="5"/>
  <c r="G253" i="5"/>
  <c r="U257" i="4"/>
  <c r="F308" i="4"/>
  <c r="E301" i="4"/>
  <c r="E257" i="4"/>
  <c r="W257" i="3"/>
  <c r="F310" i="3"/>
  <c r="E304" i="2"/>
  <c r="Q257" i="2"/>
  <c r="E303" i="1"/>
  <c r="H303" i="1" s="1"/>
  <c r="M257" i="1"/>
  <c r="J265" i="15"/>
  <c r="L265" i="15" s="1"/>
  <c r="F268" i="14"/>
  <c r="P241" i="11"/>
  <c r="P257" i="11" s="1"/>
  <c r="F303" i="11"/>
  <c r="N257" i="11"/>
  <c r="T338" i="8"/>
  <c r="V336" i="8"/>
  <c r="E310" i="7"/>
  <c r="H303" i="7"/>
  <c r="E305" i="16"/>
  <c r="F301" i="16"/>
  <c r="F257" i="16"/>
  <c r="F269" i="16" s="1"/>
  <c r="H269" i="16" s="1"/>
  <c r="H241" i="16"/>
  <c r="H257" i="16" s="1"/>
  <c r="F311" i="13"/>
  <c r="X257" i="13"/>
  <c r="G265" i="12"/>
  <c r="T241" i="11"/>
  <c r="T257" i="11" s="1"/>
  <c r="F304" i="11"/>
  <c r="R257" i="11"/>
  <c r="H311" i="10"/>
  <c r="M320" i="10" s="1"/>
  <c r="K320" i="10" s="1"/>
  <c r="E320" i="10" s="1"/>
  <c r="G320" i="10" s="1"/>
  <c r="G302" i="10"/>
  <c r="K257" i="10"/>
  <c r="L241" i="9"/>
  <c r="L257" i="9" s="1"/>
  <c r="N337" i="8"/>
  <c r="N333" i="8"/>
  <c r="N338" i="8"/>
  <c r="N332" i="8"/>
  <c r="N335" i="8"/>
  <c r="N334" i="8"/>
  <c r="S241" i="8"/>
  <c r="G253" i="7"/>
  <c r="G265" i="7" s="1"/>
  <c r="G241" i="7"/>
  <c r="T241" i="3"/>
  <c r="T257" i="3" s="1"/>
  <c r="F304" i="3"/>
  <c r="R257" i="3"/>
  <c r="H241" i="2"/>
  <c r="H257" i="2" s="1"/>
  <c r="G268" i="2"/>
  <c r="G267" i="2"/>
  <c r="G266" i="2"/>
  <c r="P241" i="1"/>
  <c r="P257" i="1" s="1"/>
  <c r="K268" i="1"/>
  <c r="K267" i="1"/>
  <c r="G253" i="1"/>
  <c r="G265" i="1" s="1"/>
  <c r="G241" i="1"/>
  <c r="H254" i="12"/>
  <c r="K266" i="12"/>
  <c r="F309" i="11"/>
  <c r="F312" i="11" s="1"/>
  <c r="V257" i="11"/>
  <c r="H254" i="9"/>
  <c r="K267" i="9"/>
  <c r="E310" i="1"/>
  <c r="V336" i="14"/>
  <c r="T338" i="14"/>
  <c r="K265" i="12"/>
  <c r="K253" i="11"/>
  <c r="K265" i="11" s="1"/>
  <c r="K241" i="11"/>
  <c r="T338" i="9"/>
  <c r="V336" i="9"/>
  <c r="K241" i="9"/>
  <c r="F310" i="8"/>
  <c r="W257" i="8"/>
  <c r="J257" i="7"/>
  <c r="L241" i="7"/>
  <c r="L257" i="7" s="1"/>
  <c r="F302" i="7"/>
  <c r="F305" i="7" s="1"/>
  <c r="H305" i="7" s="1"/>
  <c r="K253" i="7"/>
  <c r="K265" i="7" s="1"/>
  <c r="K241" i="7"/>
  <c r="E304" i="6"/>
  <c r="H304" i="6" s="1"/>
  <c r="Q257" i="6"/>
  <c r="I269" i="6" s="1"/>
  <c r="L269" i="6" s="1"/>
  <c r="E309" i="5"/>
  <c r="H309" i="5" s="1"/>
  <c r="H302" i="5"/>
  <c r="G268" i="5"/>
  <c r="G266" i="5"/>
  <c r="I265" i="5"/>
  <c r="L265" i="5" s="1"/>
  <c r="S241" i="4"/>
  <c r="F308" i="3"/>
  <c r="F312" i="3" s="1"/>
  <c r="U257" i="3"/>
  <c r="E301" i="3"/>
  <c r="E257" i="3"/>
  <c r="E269" i="3" s="1"/>
  <c r="K241" i="2"/>
  <c r="E270" i="30"/>
  <c r="H241" i="14"/>
  <c r="H257" i="14" s="1"/>
  <c r="F301" i="14"/>
  <c r="F257" i="14"/>
  <c r="S241" i="10"/>
  <c r="I268" i="9"/>
  <c r="L268" i="9" s="1"/>
  <c r="K241" i="8"/>
  <c r="E309" i="6"/>
  <c r="H302" i="6"/>
  <c r="E308" i="1"/>
  <c r="H301" i="1"/>
  <c r="F305" i="1"/>
  <c r="N336" i="2"/>
  <c r="L241" i="2"/>
  <c r="L257" i="2" s="1"/>
  <c r="L241" i="5"/>
  <c r="L257" i="5" s="1"/>
  <c r="V334" i="4"/>
  <c r="H308" i="4"/>
  <c r="I308" i="4"/>
  <c r="V333" i="2"/>
  <c r="V337" i="1"/>
  <c r="H311" i="1"/>
  <c r="M320" i="1" s="1"/>
  <c r="K320" i="1" s="1"/>
  <c r="E320" i="1" s="1"/>
  <c r="G320" i="1" s="1"/>
  <c r="V335" i="4"/>
  <c r="T244" i="30"/>
  <c r="T260" i="30" s="1"/>
  <c r="F307" i="30"/>
  <c r="R260" i="30"/>
  <c r="T341" i="29"/>
  <c r="N340" i="27"/>
  <c r="N336" i="27"/>
  <c r="N341" i="27"/>
  <c r="N335" i="27"/>
  <c r="N338" i="27"/>
  <c r="N337" i="27"/>
  <c r="W260" i="26"/>
  <c r="F313" i="26"/>
  <c r="H244" i="26"/>
  <c r="H260" i="26" s="1"/>
  <c r="F304" i="26"/>
  <c r="F260" i="26"/>
  <c r="F272" i="26" s="1"/>
  <c r="H272" i="26" s="1"/>
  <c r="F312" i="24"/>
  <c r="V260" i="24"/>
  <c r="E313" i="25"/>
  <c r="H313" i="25" s="1"/>
  <c r="H306" i="25"/>
  <c r="F313" i="25"/>
  <c r="W260" i="25"/>
  <c r="H271" i="25"/>
  <c r="E307" i="23"/>
  <c r="H307" i="23" s="1"/>
  <c r="Q260" i="23"/>
  <c r="F307" i="22"/>
  <c r="R260" i="22"/>
  <c r="T244" i="22"/>
  <c r="T260" i="22" s="1"/>
  <c r="F302" i="20"/>
  <c r="F258" i="20"/>
  <c r="F270" i="20" s="1"/>
  <c r="H242" i="20"/>
  <c r="H258" i="20" s="1"/>
  <c r="H244" i="25"/>
  <c r="H260" i="25" s="1"/>
  <c r="E306" i="23"/>
  <c r="H306" i="23" s="1"/>
  <c r="M260" i="23"/>
  <c r="F309" i="20"/>
  <c r="F313" i="20" s="1"/>
  <c r="U258" i="20"/>
  <c r="E302" i="21"/>
  <c r="E306" i="21" s="1"/>
  <c r="E258" i="21"/>
  <c r="E270" i="21" s="1"/>
  <c r="H270" i="21" s="1"/>
  <c r="G242" i="20"/>
  <c r="E311" i="21"/>
  <c r="H311" i="21" s="1"/>
  <c r="H304" i="21"/>
  <c r="J339" i="19"/>
  <c r="J336" i="19"/>
  <c r="J335" i="19"/>
  <c r="J338" i="19"/>
  <c r="J334" i="19"/>
  <c r="J333" i="19"/>
  <c r="G254" i="17"/>
  <c r="G242" i="17"/>
  <c r="E311" i="23"/>
  <c r="F308" i="23"/>
  <c r="H305" i="21"/>
  <c r="E312" i="21"/>
  <c r="H312" i="21" s="1"/>
  <c r="M321" i="21" s="1"/>
  <c r="K321" i="21" s="1"/>
  <c r="E321" i="21" s="1"/>
  <c r="G321" i="21" s="1"/>
  <c r="E303" i="21"/>
  <c r="H303" i="21" s="1"/>
  <c r="I258" i="21"/>
  <c r="I270" i="21" s="1"/>
  <c r="L270" i="21" s="1"/>
  <c r="G304" i="20"/>
  <c r="O258" i="20"/>
  <c r="F266" i="19"/>
  <c r="H254" i="19"/>
  <c r="E301" i="14"/>
  <c r="E257" i="14"/>
  <c r="E269" i="14" s="1"/>
  <c r="J267" i="19"/>
  <c r="L267" i="19" s="1"/>
  <c r="K268" i="22"/>
  <c r="E304" i="16"/>
  <c r="Q257" i="16"/>
  <c r="G304" i="13"/>
  <c r="S257" i="13"/>
  <c r="T338" i="12"/>
  <c r="V336" i="12"/>
  <c r="M257" i="12"/>
  <c r="E303" i="12"/>
  <c r="E304" i="9"/>
  <c r="H304" i="9" s="1"/>
  <c r="Q257" i="9"/>
  <c r="J335" i="18"/>
  <c r="J336" i="18"/>
  <c r="J333" i="18"/>
  <c r="J334" i="18"/>
  <c r="J338" i="18"/>
  <c r="J339" i="18"/>
  <c r="K242" i="18"/>
  <c r="E257" i="13"/>
  <c r="E269" i="13" s="1"/>
  <c r="E301" i="13"/>
  <c r="E305" i="13" s="1"/>
  <c r="F311" i="8"/>
  <c r="X257" i="8"/>
  <c r="T338" i="15"/>
  <c r="L241" i="13"/>
  <c r="L257" i="13" s="1"/>
  <c r="J257" i="13"/>
  <c r="F302" i="13"/>
  <c r="G301" i="14"/>
  <c r="G257" i="14"/>
  <c r="E308" i="12"/>
  <c r="H301" i="12"/>
  <c r="F305" i="12"/>
  <c r="G301" i="10"/>
  <c r="G257" i="10"/>
  <c r="F304" i="7"/>
  <c r="R257" i="7"/>
  <c r="T241" i="7"/>
  <c r="T257" i="7" s="1"/>
  <c r="O253" i="5"/>
  <c r="O241" i="5"/>
  <c r="E303" i="4"/>
  <c r="M257" i="4"/>
  <c r="U257" i="1"/>
  <c r="F308" i="1"/>
  <c r="P241" i="14"/>
  <c r="P257" i="14" s="1"/>
  <c r="F303" i="14"/>
  <c r="N257" i="14"/>
  <c r="H301" i="13"/>
  <c r="E308" i="13"/>
  <c r="O257" i="16"/>
  <c r="G303" i="16"/>
  <c r="T338" i="10"/>
  <c r="V336" i="10"/>
  <c r="W257" i="7"/>
  <c r="F310" i="7"/>
  <c r="J338" i="5"/>
  <c r="J335" i="5"/>
  <c r="J334" i="5"/>
  <c r="J333" i="5"/>
  <c r="J336" i="5"/>
  <c r="J337" i="5"/>
  <c r="J332" i="5"/>
  <c r="L241" i="3"/>
  <c r="L257" i="3" s="1"/>
  <c r="F302" i="3"/>
  <c r="J257" i="3"/>
  <c r="J269" i="3" s="1"/>
  <c r="S253" i="1"/>
  <c r="S241" i="1"/>
  <c r="F309" i="14"/>
  <c r="V257" i="14"/>
  <c r="F309" i="13"/>
  <c r="V257" i="13"/>
  <c r="E309" i="2"/>
  <c r="H309" i="2" s="1"/>
  <c r="H302" i="2"/>
  <c r="O241" i="10"/>
  <c r="F308" i="7"/>
  <c r="F312" i="7" s="1"/>
  <c r="U257" i="7"/>
  <c r="E265" i="5"/>
  <c r="H265" i="5" s="1"/>
  <c r="G302" i="4"/>
  <c r="K257" i="4"/>
  <c r="F310" i="1"/>
  <c r="W257" i="1"/>
  <c r="S371" i="30"/>
  <c r="P379" i="30"/>
  <c r="S379" i="30" s="1"/>
  <c r="E305" i="30"/>
  <c r="I260" i="30"/>
  <c r="I272" i="30" s="1"/>
  <c r="H244" i="30"/>
  <c r="H260" i="30" s="1"/>
  <c r="F304" i="30"/>
  <c r="F260" i="30"/>
  <c r="F307" i="28"/>
  <c r="R260" i="28"/>
  <c r="T244" i="28"/>
  <c r="T260" i="28" s="1"/>
  <c r="H257" i="29"/>
  <c r="F269" i="29"/>
  <c r="H269" i="29" s="1"/>
  <c r="J339" i="30"/>
  <c r="J337" i="30"/>
  <c r="J340" i="30"/>
  <c r="J336" i="30"/>
  <c r="J335" i="30"/>
  <c r="J341" i="30"/>
  <c r="J338" i="30"/>
  <c r="K271" i="30"/>
  <c r="J271" i="30"/>
  <c r="L271" i="30" s="1"/>
  <c r="N339" i="29"/>
  <c r="N339" i="30"/>
  <c r="F271" i="30"/>
  <c r="H271" i="30" s="1"/>
  <c r="P244" i="30"/>
  <c r="P260" i="30" s="1"/>
  <c r="F306" i="30"/>
  <c r="N260" i="30"/>
  <c r="H256" i="30"/>
  <c r="F268" i="30"/>
  <c r="H268" i="30" s="1"/>
  <c r="J268" i="28"/>
  <c r="L268" i="28" s="1"/>
  <c r="K269" i="28"/>
  <c r="E304" i="28"/>
  <c r="E308" i="28" s="1"/>
  <c r="E260" i="28"/>
  <c r="E272" i="28" s="1"/>
  <c r="N339" i="27"/>
  <c r="S244" i="28"/>
  <c r="E268" i="27"/>
  <c r="H268" i="27" s="1"/>
  <c r="H256" i="27"/>
  <c r="K256" i="27"/>
  <c r="K268" i="27" s="1"/>
  <c r="K244" i="27"/>
  <c r="J271" i="26"/>
  <c r="L271" i="26" s="1"/>
  <c r="J268" i="26"/>
  <c r="L268" i="26" s="1"/>
  <c r="P244" i="26"/>
  <c r="P260" i="26" s="1"/>
  <c r="F306" i="26"/>
  <c r="N260" i="26"/>
  <c r="V341" i="26"/>
  <c r="V340" i="26"/>
  <c r="V336" i="26"/>
  <c r="V335" i="26"/>
  <c r="V337" i="26"/>
  <c r="J340" i="25"/>
  <c r="J336" i="25"/>
  <c r="J338" i="25"/>
  <c r="J335" i="25"/>
  <c r="J337" i="25"/>
  <c r="J341" i="25"/>
  <c r="V341" i="28"/>
  <c r="V335" i="28"/>
  <c r="K269" i="26"/>
  <c r="F306" i="24"/>
  <c r="N260" i="24"/>
  <c r="P244" i="24"/>
  <c r="P260" i="24" s="1"/>
  <c r="S244" i="29"/>
  <c r="P379" i="25"/>
  <c r="S379" i="25" s="1"/>
  <c r="S371" i="25"/>
  <c r="O379" i="24"/>
  <c r="P376" i="24"/>
  <c r="S376" i="24" s="1"/>
  <c r="P374" i="24"/>
  <c r="S374" i="24" s="1"/>
  <c r="P372" i="24"/>
  <c r="S372" i="24" s="1"/>
  <c r="P375" i="24"/>
  <c r="S375" i="24" s="1"/>
  <c r="P378" i="24"/>
  <c r="S378" i="24" s="1"/>
  <c r="P373" i="24"/>
  <c r="S373" i="24" s="1"/>
  <c r="P371" i="24"/>
  <c r="F314" i="30"/>
  <c r="X260" i="30"/>
  <c r="G271" i="30"/>
  <c r="L244" i="30"/>
  <c r="L260" i="30" s="1"/>
  <c r="F305" i="30"/>
  <c r="J260" i="30"/>
  <c r="J272" i="30" s="1"/>
  <c r="K270" i="30"/>
  <c r="F312" i="29"/>
  <c r="F315" i="29" s="1"/>
  <c r="V260" i="29"/>
  <c r="H244" i="29"/>
  <c r="H260" i="29" s="1"/>
  <c r="F304" i="29"/>
  <c r="F260" i="29"/>
  <c r="G244" i="29"/>
  <c r="F312" i="28"/>
  <c r="V260" i="28"/>
  <c r="F306" i="28"/>
  <c r="N260" i="28"/>
  <c r="P244" i="28"/>
  <c r="P260" i="28" s="1"/>
  <c r="F304" i="28"/>
  <c r="F260" i="28"/>
  <c r="H244" i="28"/>
  <c r="H260" i="28" s="1"/>
  <c r="F314" i="29"/>
  <c r="X260" i="29"/>
  <c r="S371" i="28"/>
  <c r="P379" i="28"/>
  <c r="S379" i="28" s="1"/>
  <c r="O260" i="28"/>
  <c r="G306" i="28"/>
  <c r="L244" i="27"/>
  <c r="L260" i="27" s="1"/>
  <c r="F305" i="27"/>
  <c r="J260" i="27"/>
  <c r="J272" i="27" s="1"/>
  <c r="V336" i="28"/>
  <c r="E269" i="28"/>
  <c r="H269" i="28" s="1"/>
  <c r="T341" i="27"/>
  <c r="E305" i="27"/>
  <c r="I260" i="27"/>
  <c r="I272" i="27" s="1"/>
  <c r="G256" i="27"/>
  <c r="G268" i="27" s="1"/>
  <c r="G244" i="27"/>
  <c r="F271" i="26"/>
  <c r="H271" i="26" s="1"/>
  <c r="F270" i="26"/>
  <c r="H270" i="26" s="1"/>
  <c r="H256" i="26"/>
  <c r="F268" i="26"/>
  <c r="H268" i="26" s="1"/>
  <c r="L244" i="26"/>
  <c r="L260" i="26" s="1"/>
  <c r="F305" i="26"/>
  <c r="J260" i="26"/>
  <c r="J272" i="26" s="1"/>
  <c r="L272" i="26" s="1"/>
  <c r="E308" i="27"/>
  <c r="J269" i="26"/>
  <c r="L269" i="26" s="1"/>
  <c r="N338" i="24"/>
  <c r="N337" i="24"/>
  <c r="N340" i="24"/>
  <c r="N336" i="24"/>
  <c r="N339" i="24"/>
  <c r="N341" i="24"/>
  <c r="N335" i="24"/>
  <c r="N260" i="27"/>
  <c r="P244" i="27"/>
  <c r="P260" i="27" s="1"/>
  <c r="F306" i="27"/>
  <c r="K244" i="26"/>
  <c r="F305" i="24"/>
  <c r="J260" i="24"/>
  <c r="J272" i="24" s="1"/>
  <c r="L244" i="24"/>
  <c r="L260" i="24" s="1"/>
  <c r="K269" i="29"/>
  <c r="E314" i="25"/>
  <c r="S256" i="25"/>
  <c r="S244" i="25"/>
  <c r="E305" i="25"/>
  <c r="I260" i="25"/>
  <c r="I272" i="25" s="1"/>
  <c r="W260" i="24"/>
  <c r="F313" i="24"/>
  <c r="S371" i="27"/>
  <c r="P379" i="27"/>
  <c r="S379" i="27" s="1"/>
  <c r="P244" i="25"/>
  <c r="P260" i="25" s="1"/>
  <c r="E268" i="24"/>
  <c r="H268" i="24" s="1"/>
  <c r="J337" i="23"/>
  <c r="J341" i="23"/>
  <c r="J340" i="23"/>
  <c r="J336" i="23"/>
  <c r="J338" i="23"/>
  <c r="J335" i="23"/>
  <c r="H256" i="25"/>
  <c r="H305" i="25"/>
  <c r="E312" i="25"/>
  <c r="H312" i="25" s="1"/>
  <c r="E271" i="25"/>
  <c r="E270" i="25"/>
  <c r="H270" i="25" s="1"/>
  <c r="G256" i="25"/>
  <c r="G244" i="25"/>
  <c r="F313" i="23"/>
  <c r="H313" i="23" s="1"/>
  <c r="W260" i="23"/>
  <c r="S256" i="23"/>
  <c r="S244" i="23"/>
  <c r="E305" i="23"/>
  <c r="H305" i="23" s="1"/>
  <c r="I260" i="23"/>
  <c r="I272" i="23" s="1"/>
  <c r="L272" i="23" s="1"/>
  <c r="J335" i="21"/>
  <c r="J338" i="21"/>
  <c r="J334" i="21"/>
  <c r="J333" i="21"/>
  <c r="J339" i="21"/>
  <c r="J336" i="21"/>
  <c r="P244" i="23"/>
  <c r="P260" i="23" s="1"/>
  <c r="F304" i="22"/>
  <c r="F260" i="22"/>
  <c r="F272" i="22" s="1"/>
  <c r="H272" i="22" s="1"/>
  <c r="H244" i="22"/>
  <c r="H260" i="22" s="1"/>
  <c r="T339" i="20"/>
  <c r="V337" i="20"/>
  <c r="F303" i="20"/>
  <c r="J258" i="20"/>
  <c r="J270" i="20" s="1"/>
  <c r="L242" i="20"/>
  <c r="L258" i="20" s="1"/>
  <c r="G244" i="24"/>
  <c r="N339" i="23"/>
  <c r="H256" i="23"/>
  <c r="G271" i="23"/>
  <c r="G270" i="23"/>
  <c r="O256" i="23"/>
  <c r="O244" i="23"/>
  <c r="E304" i="23"/>
  <c r="E308" i="23" s="1"/>
  <c r="E260" i="23"/>
  <c r="E272" i="23" s="1"/>
  <c r="H272" i="23" s="1"/>
  <c r="J337" i="20"/>
  <c r="E303" i="20"/>
  <c r="I258" i="20"/>
  <c r="I270" i="20" s="1"/>
  <c r="E308" i="24"/>
  <c r="K268" i="24"/>
  <c r="E309" i="21"/>
  <c r="H302" i="21"/>
  <c r="F306" i="21"/>
  <c r="H306" i="21" s="1"/>
  <c r="G305" i="20"/>
  <c r="S258" i="20"/>
  <c r="E304" i="19"/>
  <c r="M258" i="19"/>
  <c r="G307" i="22"/>
  <c r="S260" i="22"/>
  <c r="L242" i="21"/>
  <c r="L258" i="21" s="1"/>
  <c r="E269" i="21"/>
  <c r="H269" i="21" s="1"/>
  <c r="E268" i="21"/>
  <c r="H268" i="21" s="1"/>
  <c r="O254" i="21"/>
  <c r="O242" i="21"/>
  <c r="G254" i="21"/>
  <c r="G266" i="21" s="1"/>
  <c r="G242" i="21"/>
  <c r="E267" i="20"/>
  <c r="H267" i="20" s="1"/>
  <c r="H255" i="20"/>
  <c r="T339" i="19"/>
  <c r="J337" i="19"/>
  <c r="E302" i="19"/>
  <c r="E306" i="19" s="1"/>
  <c r="E258" i="19"/>
  <c r="K269" i="17"/>
  <c r="F302" i="16"/>
  <c r="J257" i="16"/>
  <c r="L241" i="16"/>
  <c r="L257" i="16" s="1"/>
  <c r="P377" i="23"/>
  <c r="S377" i="23" s="1"/>
  <c r="S254" i="21"/>
  <c r="S242" i="21"/>
  <c r="K254" i="21"/>
  <c r="K266" i="21" s="1"/>
  <c r="K242" i="21"/>
  <c r="F267" i="19"/>
  <c r="H267" i="19" s="1"/>
  <c r="H255" i="19"/>
  <c r="F302" i="19"/>
  <c r="F258" i="19"/>
  <c r="F270" i="19" s="1"/>
  <c r="H242" i="19"/>
  <c r="H258" i="19" s="1"/>
  <c r="V258" i="18"/>
  <c r="F310" i="18"/>
  <c r="F313" i="18" s="1"/>
  <c r="H254" i="18"/>
  <c r="F266" i="18"/>
  <c r="H266" i="18" s="1"/>
  <c r="K241" i="16"/>
  <c r="K253" i="16"/>
  <c r="K265" i="16" s="1"/>
  <c r="E303" i="15"/>
  <c r="M257" i="15"/>
  <c r="E269" i="15" s="1"/>
  <c r="K241" i="15"/>
  <c r="K253" i="15"/>
  <c r="K265" i="15" s="1"/>
  <c r="E302" i="14"/>
  <c r="I257" i="14"/>
  <c r="I269" i="14" s="1"/>
  <c r="K267" i="19"/>
  <c r="N338" i="18"/>
  <c r="N334" i="18"/>
  <c r="N337" i="18"/>
  <c r="N335" i="18"/>
  <c r="N339" i="18"/>
  <c r="N336" i="18"/>
  <c r="N333" i="18"/>
  <c r="P242" i="17"/>
  <c r="P258" i="17" s="1"/>
  <c r="F304" i="17"/>
  <c r="N258" i="17"/>
  <c r="F304" i="16"/>
  <c r="R257" i="16"/>
  <c r="T241" i="16"/>
  <c r="T257" i="16" s="1"/>
  <c r="F304" i="15"/>
  <c r="R257" i="15"/>
  <c r="T241" i="15"/>
  <c r="T257" i="15" s="1"/>
  <c r="J269" i="22"/>
  <c r="L269" i="22" s="1"/>
  <c r="K244" i="22"/>
  <c r="G265" i="13"/>
  <c r="Q257" i="12"/>
  <c r="E304" i="12"/>
  <c r="E303" i="10"/>
  <c r="M257" i="10"/>
  <c r="U257" i="9"/>
  <c r="F308" i="9"/>
  <c r="E301" i="9"/>
  <c r="E257" i="9"/>
  <c r="E303" i="8"/>
  <c r="M257" i="8"/>
  <c r="J337" i="18"/>
  <c r="K266" i="18"/>
  <c r="X257" i="15"/>
  <c r="F311" i="15"/>
  <c r="N337" i="14"/>
  <c r="N333" i="14"/>
  <c r="N338" i="14"/>
  <c r="N332" i="14"/>
  <c r="N335" i="14"/>
  <c r="N334" i="14"/>
  <c r="U257" i="13"/>
  <c r="F308" i="13"/>
  <c r="F311" i="9"/>
  <c r="X257" i="9"/>
  <c r="S242" i="17"/>
  <c r="S254" i="17"/>
  <c r="K241" i="14"/>
  <c r="I268" i="14"/>
  <c r="L268" i="14" s="1"/>
  <c r="I267" i="14"/>
  <c r="L267" i="14" s="1"/>
  <c r="I266" i="14"/>
  <c r="L266" i="14" s="1"/>
  <c r="T241" i="13"/>
  <c r="T257" i="13" s="1"/>
  <c r="R257" i="13"/>
  <c r="F304" i="13"/>
  <c r="F268" i="11"/>
  <c r="H268" i="11" s="1"/>
  <c r="F267" i="11"/>
  <c r="H267" i="11" s="1"/>
  <c r="H254" i="11"/>
  <c r="F266" i="11"/>
  <c r="H266" i="11" s="1"/>
  <c r="S242" i="19"/>
  <c r="S254" i="19"/>
  <c r="F309" i="15"/>
  <c r="F312" i="15" s="1"/>
  <c r="V257" i="15"/>
  <c r="O241" i="14"/>
  <c r="F269" i="13"/>
  <c r="P241" i="12"/>
  <c r="P257" i="12" s="1"/>
  <c r="E308" i="10"/>
  <c r="H301" i="10"/>
  <c r="F305" i="10"/>
  <c r="L241" i="10"/>
  <c r="L257" i="10" s="1"/>
  <c r="G268" i="10"/>
  <c r="E267" i="10"/>
  <c r="H267" i="10" s="1"/>
  <c r="G266" i="10"/>
  <c r="N337" i="9"/>
  <c r="N333" i="9"/>
  <c r="N338" i="9"/>
  <c r="N332" i="9"/>
  <c r="N335" i="9"/>
  <c r="N334" i="9"/>
  <c r="E309" i="9"/>
  <c r="H309" i="9" s="1"/>
  <c r="H302" i="9"/>
  <c r="E310" i="8"/>
  <c r="H303" i="8"/>
  <c r="T241" i="8"/>
  <c r="T257" i="8" s="1"/>
  <c r="K268" i="8"/>
  <c r="I267" i="8"/>
  <c r="L267" i="8" s="1"/>
  <c r="K266" i="8"/>
  <c r="F303" i="6"/>
  <c r="N257" i="6"/>
  <c r="P241" i="6"/>
  <c r="P257" i="6" s="1"/>
  <c r="S253" i="5"/>
  <c r="S241" i="5"/>
  <c r="E304" i="4"/>
  <c r="Q257" i="4"/>
  <c r="J334" i="2"/>
  <c r="J335" i="2"/>
  <c r="J337" i="2"/>
  <c r="J333" i="2"/>
  <c r="J332" i="2"/>
  <c r="J338" i="2"/>
  <c r="E303" i="2"/>
  <c r="H303" i="2" s="1"/>
  <c r="M257" i="2"/>
  <c r="E302" i="1"/>
  <c r="H302" i="1" s="1"/>
  <c r="I257" i="1"/>
  <c r="H267" i="14"/>
  <c r="F311" i="14"/>
  <c r="H311" i="14" s="1"/>
  <c r="X257" i="14"/>
  <c r="H267" i="13"/>
  <c r="T241" i="9"/>
  <c r="T257" i="9" s="1"/>
  <c r="H311" i="8"/>
  <c r="L265" i="7"/>
  <c r="F265" i="16"/>
  <c r="H265" i="16" s="1"/>
  <c r="H253" i="16"/>
  <c r="J269" i="14"/>
  <c r="L269" i="14" s="1"/>
  <c r="L241" i="12"/>
  <c r="L257" i="12" s="1"/>
  <c r="W257" i="12"/>
  <c r="F310" i="12"/>
  <c r="H308" i="9"/>
  <c r="G241" i="9"/>
  <c r="M320" i="8"/>
  <c r="K320" i="8" s="1"/>
  <c r="E320" i="8" s="1"/>
  <c r="G320" i="8" s="1"/>
  <c r="L241" i="4"/>
  <c r="L257" i="4" s="1"/>
  <c r="K268" i="4"/>
  <c r="K267" i="4"/>
  <c r="K266" i="4"/>
  <c r="J336" i="3"/>
  <c r="J265" i="3"/>
  <c r="L265" i="3" s="1"/>
  <c r="F303" i="3"/>
  <c r="N257" i="3"/>
  <c r="P241" i="3"/>
  <c r="P257" i="3" s="1"/>
  <c r="J338" i="1"/>
  <c r="J335" i="1"/>
  <c r="J334" i="1"/>
  <c r="J332" i="1"/>
  <c r="J337" i="1"/>
  <c r="J333" i="1"/>
  <c r="L241" i="1"/>
  <c r="L257" i="1" s="1"/>
  <c r="G268" i="1"/>
  <c r="G267" i="1"/>
  <c r="G256" i="30"/>
  <c r="G244" i="30"/>
  <c r="V336" i="18"/>
  <c r="V339" i="18"/>
  <c r="N336" i="10"/>
  <c r="E310" i="5"/>
  <c r="H310" i="5" s="1"/>
  <c r="H303" i="5"/>
  <c r="H304" i="2"/>
  <c r="E311" i="2"/>
  <c r="V339" i="21"/>
  <c r="V338" i="21"/>
  <c r="V334" i="21"/>
  <c r="V336" i="21"/>
  <c r="E310" i="10"/>
  <c r="H310" i="10" s="1"/>
  <c r="H303" i="10"/>
  <c r="I268" i="10"/>
  <c r="L268" i="10" s="1"/>
  <c r="K267" i="10"/>
  <c r="I266" i="10"/>
  <c r="L266" i="10" s="1"/>
  <c r="K265" i="9"/>
  <c r="L241" i="8"/>
  <c r="L257" i="8" s="1"/>
  <c r="G268" i="8"/>
  <c r="E267" i="8"/>
  <c r="H267" i="8" s="1"/>
  <c r="G266" i="8"/>
  <c r="N337" i="7"/>
  <c r="N333" i="7"/>
  <c r="N338" i="7"/>
  <c r="N332" i="7"/>
  <c r="N335" i="7"/>
  <c r="N334" i="7"/>
  <c r="F265" i="7"/>
  <c r="H265" i="7" s="1"/>
  <c r="H253" i="7"/>
  <c r="E301" i="7"/>
  <c r="E305" i="7" s="1"/>
  <c r="E257" i="7"/>
  <c r="E269" i="7" s="1"/>
  <c r="H269" i="7" s="1"/>
  <c r="N335" i="6"/>
  <c r="N334" i="6"/>
  <c r="N337" i="6"/>
  <c r="N336" i="6"/>
  <c r="N333" i="6"/>
  <c r="N332" i="6"/>
  <c r="N338" i="6"/>
  <c r="U257" i="5"/>
  <c r="F308" i="5"/>
  <c r="F312" i="5" s="1"/>
  <c r="E303" i="5"/>
  <c r="M257" i="5"/>
  <c r="E301" i="5"/>
  <c r="E257" i="5"/>
  <c r="E269" i="5" s="1"/>
  <c r="O241" i="4"/>
  <c r="E304" i="3"/>
  <c r="Q257" i="3"/>
  <c r="F310" i="2"/>
  <c r="H310" i="2" s="1"/>
  <c r="W257" i="2"/>
  <c r="G241" i="2"/>
  <c r="O256" i="30"/>
  <c r="O244" i="30"/>
  <c r="H254" i="14"/>
  <c r="F266" i="14"/>
  <c r="H266" i="14" s="1"/>
  <c r="E311" i="12"/>
  <c r="H304" i="12"/>
  <c r="K265" i="8"/>
  <c r="H304" i="4"/>
  <c r="E311" i="4"/>
  <c r="H311" i="4" s="1"/>
  <c r="E308" i="2"/>
  <c r="H301" i="2"/>
  <c r="F305" i="2"/>
  <c r="H309" i="4"/>
  <c r="M320" i="4" s="1"/>
  <c r="K320" i="4" s="1"/>
  <c r="E320" i="4" s="1"/>
  <c r="G320" i="4" s="1"/>
  <c r="G301" i="3"/>
  <c r="G257" i="3"/>
  <c r="G269" i="3" s="1"/>
  <c r="H241" i="1"/>
  <c r="H257" i="1" s="1"/>
  <c r="V338" i="6"/>
  <c r="V337" i="6"/>
  <c r="V333" i="6"/>
  <c r="T241" i="6"/>
  <c r="T257" i="6" s="1"/>
  <c r="V332" i="3"/>
  <c r="V338" i="3"/>
  <c r="P241" i="4"/>
  <c r="P257" i="4" s="1"/>
  <c r="G302" i="3"/>
  <c r="K257" i="3"/>
  <c r="K269" i="3" s="1"/>
  <c r="V335" i="1"/>
  <c r="H312" i="9" l="1"/>
  <c r="M319" i="9"/>
  <c r="V335" i="19"/>
  <c r="V339" i="19"/>
  <c r="V333" i="19"/>
  <c r="V334" i="19"/>
  <c r="V338" i="19"/>
  <c r="V336" i="19"/>
  <c r="V337" i="19"/>
  <c r="F308" i="22"/>
  <c r="H308" i="22" s="1"/>
  <c r="E311" i="22"/>
  <c r="H304" i="22"/>
  <c r="G306" i="30"/>
  <c r="O260" i="30"/>
  <c r="F312" i="9"/>
  <c r="I312" i="9" s="1"/>
  <c r="I308" i="9"/>
  <c r="E311" i="17"/>
  <c r="H311" i="17" s="1"/>
  <c r="H304" i="17"/>
  <c r="F306" i="19"/>
  <c r="H306" i="19" s="1"/>
  <c r="E309" i="19"/>
  <c r="H302" i="19"/>
  <c r="E270" i="19"/>
  <c r="E313" i="27"/>
  <c r="H313" i="27" s="1"/>
  <c r="H306" i="27"/>
  <c r="G304" i="24"/>
  <c r="G260" i="24"/>
  <c r="E312" i="2"/>
  <c r="H308" i="2"/>
  <c r="I308" i="10"/>
  <c r="H308" i="10"/>
  <c r="E312" i="10"/>
  <c r="H304" i="13"/>
  <c r="E311" i="13"/>
  <c r="H311" i="13" s="1"/>
  <c r="G305" i="17"/>
  <c r="S258" i="17"/>
  <c r="V341" i="27"/>
  <c r="V340" i="27"/>
  <c r="V336" i="27"/>
  <c r="V338" i="27"/>
  <c r="V337" i="27"/>
  <c r="V335" i="27"/>
  <c r="V339" i="27"/>
  <c r="E312" i="27"/>
  <c r="H312" i="27" s="1"/>
  <c r="M323" i="27" s="1"/>
  <c r="K323" i="27" s="1"/>
  <c r="E323" i="27" s="1"/>
  <c r="G323" i="27" s="1"/>
  <c r="H305" i="27"/>
  <c r="G304" i="29"/>
  <c r="G260" i="29"/>
  <c r="G303" i="10"/>
  <c r="O257" i="10"/>
  <c r="G269" i="10" s="1"/>
  <c r="H302" i="13"/>
  <c r="E309" i="13"/>
  <c r="H309" i="13" s="1"/>
  <c r="V340" i="29"/>
  <c r="V336" i="29"/>
  <c r="V341" i="29"/>
  <c r="V337" i="29"/>
  <c r="V335" i="29"/>
  <c r="V338" i="29"/>
  <c r="G304" i="10"/>
  <c r="G305" i="10" s="1"/>
  <c r="S257" i="10"/>
  <c r="G302" i="11"/>
  <c r="K257" i="11"/>
  <c r="K269" i="11" s="1"/>
  <c r="E311" i="3"/>
  <c r="H311" i="3" s="1"/>
  <c r="H304" i="3"/>
  <c r="H304" i="11"/>
  <c r="E311" i="11"/>
  <c r="H311" i="11" s="1"/>
  <c r="J272" i="22"/>
  <c r="L272" i="22" s="1"/>
  <c r="S371" i="23"/>
  <c r="P379" i="23"/>
  <c r="S379" i="23" s="1"/>
  <c r="E272" i="30"/>
  <c r="G302" i="12"/>
  <c r="K257" i="12"/>
  <c r="G302" i="1"/>
  <c r="K257" i="1"/>
  <c r="F315" i="30"/>
  <c r="E311" i="5"/>
  <c r="H311" i="5" s="1"/>
  <c r="H304" i="5"/>
  <c r="G303" i="11"/>
  <c r="O257" i="11"/>
  <c r="E310" i="16"/>
  <c r="H310" i="16" s="1"/>
  <c r="H303" i="16"/>
  <c r="G257" i="16"/>
  <c r="G269" i="16" s="1"/>
  <c r="G301" i="16"/>
  <c r="G305" i="16" s="1"/>
  <c r="E314" i="24"/>
  <c r="H314" i="24" s="1"/>
  <c r="H307" i="24"/>
  <c r="G304" i="28"/>
  <c r="G260" i="28"/>
  <c r="G272" i="28" s="1"/>
  <c r="H311" i="12"/>
  <c r="G304" i="30"/>
  <c r="G308" i="30" s="1"/>
  <c r="G260" i="30"/>
  <c r="H310" i="8"/>
  <c r="K257" i="15"/>
  <c r="G302" i="15"/>
  <c r="G302" i="16"/>
  <c r="K257" i="16"/>
  <c r="G305" i="21"/>
  <c r="S258" i="21"/>
  <c r="J269" i="16"/>
  <c r="L269" i="16" s="1"/>
  <c r="G304" i="21"/>
  <c r="O258" i="21"/>
  <c r="V336" i="20"/>
  <c r="V334" i="20"/>
  <c r="V338" i="20"/>
  <c r="V339" i="20"/>
  <c r="V333" i="20"/>
  <c r="V335" i="20"/>
  <c r="H314" i="25"/>
  <c r="H305" i="26"/>
  <c r="E312" i="26"/>
  <c r="H312" i="26" s="1"/>
  <c r="M323" i="26" s="1"/>
  <c r="K323" i="26" s="1"/>
  <c r="E323" i="26" s="1"/>
  <c r="G323" i="26" s="1"/>
  <c r="F272" i="28"/>
  <c r="H272" i="28" s="1"/>
  <c r="E313" i="28"/>
  <c r="H313" i="28" s="1"/>
  <c r="H306" i="28"/>
  <c r="F272" i="29"/>
  <c r="H272" i="29" s="1"/>
  <c r="S371" i="24"/>
  <c r="P379" i="24"/>
  <c r="S379" i="24" s="1"/>
  <c r="E314" i="28"/>
  <c r="H314" i="28" s="1"/>
  <c r="H307" i="28"/>
  <c r="L269" i="3"/>
  <c r="F305" i="13"/>
  <c r="H305" i="13" s="1"/>
  <c r="E310" i="14"/>
  <c r="H310" i="14" s="1"/>
  <c r="H303" i="14"/>
  <c r="H308" i="12"/>
  <c r="I308" i="12" s="1"/>
  <c r="E312" i="12"/>
  <c r="J269" i="13"/>
  <c r="L269" i="13" s="1"/>
  <c r="K258" i="18"/>
  <c r="K270" i="18" s="1"/>
  <c r="G303" i="18"/>
  <c r="V338" i="12"/>
  <c r="V337" i="12"/>
  <c r="V335" i="12"/>
  <c r="V333" i="12"/>
  <c r="V334" i="12"/>
  <c r="V332" i="12"/>
  <c r="E305" i="14"/>
  <c r="G258" i="17"/>
  <c r="G302" i="17"/>
  <c r="E314" i="22"/>
  <c r="H314" i="22" s="1"/>
  <c r="H307" i="22"/>
  <c r="H304" i="26"/>
  <c r="F308" i="26"/>
  <c r="H308" i="26" s="1"/>
  <c r="E311" i="26"/>
  <c r="H309" i="6"/>
  <c r="M320" i="6" s="1"/>
  <c r="K320" i="6" s="1"/>
  <c r="E320" i="6" s="1"/>
  <c r="G320" i="6" s="1"/>
  <c r="F269" i="14"/>
  <c r="H269" i="14" s="1"/>
  <c r="G302" i="2"/>
  <c r="K257" i="2"/>
  <c r="K269" i="2" s="1"/>
  <c r="G302" i="9"/>
  <c r="K257" i="9"/>
  <c r="E305" i="6"/>
  <c r="V338" i="8"/>
  <c r="V337" i="8"/>
  <c r="V333" i="8"/>
  <c r="V335" i="8"/>
  <c r="V332" i="8"/>
  <c r="V334" i="8"/>
  <c r="H268" i="14"/>
  <c r="E269" i="4"/>
  <c r="H269" i="4" s="1"/>
  <c r="G265" i="5"/>
  <c r="H309" i="14"/>
  <c r="M320" i="14" s="1"/>
  <c r="K320" i="14" s="1"/>
  <c r="E320" i="14" s="1"/>
  <c r="G320" i="14" s="1"/>
  <c r="G301" i="15"/>
  <c r="G305" i="15" s="1"/>
  <c r="G257" i="15"/>
  <c r="G269" i="15" s="1"/>
  <c r="I269" i="9"/>
  <c r="L269" i="9" s="1"/>
  <c r="G301" i="13"/>
  <c r="G305" i="13" s="1"/>
  <c r="G257" i="13"/>
  <c r="G269" i="13" s="1"/>
  <c r="E312" i="22"/>
  <c r="H312" i="22" s="1"/>
  <c r="H305" i="22"/>
  <c r="G302" i="18"/>
  <c r="G258" i="18"/>
  <c r="G270" i="18" s="1"/>
  <c r="V338" i="16"/>
  <c r="V332" i="16"/>
  <c r="V334" i="16"/>
  <c r="V337" i="16"/>
  <c r="V335" i="16"/>
  <c r="V333" i="16"/>
  <c r="E309" i="18"/>
  <c r="F306" i="18"/>
  <c r="H306" i="18" s="1"/>
  <c r="H302" i="18"/>
  <c r="G258" i="19"/>
  <c r="G302" i="19"/>
  <c r="G268" i="23"/>
  <c r="G305" i="28"/>
  <c r="K260" i="28"/>
  <c r="H270" i="30"/>
  <c r="E308" i="30"/>
  <c r="H310" i="12"/>
  <c r="K266" i="19"/>
  <c r="K268" i="30"/>
  <c r="H310" i="13"/>
  <c r="K265" i="1"/>
  <c r="H301" i="7"/>
  <c r="J269" i="11"/>
  <c r="L269" i="11" s="1"/>
  <c r="G302" i="5"/>
  <c r="K257" i="5"/>
  <c r="V338" i="13"/>
  <c r="V334" i="13"/>
  <c r="V335" i="13"/>
  <c r="V332" i="13"/>
  <c r="V333" i="13"/>
  <c r="V337" i="13"/>
  <c r="F305" i="15"/>
  <c r="H305" i="15" s="1"/>
  <c r="H301" i="15"/>
  <c r="E308" i="15"/>
  <c r="E305" i="8"/>
  <c r="H305" i="8" s="1"/>
  <c r="E310" i="15"/>
  <c r="H310" i="15" s="1"/>
  <c r="H303" i="15"/>
  <c r="I269" i="16"/>
  <c r="K270" i="20"/>
  <c r="F315" i="23"/>
  <c r="I272" i="24"/>
  <c r="L272" i="24" s="1"/>
  <c r="E313" i="29"/>
  <c r="H313" i="29" s="1"/>
  <c r="H306" i="29"/>
  <c r="H310" i="4"/>
  <c r="E308" i="6"/>
  <c r="H301" i="6"/>
  <c r="F305" i="6"/>
  <c r="M320" i="12"/>
  <c r="K320" i="12" s="1"/>
  <c r="E320" i="12" s="1"/>
  <c r="G320" i="12" s="1"/>
  <c r="V338" i="11"/>
  <c r="V332" i="11"/>
  <c r="V334" i="11"/>
  <c r="V337" i="11"/>
  <c r="V335" i="11"/>
  <c r="V333" i="11"/>
  <c r="I269" i="8"/>
  <c r="L269" i="8" s="1"/>
  <c r="E310" i="18"/>
  <c r="H310" i="18" s="1"/>
  <c r="H303" i="18"/>
  <c r="F315" i="22"/>
  <c r="E272" i="25"/>
  <c r="H272" i="25" s="1"/>
  <c r="F272" i="24"/>
  <c r="H272" i="24" s="1"/>
  <c r="E311" i="27"/>
  <c r="F308" i="27"/>
  <c r="H308" i="27" s="1"/>
  <c r="H304" i="27"/>
  <c r="H307" i="29"/>
  <c r="E314" i="29"/>
  <c r="H314" i="29" s="1"/>
  <c r="I311" i="23"/>
  <c r="H311" i="23"/>
  <c r="E315" i="23"/>
  <c r="K269" i="10"/>
  <c r="G307" i="26"/>
  <c r="S260" i="26"/>
  <c r="G301" i="6"/>
  <c r="G257" i="6"/>
  <c r="G269" i="6" s="1"/>
  <c r="K258" i="19"/>
  <c r="G303" i="19"/>
  <c r="G307" i="27"/>
  <c r="S260" i="27"/>
  <c r="G303" i="9"/>
  <c r="O257" i="9"/>
  <c r="F305" i="3"/>
  <c r="H305" i="3" s="1"/>
  <c r="E308" i="3"/>
  <c r="H301" i="3"/>
  <c r="K265" i="5"/>
  <c r="E269" i="8"/>
  <c r="H269" i="8" s="1"/>
  <c r="G304" i="16"/>
  <c r="S257" i="16"/>
  <c r="E312" i="20"/>
  <c r="H312" i="20" s="1"/>
  <c r="H305" i="20"/>
  <c r="H307" i="26"/>
  <c r="E314" i="26"/>
  <c r="H314" i="26" s="1"/>
  <c r="E305" i="5"/>
  <c r="H305" i="2"/>
  <c r="G301" i="2"/>
  <c r="G257" i="2"/>
  <c r="H311" i="2"/>
  <c r="M320" i="2" s="1"/>
  <c r="K320" i="2" s="1"/>
  <c r="E320" i="2" s="1"/>
  <c r="G320" i="2" s="1"/>
  <c r="G268" i="30"/>
  <c r="E310" i="3"/>
  <c r="H310" i="3" s="1"/>
  <c r="H303" i="3"/>
  <c r="G301" i="9"/>
  <c r="G257" i="9"/>
  <c r="G269" i="9" s="1"/>
  <c r="H269" i="13"/>
  <c r="K257" i="14"/>
  <c r="K269" i="14" s="1"/>
  <c r="G302" i="14"/>
  <c r="E269" i="9"/>
  <c r="H269" i="9" s="1"/>
  <c r="H304" i="16"/>
  <c r="E311" i="16"/>
  <c r="H311" i="16" s="1"/>
  <c r="H302" i="16"/>
  <c r="E309" i="16"/>
  <c r="H309" i="16" s="1"/>
  <c r="H309" i="21"/>
  <c r="E313" i="21"/>
  <c r="G306" i="23"/>
  <c r="O260" i="23"/>
  <c r="L270" i="20"/>
  <c r="G307" i="23"/>
  <c r="S260" i="23"/>
  <c r="G304" i="25"/>
  <c r="G260" i="25"/>
  <c r="G272" i="25" s="1"/>
  <c r="M323" i="25"/>
  <c r="K323" i="25" s="1"/>
  <c r="E323" i="25" s="1"/>
  <c r="G323" i="25" s="1"/>
  <c r="E312" i="24"/>
  <c r="H312" i="24" s="1"/>
  <c r="M323" i="24" s="1"/>
  <c r="K323" i="24" s="1"/>
  <c r="E323" i="24" s="1"/>
  <c r="G323" i="24" s="1"/>
  <c r="H305" i="24"/>
  <c r="F308" i="28"/>
  <c r="H308" i="28" s="1"/>
  <c r="H304" i="28"/>
  <c r="E311" i="28"/>
  <c r="H304" i="29"/>
  <c r="F308" i="29"/>
  <c r="H308" i="29" s="1"/>
  <c r="E311" i="29"/>
  <c r="E313" i="24"/>
  <c r="H313" i="24" s="1"/>
  <c r="H306" i="24"/>
  <c r="E313" i="26"/>
  <c r="H313" i="26" s="1"/>
  <c r="H306" i="26"/>
  <c r="G305" i="27"/>
  <c r="K260" i="27"/>
  <c r="G307" i="28"/>
  <c r="S260" i="28"/>
  <c r="F272" i="30"/>
  <c r="H272" i="30" s="1"/>
  <c r="H302" i="3"/>
  <c r="E309" i="3"/>
  <c r="H309" i="3" s="1"/>
  <c r="M320" i="3" s="1"/>
  <c r="K320" i="3" s="1"/>
  <c r="E320" i="3" s="1"/>
  <c r="G320" i="3" s="1"/>
  <c r="V338" i="10"/>
  <c r="V337" i="10"/>
  <c r="V333" i="10"/>
  <c r="V335" i="10"/>
  <c r="V334" i="10"/>
  <c r="V332" i="10"/>
  <c r="I308" i="13"/>
  <c r="H308" i="13"/>
  <c r="E312" i="13"/>
  <c r="H308" i="23"/>
  <c r="G266" i="17"/>
  <c r="F306" i="20"/>
  <c r="H306" i="20" s="1"/>
  <c r="E309" i="20"/>
  <c r="H302" i="20"/>
  <c r="H307" i="30"/>
  <c r="E314" i="30"/>
  <c r="H314" i="30" s="1"/>
  <c r="H312" i="4"/>
  <c r="M319" i="4"/>
  <c r="G302" i="8"/>
  <c r="K257" i="8"/>
  <c r="E308" i="14"/>
  <c r="H301" i="14"/>
  <c r="F305" i="14"/>
  <c r="G304" i="4"/>
  <c r="S257" i="4"/>
  <c r="G302" i="7"/>
  <c r="K257" i="7"/>
  <c r="K269" i="7" s="1"/>
  <c r="J269" i="7"/>
  <c r="L269" i="7" s="1"/>
  <c r="H310" i="1"/>
  <c r="G301" i="1"/>
  <c r="G257" i="1"/>
  <c r="G269" i="1" s="1"/>
  <c r="G301" i="7"/>
  <c r="G257" i="7"/>
  <c r="G269" i="7" s="1"/>
  <c r="E305" i="4"/>
  <c r="H305" i="4" s="1"/>
  <c r="H301" i="4"/>
  <c r="G301" i="5"/>
  <c r="G257" i="5"/>
  <c r="G269" i="5" s="1"/>
  <c r="G301" i="11"/>
  <c r="G257" i="11"/>
  <c r="G269" i="11" s="1"/>
  <c r="E305" i="12"/>
  <c r="F313" i="17"/>
  <c r="G266" i="19"/>
  <c r="H314" i="23"/>
  <c r="M323" i="23" s="1"/>
  <c r="K323" i="23" s="1"/>
  <c r="E323" i="23" s="1"/>
  <c r="G323" i="23" s="1"/>
  <c r="E311" i="20"/>
  <c r="H311" i="20" s="1"/>
  <c r="H304" i="20"/>
  <c r="F315" i="25"/>
  <c r="K260" i="25"/>
  <c r="G305" i="25"/>
  <c r="J272" i="29"/>
  <c r="L272" i="29" s="1"/>
  <c r="H301" i="11"/>
  <c r="F305" i="11"/>
  <c r="H305" i="11" s="1"/>
  <c r="E308" i="11"/>
  <c r="E269" i="1"/>
  <c r="H269" i="1" s="1"/>
  <c r="G301" i="4"/>
  <c r="G305" i="4" s="1"/>
  <c r="G257" i="4"/>
  <c r="H301" i="8"/>
  <c r="G304" i="11"/>
  <c r="S257" i="11"/>
  <c r="H302" i="11"/>
  <c r="E309" i="11"/>
  <c r="H309" i="11" s="1"/>
  <c r="M320" i="11" s="1"/>
  <c r="K320" i="11" s="1"/>
  <c r="E320" i="11" s="1"/>
  <c r="G320" i="11" s="1"/>
  <c r="J269" i="15"/>
  <c r="L269" i="15" s="1"/>
  <c r="G303" i="1"/>
  <c r="O257" i="1"/>
  <c r="E269" i="2"/>
  <c r="H269" i="2" s="1"/>
  <c r="I269" i="4"/>
  <c r="L269" i="4" s="1"/>
  <c r="V338" i="7"/>
  <c r="V337" i="7"/>
  <c r="V333" i="7"/>
  <c r="V335" i="7"/>
  <c r="V334" i="7"/>
  <c r="V332" i="7"/>
  <c r="G304" i="12"/>
  <c r="S257" i="12"/>
  <c r="G304" i="15"/>
  <c r="S257" i="15"/>
  <c r="F312" i="8"/>
  <c r="E269" i="10"/>
  <c r="H269" i="10" s="1"/>
  <c r="S258" i="18"/>
  <c r="G305" i="18"/>
  <c r="F270" i="17"/>
  <c r="H270" i="17" s="1"/>
  <c r="F313" i="21"/>
  <c r="E315" i="25"/>
  <c r="H311" i="25"/>
  <c r="I311" i="25" s="1"/>
  <c r="V341" i="22"/>
  <c r="V340" i="22"/>
  <c r="V336" i="22"/>
  <c r="V337" i="22"/>
  <c r="V335" i="22"/>
  <c r="V338" i="22"/>
  <c r="V341" i="24"/>
  <c r="V340" i="24"/>
  <c r="V336" i="24"/>
  <c r="V335" i="24"/>
  <c r="V337" i="24"/>
  <c r="V338" i="24"/>
  <c r="G306" i="27"/>
  <c r="O260" i="27"/>
  <c r="F315" i="28"/>
  <c r="J272" i="28"/>
  <c r="L272" i="28" s="1"/>
  <c r="V337" i="30"/>
  <c r="V341" i="30"/>
  <c r="V338" i="30"/>
  <c r="V335" i="30"/>
  <c r="V336" i="30"/>
  <c r="V340" i="30"/>
  <c r="F269" i="6"/>
  <c r="H269" i="6" s="1"/>
  <c r="H269" i="5"/>
  <c r="I269" i="2"/>
  <c r="L269" i="2" s="1"/>
  <c r="V339" i="17"/>
  <c r="V333" i="17"/>
  <c r="V335" i="17"/>
  <c r="V338" i="17"/>
  <c r="V334" i="17"/>
  <c r="V336" i="17"/>
  <c r="F312" i="14"/>
  <c r="G304" i="18"/>
  <c r="O258" i="18"/>
  <c r="E308" i="25"/>
  <c r="H308" i="25" s="1"/>
  <c r="F308" i="24"/>
  <c r="H308" i="24" s="1"/>
  <c r="E311" i="24"/>
  <c r="H304" i="24"/>
  <c r="E312" i="30"/>
  <c r="H312" i="30" s="1"/>
  <c r="M323" i="30" s="1"/>
  <c r="K323" i="30" s="1"/>
  <c r="E323" i="30" s="1"/>
  <c r="G323" i="30" s="1"/>
  <c r="H305" i="30"/>
  <c r="V338" i="15"/>
  <c r="V334" i="15"/>
  <c r="V332" i="15"/>
  <c r="V337" i="15"/>
  <c r="V333" i="15"/>
  <c r="V335" i="15"/>
  <c r="E309" i="7"/>
  <c r="H309" i="7" s="1"/>
  <c r="H302" i="7"/>
  <c r="G304" i="8"/>
  <c r="S257" i="8"/>
  <c r="G304" i="23"/>
  <c r="G260" i="23"/>
  <c r="G272" i="23" s="1"/>
  <c r="E310" i="19"/>
  <c r="H310" i="19" s="1"/>
  <c r="H303" i="19"/>
  <c r="G305" i="30"/>
  <c r="K260" i="30"/>
  <c r="G301" i="12"/>
  <c r="G257" i="12"/>
  <c r="G269" i="12" s="1"/>
  <c r="F312" i="2"/>
  <c r="G303" i="17"/>
  <c r="K258" i="17"/>
  <c r="K270" i="17" s="1"/>
  <c r="G305" i="3"/>
  <c r="G303" i="4"/>
  <c r="O257" i="4"/>
  <c r="E312" i="9"/>
  <c r="I269" i="1"/>
  <c r="L269" i="1" s="1"/>
  <c r="S257" i="5"/>
  <c r="G304" i="5"/>
  <c r="E310" i="6"/>
  <c r="H310" i="6" s="1"/>
  <c r="H303" i="6"/>
  <c r="M320" i="9"/>
  <c r="K320" i="9" s="1"/>
  <c r="E320" i="9" s="1"/>
  <c r="G320" i="9" s="1"/>
  <c r="G303" i="14"/>
  <c r="O257" i="14"/>
  <c r="G269" i="14" s="1"/>
  <c r="S258" i="19"/>
  <c r="G305" i="19"/>
  <c r="F312" i="13"/>
  <c r="E305" i="9"/>
  <c r="H305" i="9" s="1"/>
  <c r="H301" i="9"/>
  <c r="G305" i="22"/>
  <c r="G308" i="22" s="1"/>
  <c r="K260" i="22"/>
  <c r="K272" i="22" s="1"/>
  <c r="E311" i="15"/>
  <c r="H311" i="15" s="1"/>
  <c r="H304" i="15"/>
  <c r="H270" i="19"/>
  <c r="G303" i="21"/>
  <c r="K258" i="21"/>
  <c r="K270" i="21" s="1"/>
  <c r="G302" i="21"/>
  <c r="G258" i="21"/>
  <c r="G270" i="21" s="1"/>
  <c r="E310" i="20"/>
  <c r="H310" i="20" s="1"/>
  <c r="M321" i="20" s="1"/>
  <c r="K321" i="20" s="1"/>
  <c r="E321" i="20" s="1"/>
  <c r="G321" i="20" s="1"/>
  <c r="H303" i="20"/>
  <c r="G268" i="25"/>
  <c r="G307" i="25"/>
  <c r="S260" i="25"/>
  <c r="G305" i="26"/>
  <c r="G308" i="26" s="1"/>
  <c r="K260" i="26"/>
  <c r="K272" i="26" s="1"/>
  <c r="G304" i="27"/>
  <c r="G260" i="27"/>
  <c r="G272" i="27" s="1"/>
  <c r="L272" i="27"/>
  <c r="L272" i="30"/>
  <c r="G307" i="29"/>
  <c r="S260" i="29"/>
  <c r="E313" i="30"/>
  <c r="H313" i="30" s="1"/>
  <c r="H306" i="30"/>
  <c r="E311" i="30"/>
  <c r="H304" i="30"/>
  <c r="F308" i="30"/>
  <c r="H308" i="30" s="1"/>
  <c r="K269" i="4"/>
  <c r="G304" i="1"/>
  <c r="S257" i="1"/>
  <c r="F312" i="1"/>
  <c r="O257" i="5"/>
  <c r="G303" i="5"/>
  <c r="E311" i="7"/>
  <c r="H311" i="7" s="1"/>
  <c r="H304" i="7"/>
  <c r="H305" i="12"/>
  <c r="G305" i="14"/>
  <c r="V336" i="15"/>
  <c r="H266" i="19"/>
  <c r="H304" i="23"/>
  <c r="G302" i="20"/>
  <c r="G306" i="20" s="1"/>
  <c r="G258" i="20"/>
  <c r="G270" i="20" s="1"/>
  <c r="V339" i="29"/>
  <c r="E312" i="4"/>
  <c r="E312" i="1"/>
  <c r="I308" i="1"/>
  <c r="H308" i="1"/>
  <c r="E305" i="3"/>
  <c r="M320" i="5"/>
  <c r="K320" i="5" s="1"/>
  <c r="E320" i="5" s="1"/>
  <c r="G320" i="5" s="1"/>
  <c r="V338" i="9"/>
  <c r="V337" i="9"/>
  <c r="V333" i="9"/>
  <c r="V335" i="9"/>
  <c r="V332" i="9"/>
  <c r="V334" i="9"/>
  <c r="V338" i="14"/>
  <c r="V332" i="14"/>
  <c r="V335" i="14"/>
  <c r="V337" i="14"/>
  <c r="V334" i="14"/>
  <c r="V333" i="14"/>
  <c r="F305" i="16"/>
  <c r="H305" i="16" s="1"/>
  <c r="H301" i="16"/>
  <c r="E308" i="16"/>
  <c r="H310" i="7"/>
  <c r="E310" i="11"/>
  <c r="H310" i="11" s="1"/>
  <c r="H303" i="11"/>
  <c r="F312" i="4"/>
  <c r="I312" i="4" s="1"/>
  <c r="G303" i="8"/>
  <c r="G305" i="8" s="1"/>
  <c r="O257" i="8"/>
  <c r="G269" i="8" s="1"/>
  <c r="S257" i="14"/>
  <c r="G304" i="14"/>
  <c r="S369" i="20"/>
  <c r="P377" i="20"/>
  <c r="S377" i="20" s="1"/>
  <c r="O258" i="17"/>
  <c r="G304" i="17"/>
  <c r="H303" i="17"/>
  <c r="E310" i="17"/>
  <c r="H310" i="17" s="1"/>
  <c r="M321" i="17" s="1"/>
  <c r="K321" i="17" s="1"/>
  <c r="E321" i="17" s="1"/>
  <c r="G321" i="17" s="1"/>
  <c r="F270" i="18"/>
  <c r="H270" i="18" s="1"/>
  <c r="H305" i="18"/>
  <c r="E312" i="18"/>
  <c r="H312" i="18" s="1"/>
  <c r="E311" i="19"/>
  <c r="H311" i="19" s="1"/>
  <c r="H304" i="19"/>
  <c r="V338" i="23"/>
  <c r="V341" i="23"/>
  <c r="V335" i="23"/>
  <c r="V336" i="23"/>
  <c r="V337" i="23"/>
  <c r="V340" i="23"/>
  <c r="G304" i="19"/>
  <c r="O258" i="19"/>
  <c r="K272" i="24"/>
  <c r="S371" i="22"/>
  <c r="P379" i="22"/>
  <c r="S379" i="22" s="1"/>
  <c r="G305" i="23"/>
  <c r="K260" i="23"/>
  <c r="K272" i="23" s="1"/>
  <c r="G306" i="24"/>
  <c r="O260" i="24"/>
  <c r="K268" i="25"/>
  <c r="H305" i="29"/>
  <c r="E312" i="29"/>
  <c r="H312" i="29" s="1"/>
  <c r="M323" i="29" s="1"/>
  <c r="K323" i="29" s="1"/>
  <c r="E323" i="29" s="1"/>
  <c r="G323" i="29" s="1"/>
  <c r="G306" i="29"/>
  <c r="O260" i="29"/>
  <c r="G307" i="30"/>
  <c r="S260" i="30"/>
  <c r="E305" i="1"/>
  <c r="H305" i="1" s="1"/>
  <c r="L270" i="19"/>
  <c r="E270" i="20"/>
  <c r="H270" i="20" s="1"/>
  <c r="G306" i="25"/>
  <c r="O260" i="25"/>
  <c r="G304" i="6"/>
  <c r="S257" i="6"/>
  <c r="G302" i="6"/>
  <c r="K257" i="6"/>
  <c r="G303" i="2"/>
  <c r="O257" i="2"/>
  <c r="I308" i="8"/>
  <c r="H308" i="8"/>
  <c r="E312" i="8"/>
  <c r="F269" i="3"/>
  <c r="H269" i="3" s="1"/>
  <c r="H308" i="7"/>
  <c r="I308" i="7"/>
  <c r="E309" i="15"/>
  <c r="H309" i="15" s="1"/>
  <c r="M320" i="15" s="1"/>
  <c r="K320" i="15" s="1"/>
  <c r="E320" i="15" s="1"/>
  <c r="G320" i="15" s="1"/>
  <c r="H302" i="15"/>
  <c r="E305" i="2"/>
  <c r="L269" i="5"/>
  <c r="G304" i="9"/>
  <c r="S257" i="9"/>
  <c r="H304" i="18"/>
  <c r="E311" i="18"/>
  <c r="H311" i="18" s="1"/>
  <c r="E305" i="10"/>
  <c r="H305" i="10" s="1"/>
  <c r="I269" i="12"/>
  <c r="L269" i="12" s="1"/>
  <c r="K266" i="17"/>
  <c r="H302" i="17"/>
  <c r="F306" i="17"/>
  <c r="H306" i="17" s="1"/>
  <c r="E309" i="17"/>
  <c r="G272" i="22"/>
  <c r="K272" i="29"/>
  <c r="E312" i="28"/>
  <c r="H312" i="28" s="1"/>
  <c r="M323" i="28" s="1"/>
  <c r="K323" i="28" s="1"/>
  <c r="E323" i="28" s="1"/>
  <c r="G323" i="28" s="1"/>
  <c r="H305" i="28"/>
  <c r="E308" i="5"/>
  <c r="H301" i="5"/>
  <c r="F305" i="5"/>
  <c r="H305" i="5" s="1"/>
  <c r="H305" i="17"/>
  <c r="E312" i="17"/>
  <c r="H312" i="17" s="1"/>
  <c r="I269" i="10"/>
  <c r="L269" i="10" s="1"/>
  <c r="K269" i="13"/>
  <c r="J270" i="18"/>
  <c r="L270" i="18" s="1"/>
  <c r="H305" i="19"/>
  <c r="E312" i="19"/>
  <c r="H312" i="19" s="1"/>
  <c r="F272" i="27"/>
  <c r="H272" i="27" s="1"/>
  <c r="M321" i="19" l="1"/>
  <c r="K321" i="19" s="1"/>
  <c r="E321" i="19" s="1"/>
  <c r="G321" i="19" s="1"/>
  <c r="E313" i="17"/>
  <c r="H309" i="17"/>
  <c r="I309" i="17" s="1"/>
  <c r="M319" i="7"/>
  <c r="H312" i="7"/>
  <c r="I312" i="7" s="1"/>
  <c r="H312" i="1"/>
  <c r="I312" i="1" s="1"/>
  <c r="M319" i="1"/>
  <c r="G306" i="21"/>
  <c r="G308" i="23"/>
  <c r="M320" i="7"/>
  <c r="K320" i="7" s="1"/>
  <c r="E320" i="7" s="1"/>
  <c r="G320" i="7" s="1"/>
  <c r="H311" i="24"/>
  <c r="E315" i="24"/>
  <c r="I311" i="24"/>
  <c r="K272" i="25"/>
  <c r="K269" i="8"/>
  <c r="E315" i="28"/>
  <c r="I311" i="28"/>
  <c r="H311" i="28"/>
  <c r="M320" i="16"/>
  <c r="K320" i="16" s="1"/>
  <c r="E320" i="16" s="1"/>
  <c r="G320" i="16" s="1"/>
  <c r="G305" i="2"/>
  <c r="H315" i="23"/>
  <c r="I315" i="23" s="1"/>
  <c r="M322" i="23"/>
  <c r="H305" i="6"/>
  <c r="K269" i="5"/>
  <c r="K272" i="28"/>
  <c r="G270" i="19"/>
  <c r="G306" i="17"/>
  <c r="K269" i="16"/>
  <c r="K269" i="1"/>
  <c r="M320" i="13"/>
  <c r="K320" i="13" s="1"/>
  <c r="E320" i="13" s="1"/>
  <c r="G320" i="13" s="1"/>
  <c r="G272" i="29"/>
  <c r="H312" i="10"/>
  <c r="I312" i="10" s="1"/>
  <c r="M319" i="10"/>
  <c r="G305" i="12"/>
  <c r="I315" i="25"/>
  <c r="G305" i="11"/>
  <c r="G305" i="1"/>
  <c r="H305" i="14"/>
  <c r="M319" i="13"/>
  <c r="H312" i="13"/>
  <c r="I312" i="13" s="1"/>
  <c r="I311" i="29"/>
  <c r="H311" i="29"/>
  <c r="E315" i="29"/>
  <c r="H308" i="3"/>
  <c r="I308" i="3" s="1"/>
  <c r="E312" i="3"/>
  <c r="K270" i="19"/>
  <c r="M323" i="22"/>
  <c r="K323" i="22" s="1"/>
  <c r="E323" i="22" s="1"/>
  <c r="G323" i="22" s="1"/>
  <c r="G270" i="17"/>
  <c r="G272" i="30"/>
  <c r="G308" i="29"/>
  <c r="G272" i="24"/>
  <c r="H311" i="22"/>
  <c r="E315" i="22"/>
  <c r="M322" i="25"/>
  <c r="H315" i="25"/>
  <c r="K319" i="4"/>
  <c r="M321" i="4"/>
  <c r="H313" i="21"/>
  <c r="I313" i="21" s="1"/>
  <c r="M320" i="21"/>
  <c r="G305" i="9"/>
  <c r="I311" i="27"/>
  <c r="H311" i="27"/>
  <c r="E315" i="27"/>
  <c r="H308" i="6"/>
  <c r="E312" i="6"/>
  <c r="K269" i="9"/>
  <c r="I311" i="26"/>
  <c r="H311" i="26"/>
  <c r="E315" i="26"/>
  <c r="H312" i="12"/>
  <c r="I312" i="12" s="1"/>
  <c r="M319" i="12"/>
  <c r="K269" i="12"/>
  <c r="H312" i="2"/>
  <c r="M319" i="2"/>
  <c r="G308" i="24"/>
  <c r="E313" i="19"/>
  <c r="H309" i="19"/>
  <c r="M321" i="9"/>
  <c r="K319" i="9"/>
  <c r="E312" i="5"/>
  <c r="H308" i="5"/>
  <c r="E312" i="7"/>
  <c r="H312" i="8"/>
  <c r="I312" i="8" s="1"/>
  <c r="M319" i="8"/>
  <c r="K269" i="6"/>
  <c r="E312" i="16"/>
  <c r="H308" i="16"/>
  <c r="I311" i="30"/>
  <c r="H311" i="30"/>
  <c r="E315" i="30"/>
  <c r="G308" i="27"/>
  <c r="I312" i="2"/>
  <c r="K272" i="30"/>
  <c r="G269" i="4"/>
  <c r="H308" i="11"/>
  <c r="E312" i="11"/>
  <c r="G305" i="5"/>
  <c r="G305" i="7"/>
  <c r="I308" i="14"/>
  <c r="E312" i="14"/>
  <c r="H308" i="14"/>
  <c r="H309" i="20"/>
  <c r="E313" i="20"/>
  <c r="I309" i="20"/>
  <c r="K272" i="27"/>
  <c r="G308" i="25"/>
  <c r="I309" i="21"/>
  <c r="G269" i="2"/>
  <c r="G305" i="6"/>
  <c r="M321" i="18"/>
  <c r="K321" i="18" s="1"/>
  <c r="E321" i="18" s="1"/>
  <c r="G321" i="18" s="1"/>
  <c r="E312" i="15"/>
  <c r="I308" i="15"/>
  <c r="H308" i="15"/>
  <c r="G306" i="19"/>
  <c r="I309" i="18"/>
  <c r="E313" i="18"/>
  <c r="H309" i="18"/>
  <c r="G306" i="18"/>
  <c r="K269" i="15"/>
  <c r="G308" i="28"/>
  <c r="I308" i="2"/>
  <c r="M319" i="11" l="1"/>
  <c r="H312" i="11"/>
  <c r="I312" i="11" s="1"/>
  <c r="H312" i="5"/>
  <c r="I312" i="5" s="1"/>
  <c r="M319" i="5"/>
  <c r="M321" i="12"/>
  <c r="K319" i="12"/>
  <c r="K321" i="4"/>
  <c r="E321" i="4" s="1"/>
  <c r="G321" i="4" s="1"/>
  <c r="E319" i="4"/>
  <c r="G319" i="4" s="1"/>
  <c r="M321" i="13"/>
  <c r="K319" i="13"/>
  <c r="H313" i="20"/>
  <c r="I313" i="20" s="1"/>
  <c r="M320" i="20"/>
  <c r="I308" i="11"/>
  <c r="M319" i="16"/>
  <c r="H312" i="16"/>
  <c r="I312" i="16" s="1"/>
  <c r="M321" i="8"/>
  <c r="K319" i="8"/>
  <c r="H313" i="19"/>
  <c r="I313" i="19" s="1"/>
  <c r="M320" i="19"/>
  <c r="M321" i="2"/>
  <c r="K319" i="2"/>
  <c r="M322" i="21"/>
  <c r="K320" i="21"/>
  <c r="M322" i="29"/>
  <c r="H315" i="29"/>
  <c r="I315" i="29" s="1"/>
  <c r="H312" i="6"/>
  <c r="I312" i="6" s="1"/>
  <c r="M319" i="6"/>
  <c r="H315" i="22"/>
  <c r="I315" i="22" s="1"/>
  <c r="M322" i="22"/>
  <c r="M321" i="10"/>
  <c r="K319" i="10"/>
  <c r="H313" i="18"/>
  <c r="I313" i="18" s="1"/>
  <c r="M320" i="18"/>
  <c r="M319" i="15"/>
  <c r="H312" i="15"/>
  <c r="I312" i="15" s="1"/>
  <c r="H312" i="14"/>
  <c r="I312" i="14" s="1"/>
  <c r="M319" i="14"/>
  <c r="I308" i="16"/>
  <c r="I308" i="5"/>
  <c r="I309" i="19"/>
  <c r="I308" i="6"/>
  <c r="H315" i="27"/>
  <c r="I315" i="27" s="1"/>
  <c r="M322" i="27"/>
  <c r="I311" i="22"/>
  <c r="H315" i="24"/>
  <c r="I315" i="24" s="1"/>
  <c r="M322" i="24"/>
  <c r="M321" i="7"/>
  <c r="K319" i="7"/>
  <c r="K322" i="25"/>
  <c r="M324" i="25"/>
  <c r="H315" i="30"/>
  <c r="I315" i="30" s="1"/>
  <c r="M322" i="30"/>
  <c r="K321" i="9"/>
  <c r="E321" i="9" s="1"/>
  <c r="G321" i="9" s="1"/>
  <c r="E319" i="9"/>
  <c r="G319" i="9" s="1"/>
  <c r="M322" i="26"/>
  <c r="H315" i="26"/>
  <c r="I315" i="26" s="1"/>
  <c r="H312" i="3"/>
  <c r="I312" i="3" s="1"/>
  <c r="M319" i="3"/>
  <c r="M324" i="23"/>
  <c r="K322" i="23"/>
  <c r="M322" i="28"/>
  <c r="H315" i="28"/>
  <c r="I315" i="28" s="1"/>
  <c r="M321" i="1"/>
  <c r="K319" i="1"/>
  <c r="M320" i="17"/>
  <c r="H313" i="17"/>
  <c r="I313" i="17" s="1"/>
  <c r="K324" i="23" l="1"/>
  <c r="E324" i="23" s="1"/>
  <c r="G324" i="23" s="1"/>
  <c r="E322" i="23"/>
  <c r="G322" i="23" s="1"/>
  <c r="K321" i="7"/>
  <c r="E321" i="7" s="1"/>
  <c r="G321" i="7" s="1"/>
  <c r="E319" i="7"/>
  <c r="G319" i="7" s="1"/>
  <c r="M324" i="29"/>
  <c r="K322" i="29"/>
  <c r="M322" i="20"/>
  <c r="K320" i="20"/>
  <c r="M321" i="5"/>
  <c r="K319" i="5"/>
  <c r="M324" i="26"/>
  <c r="K322" i="26"/>
  <c r="M324" i="27"/>
  <c r="K322" i="27"/>
  <c r="K321" i="10"/>
  <c r="E321" i="10" s="1"/>
  <c r="G321" i="10" s="1"/>
  <c r="E319" i="10"/>
  <c r="G319" i="10" s="1"/>
  <c r="M321" i="6"/>
  <c r="K319" i="6"/>
  <c r="K322" i="21"/>
  <c r="E322" i="21" s="1"/>
  <c r="G322" i="21" s="1"/>
  <c r="E320" i="21"/>
  <c r="G320" i="21" s="1"/>
  <c r="K320" i="19"/>
  <c r="M322" i="19"/>
  <c r="K321" i="1"/>
  <c r="E321" i="1" s="1"/>
  <c r="G321" i="1" s="1"/>
  <c r="E319" i="1"/>
  <c r="G319" i="1" s="1"/>
  <c r="M324" i="30"/>
  <c r="K322" i="30"/>
  <c r="M321" i="3"/>
  <c r="K319" i="3"/>
  <c r="M324" i="24"/>
  <c r="K322" i="24"/>
  <c r="K319" i="15"/>
  <c r="M321" i="15"/>
  <c r="K319" i="16"/>
  <c r="M321" i="16"/>
  <c r="E319" i="13"/>
  <c r="G319" i="13" s="1"/>
  <c r="K321" i="13"/>
  <c r="E321" i="13" s="1"/>
  <c r="G321" i="13" s="1"/>
  <c r="E319" i="12"/>
  <c r="G319" i="12" s="1"/>
  <c r="K321" i="12"/>
  <c r="E321" i="12" s="1"/>
  <c r="G321" i="12" s="1"/>
  <c r="K320" i="17"/>
  <c r="M322" i="17"/>
  <c r="K322" i="28"/>
  <c r="M324" i="28"/>
  <c r="K324" i="25"/>
  <c r="E324" i="25" s="1"/>
  <c r="G324" i="25" s="1"/>
  <c r="E322" i="25"/>
  <c r="G322" i="25" s="1"/>
  <c r="M321" i="14"/>
  <c r="K319" i="14"/>
  <c r="K320" i="18"/>
  <c r="M322" i="18"/>
  <c r="M324" i="22"/>
  <c r="K322" i="22"/>
  <c r="K321" i="2"/>
  <c r="E321" i="2" s="1"/>
  <c r="G321" i="2" s="1"/>
  <c r="E319" i="2"/>
  <c r="G319" i="2" s="1"/>
  <c r="K321" i="8"/>
  <c r="E321" i="8" s="1"/>
  <c r="G321" i="8" s="1"/>
  <c r="E319" i="8"/>
  <c r="G319" i="8" s="1"/>
  <c r="M321" i="11"/>
  <c r="K319" i="11"/>
  <c r="E320" i="20" l="1"/>
  <c r="G320" i="20" s="1"/>
  <c r="K322" i="20"/>
  <c r="E322" i="20" s="1"/>
  <c r="G322" i="20" s="1"/>
  <c r="K322" i="18"/>
  <c r="E322" i="18" s="1"/>
  <c r="G322" i="18" s="1"/>
  <c r="E320" i="18"/>
  <c r="G320" i="18" s="1"/>
  <c r="E320" i="17"/>
  <c r="G320" i="17" s="1"/>
  <c r="K322" i="17"/>
  <c r="E322" i="17" s="1"/>
  <c r="G322" i="17" s="1"/>
  <c r="E319" i="15"/>
  <c r="G319" i="15" s="1"/>
  <c r="K321" i="15"/>
  <c r="E321" i="15" s="1"/>
  <c r="G321" i="15" s="1"/>
  <c r="E319" i="3"/>
  <c r="G319" i="3" s="1"/>
  <c r="K321" i="3"/>
  <c r="E321" i="3" s="1"/>
  <c r="G321" i="3" s="1"/>
  <c r="E322" i="26"/>
  <c r="G322" i="26" s="1"/>
  <c r="K324" i="26"/>
  <c r="E324" i="26" s="1"/>
  <c r="G324" i="26" s="1"/>
  <c r="E322" i="22"/>
  <c r="G322" i="22" s="1"/>
  <c r="K324" i="22"/>
  <c r="E324" i="22" s="1"/>
  <c r="G324" i="22" s="1"/>
  <c r="K321" i="14"/>
  <c r="E321" i="14" s="1"/>
  <c r="G321" i="14" s="1"/>
  <c r="E319" i="14"/>
  <c r="G319" i="14" s="1"/>
  <c r="E322" i="24"/>
  <c r="G322" i="24" s="1"/>
  <c r="K324" i="24"/>
  <c r="E324" i="24" s="1"/>
  <c r="G324" i="24" s="1"/>
  <c r="K324" i="30"/>
  <c r="E324" i="30" s="1"/>
  <c r="G324" i="30" s="1"/>
  <c r="E322" i="30"/>
  <c r="G322" i="30" s="1"/>
  <c r="E319" i="6"/>
  <c r="G319" i="6" s="1"/>
  <c r="K321" i="6"/>
  <c r="E321" i="6" s="1"/>
  <c r="G321" i="6" s="1"/>
  <c r="K324" i="27"/>
  <c r="E324" i="27" s="1"/>
  <c r="G324" i="27" s="1"/>
  <c r="E322" i="27"/>
  <c r="G322" i="27" s="1"/>
  <c r="K321" i="5"/>
  <c r="E321" i="5" s="1"/>
  <c r="G321" i="5" s="1"/>
  <c r="E319" i="5"/>
  <c r="G319" i="5" s="1"/>
  <c r="E322" i="29"/>
  <c r="G322" i="29" s="1"/>
  <c r="K324" i="29"/>
  <c r="E324" i="29" s="1"/>
  <c r="G324" i="29" s="1"/>
  <c r="E319" i="11"/>
  <c r="G319" i="11" s="1"/>
  <c r="K321" i="11"/>
  <c r="E321" i="11" s="1"/>
  <c r="G321" i="11" s="1"/>
  <c r="E322" i="28"/>
  <c r="G322" i="28" s="1"/>
  <c r="K324" i="28"/>
  <c r="E324" i="28" s="1"/>
  <c r="G324" i="28" s="1"/>
  <c r="K321" i="16"/>
  <c r="E321" i="16" s="1"/>
  <c r="G321" i="16" s="1"/>
  <c r="E319" i="16"/>
  <c r="G319" i="16" s="1"/>
  <c r="K322" i="19"/>
  <c r="E322" i="19" s="1"/>
  <c r="G322" i="19" s="1"/>
  <c r="E320" i="19"/>
  <c r="G320" i="19" s="1"/>
</calcChain>
</file>

<file path=xl/sharedStrings.xml><?xml version="1.0" encoding="utf-8"?>
<sst xmlns="http://schemas.openxmlformats.org/spreadsheetml/2006/main" count="20328" uniqueCount="537">
  <si>
    <t xml:space="preserve">                SECRETARIA DE ESTADO DA SAÚDE DO PARANÁ</t>
  </si>
  <si>
    <t>DIRETORIA DE GESTÃO EM SAÚDE</t>
  </si>
  <si>
    <t>COORDENAÇÃO DE REGULAÇÃO DO ACESSO AOS SERVIÇOS DE SAÚDE</t>
  </si>
  <si>
    <t xml:space="preserve">Ocupação por tipo de leito SUS por casos suspeitos/confirmados COVID – 19 </t>
  </si>
  <si>
    <t>Macro</t>
  </si>
  <si>
    <t>RS</t>
  </si>
  <si>
    <t>Município</t>
  </si>
  <si>
    <t>Hospital</t>
  </si>
  <si>
    <t>Leitos exclusivos COVID (dados CARE PR e ESAUDE)</t>
  </si>
  <si>
    <t>Ocupação dos demais leitos SUS da Rede hospitalar por casos COVID</t>
  </si>
  <si>
    <t>ADULTO</t>
  </si>
  <si>
    <t>PEDIÁTRICO</t>
  </si>
  <si>
    <t>PED.</t>
  </si>
  <si>
    <t>UTI</t>
  </si>
  <si>
    <t>ENFERMARIA</t>
  </si>
  <si>
    <t>Exist.</t>
  </si>
  <si>
    <t>Ocup.</t>
  </si>
  <si>
    <t>Livres</t>
  </si>
  <si>
    <t>Tx de ocup.</t>
  </si>
  <si>
    <t>enf</t>
  </si>
  <si>
    <t>Leste</t>
  </si>
  <si>
    <t>1ª</t>
  </si>
  <si>
    <t>Paranaguá</t>
  </si>
  <si>
    <t>HRL – Hospital Regional do Litoral</t>
  </si>
  <si>
    <t>Guaratuba</t>
  </si>
  <si>
    <t>Hospital Municipal de Guaratuba</t>
  </si>
  <si>
    <t>Guaraqueçaba</t>
  </si>
  <si>
    <t>Hospital Regional do Litoral Darcy Vargas</t>
  </si>
  <si>
    <t>2ª</t>
  </si>
  <si>
    <t>Curitiba</t>
  </si>
  <si>
    <t>Hospital da Cruz Vermelha</t>
  </si>
  <si>
    <t>Hospital da Policia Militar</t>
  </si>
  <si>
    <t>Hospital Erasto</t>
  </si>
  <si>
    <t>Hospital Santa casa</t>
  </si>
  <si>
    <t>Hospital Oswaldo Cruz</t>
  </si>
  <si>
    <t>Hospital de Clínicas</t>
  </si>
  <si>
    <t>Hospital Infantil Pequeno Principe</t>
  </si>
  <si>
    <t>Hospital Vitor do Amaral</t>
  </si>
  <si>
    <t>Hospital São Vicente Centro</t>
  </si>
  <si>
    <t>Hospital São Vicente CIC</t>
  </si>
  <si>
    <t xml:space="preserve">Hospital Evangélico </t>
  </si>
  <si>
    <t>Hospital do Idoso</t>
  </si>
  <si>
    <t>HNSG Mater Dei</t>
  </si>
  <si>
    <t>Hospital do Trabalhador – HT</t>
  </si>
  <si>
    <t>Hospital do Exercito</t>
  </si>
  <si>
    <t>Hospital de Reabilitação – HR</t>
  </si>
  <si>
    <t>São José dos Pinhais</t>
  </si>
  <si>
    <t>Hospital Municipal</t>
  </si>
  <si>
    <t>Campina Grande do Sul</t>
  </si>
  <si>
    <t>Hospital Angelina Caron</t>
  </si>
  <si>
    <t>Campo Largo</t>
  </si>
  <si>
    <t>Hospital do Centro</t>
  </si>
  <si>
    <t>HIWM</t>
  </si>
  <si>
    <t>Hospital São Lucas Parolin</t>
  </si>
  <si>
    <t>Hospital do Rocio</t>
  </si>
  <si>
    <t>Cerro Azul</t>
  </si>
  <si>
    <t>Casa de Saude</t>
  </si>
  <si>
    <t>Contenda</t>
  </si>
  <si>
    <t xml:space="preserve">Hospital e maternidade Franco </t>
  </si>
  <si>
    <t>Mandirituba</t>
  </si>
  <si>
    <t>Quitandinha</t>
  </si>
  <si>
    <t>Hospital Cristo Rei</t>
  </si>
  <si>
    <t>Itaperuçu</t>
  </si>
  <si>
    <t>Hospital e Maternidade Itaperuçu</t>
  </si>
  <si>
    <t>Fazenda Rio Grande</t>
  </si>
  <si>
    <t>Hospital e maternidade Nossa senhora</t>
  </si>
  <si>
    <t xml:space="preserve">Lapa </t>
  </si>
  <si>
    <t xml:space="preserve">Hospital São Sebastião da Lapa </t>
  </si>
  <si>
    <t>Pien</t>
  </si>
  <si>
    <t>Fundação harry</t>
  </si>
  <si>
    <t>Rio Negro</t>
  </si>
  <si>
    <t>Hospital Bom Jesus</t>
  </si>
  <si>
    <t>Tijucas do Sul</t>
  </si>
  <si>
    <t>Hospital Nossa Senhora das Dores</t>
  </si>
  <si>
    <t>Rio Branco do Sul</t>
  </si>
  <si>
    <t>Piraquara</t>
  </si>
  <si>
    <t>Hospital San Julian</t>
  </si>
  <si>
    <t>Pinhais</t>
  </si>
  <si>
    <t>Hospital Adauto Botelho</t>
  </si>
  <si>
    <t>Hospital Municipal Nossa Senhora da Luz</t>
  </si>
  <si>
    <t>3ª</t>
  </si>
  <si>
    <t>Ponta Grossa</t>
  </si>
  <si>
    <t>Hospital Univeristario Regional dos Campos gerais</t>
  </si>
  <si>
    <t>Santa Casa de Ponta Grossa</t>
  </si>
  <si>
    <t>Hospital Muncipal Dr Amadeu Puppi</t>
  </si>
  <si>
    <t>Hospital da Criança</t>
  </si>
  <si>
    <t>Hospital São Camilo</t>
  </si>
  <si>
    <t>Associação Hospitalar Bom Jesus</t>
  </si>
  <si>
    <t>Jaguariaiva</t>
  </si>
  <si>
    <t>Hospital Muncipal</t>
  </si>
  <si>
    <t>Palmeira</t>
  </si>
  <si>
    <t>Hospital de Caridade</t>
  </si>
  <si>
    <t>Ivaí</t>
  </si>
  <si>
    <t>São João do Triunfo</t>
  </si>
  <si>
    <t>Hospital e Maternidade Imaculada Conceição</t>
  </si>
  <si>
    <t>Castro</t>
  </si>
  <si>
    <t xml:space="preserve">4ª </t>
  </si>
  <si>
    <t>Teixeira Soares</t>
  </si>
  <si>
    <t>AAHTS</t>
  </si>
  <si>
    <t>Rebouças</t>
  </si>
  <si>
    <t>Hospital de Caridade Dona Darcy Vargas</t>
  </si>
  <si>
    <t>Rio Azul</t>
  </si>
  <si>
    <t>Hospital São Francisco de Assis</t>
  </si>
  <si>
    <t>Mallet</t>
  </si>
  <si>
    <t>Hospital de Caridade São Pedro</t>
  </si>
  <si>
    <t>Irati</t>
  </si>
  <si>
    <t>Santa Casa de Irati</t>
  </si>
  <si>
    <t>5ª</t>
  </si>
  <si>
    <t>Guarapuava</t>
  </si>
  <si>
    <t>Hospital de Caridade São Vicente de paulo</t>
  </si>
  <si>
    <t>Hospital Regional de Guarapuava</t>
  </si>
  <si>
    <t>Instituto Virmond</t>
  </si>
  <si>
    <t>Prudentopolis¹</t>
  </si>
  <si>
    <t>Hospital Irmandade da Santa Casa</t>
  </si>
  <si>
    <t>Pitanga</t>
  </si>
  <si>
    <t>Hospital São Vicente de Paulo</t>
  </si>
  <si>
    <t>Laranjeiras do Sul</t>
  </si>
  <si>
    <t>Instituto São Jose</t>
  </si>
  <si>
    <t>Pinhão</t>
  </si>
  <si>
    <t>Hospital Santa Cruz</t>
  </si>
  <si>
    <t>6ª</t>
  </si>
  <si>
    <t>União da Vitória</t>
  </si>
  <si>
    <t>Hospital Regional Nossa Senhora</t>
  </si>
  <si>
    <t>APMI</t>
  </si>
  <si>
    <t>Cruz Machado</t>
  </si>
  <si>
    <t>Hospital Municipal Santa Terezinha</t>
  </si>
  <si>
    <t>São Mateus do Sul</t>
  </si>
  <si>
    <t>Hospital Paulo Fortes</t>
  </si>
  <si>
    <t>Paulo Frontin</t>
  </si>
  <si>
    <t>Hospital São João Batista</t>
  </si>
  <si>
    <t>Bituruna</t>
  </si>
  <si>
    <t>Hospital São Vicente de Paula</t>
  </si>
  <si>
    <t>21ª</t>
  </si>
  <si>
    <t>Tibagi</t>
  </si>
  <si>
    <t>Hospital Luiza Borba</t>
  </si>
  <si>
    <t>Telemaco Borba</t>
  </si>
  <si>
    <t>Hospital Regional</t>
  </si>
  <si>
    <t>Instituto Doutor Feitosa</t>
  </si>
  <si>
    <t>TOTAL DE INTERNAMENTOS POR TIPO DE LEITO MACRO LESTE</t>
  </si>
  <si>
    <t>Oeste</t>
  </si>
  <si>
    <t>7ª</t>
  </si>
  <si>
    <t>Pato Branco</t>
  </si>
  <si>
    <t>Policlínica de Pato Branco</t>
  </si>
  <si>
    <t>Hospital São Lucas ISSAl</t>
  </si>
  <si>
    <t>Hospital e Maternidade Capriotti</t>
  </si>
  <si>
    <t>Mangueirinha</t>
  </si>
  <si>
    <t>Associação Saúde de Mangueirinha</t>
  </si>
  <si>
    <t>Chopinzinho</t>
  </si>
  <si>
    <t>Instituto São Rafael</t>
  </si>
  <si>
    <t>Palmas</t>
  </si>
  <si>
    <t>Hospital Santa Pelizzari</t>
  </si>
  <si>
    <t>Clevelandia</t>
  </si>
  <si>
    <t>Associação Pro Saude</t>
  </si>
  <si>
    <t>8ª</t>
  </si>
  <si>
    <t>Planalto</t>
  </si>
  <si>
    <t>Hospital Nossa Senhora da Lourdes</t>
  </si>
  <si>
    <t>Capanema</t>
  </si>
  <si>
    <t>Hospital Sudoeste do Capanema</t>
  </si>
  <si>
    <t>Pranchita</t>
  </si>
  <si>
    <t>Fundação Hospitalar</t>
  </si>
  <si>
    <t>Nova Esperança do Sudoeste</t>
  </si>
  <si>
    <t>Hospital São Matheus</t>
  </si>
  <si>
    <t>Vere</t>
  </si>
  <si>
    <t>Hospital do Trabalhadores Rurais</t>
  </si>
  <si>
    <t>Santo Antonio do Sudoeste</t>
  </si>
  <si>
    <t>Hospital e Maternidade Santa Izabel</t>
  </si>
  <si>
    <t>São Jorge do Oeste</t>
  </si>
  <si>
    <t>Hospital Dr Julio</t>
  </si>
  <si>
    <t>Francisco Beltrão</t>
  </si>
  <si>
    <t>Hospital São Francisco</t>
  </si>
  <si>
    <t>Ceonc</t>
  </si>
  <si>
    <t>Hospital Regional do Sudoeste</t>
  </si>
  <si>
    <t>Ampere</t>
  </si>
  <si>
    <t>Instituto de Saúde de Ampere</t>
  </si>
  <si>
    <t>9ª</t>
  </si>
  <si>
    <t>Matelandia</t>
  </si>
  <si>
    <t>Hospital e Maternidade Padre Tezza</t>
  </si>
  <si>
    <t>São Miguel do Iguaçu</t>
  </si>
  <si>
    <t>Complexo Hospitalar Municipal</t>
  </si>
  <si>
    <t>Medianeira</t>
  </si>
  <si>
    <t>Hospital e Maternidade</t>
  </si>
  <si>
    <t>Foz do Iguaçu</t>
  </si>
  <si>
    <t>Hospital Municipal Pe Germano Lauck</t>
  </si>
  <si>
    <t>Hospital Ministro Costa Cavalcanti</t>
  </si>
  <si>
    <t>10ª</t>
  </si>
  <si>
    <t>Boa Vista da Aparecida</t>
  </si>
  <si>
    <t>Hospital e maternidade Boa vista</t>
  </si>
  <si>
    <t>Cascavel</t>
  </si>
  <si>
    <t>Hospital Universitário – HUOP</t>
  </si>
  <si>
    <t>Hospital Municipal Allan Brame Pinho</t>
  </si>
  <si>
    <t>Hospital São Lucas FAG</t>
  </si>
  <si>
    <t>Hospital do Coração</t>
  </si>
  <si>
    <t>UOPECCAN</t>
  </si>
  <si>
    <t>CEONC</t>
  </si>
  <si>
    <t>Capitão Leonidas Marques</t>
  </si>
  <si>
    <t>Hospital Nossa Senhora Aparecida</t>
  </si>
  <si>
    <t>Lindoeste</t>
  </si>
  <si>
    <t>Ibema</t>
  </si>
  <si>
    <t>Hospital Municipal Felicita Sanson  Arros</t>
  </si>
  <si>
    <t>Ceu Azul</t>
  </si>
  <si>
    <t>Hospital Bom Samaritano</t>
  </si>
  <si>
    <t>Guaraniaçu</t>
  </si>
  <si>
    <t>Hospital Nossa Senhora de Fátima</t>
  </si>
  <si>
    <t xml:space="preserve">Hospital Muncipal Emilio </t>
  </si>
  <si>
    <t>Hospital Santo Antonio</t>
  </si>
  <si>
    <t>Nova Aurora</t>
  </si>
  <si>
    <t>Hospital Dr Aurélio</t>
  </si>
  <si>
    <t>Quedas de Iguaçu</t>
  </si>
  <si>
    <t>Vera Cruz do Oeste</t>
  </si>
  <si>
    <t>Formosa do Oeste</t>
  </si>
  <si>
    <t>Hospital Santa Izabel</t>
  </si>
  <si>
    <t>Missal</t>
  </si>
  <si>
    <t>Jesuítas</t>
  </si>
  <si>
    <t>Hospital e Maternidade Jesuítas</t>
  </si>
  <si>
    <t>Tres Barras do Paraná</t>
  </si>
  <si>
    <t>20ª</t>
  </si>
  <si>
    <t>Assis Chateaubriand</t>
  </si>
  <si>
    <t>Hospital Moacir Miqueletto</t>
  </si>
  <si>
    <t>Toledo</t>
  </si>
  <si>
    <t>HOESP</t>
  </si>
  <si>
    <t>Entre Rios do Oeste</t>
  </si>
  <si>
    <t>Hospital Entre Rios</t>
  </si>
  <si>
    <t>Pato Bragado</t>
  </si>
  <si>
    <t>Diamante do Oeste</t>
  </si>
  <si>
    <t>Nova Santa Rosa</t>
  </si>
  <si>
    <t>Palotina</t>
  </si>
  <si>
    <t>Marechal Candido Rondon</t>
  </si>
  <si>
    <t>Hospital Municipal DR Cruzatti</t>
  </si>
  <si>
    <t>Guaíra</t>
  </si>
  <si>
    <t>Hospital Beneficiente Assisteguaira</t>
  </si>
  <si>
    <t>TOTAL DE INTERNAMENTOS POR TIPO DE LEITO MACRO OESTE</t>
  </si>
  <si>
    <t>Noroeste</t>
  </si>
  <si>
    <t>11º</t>
  </si>
  <si>
    <t>Campo Mourão</t>
  </si>
  <si>
    <t>Santa casa de campo mourão</t>
  </si>
  <si>
    <t>Center Clínicas</t>
  </si>
  <si>
    <t>Barbosa Ferraz</t>
  </si>
  <si>
    <t xml:space="preserve">Hospital Municipal </t>
  </si>
  <si>
    <t>Goioere</t>
  </si>
  <si>
    <t>Santa Casa de Goioere</t>
  </si>
  <si>
    <t>Roncador</t>
  </si>
  <si>
    <t>Engenheiro Beltrão</t>
  </si>
  <si>
    <t>Santa Casa de Engenheiro Beltrão</t>
  </si>
  <si>
    <t>Nova Cantu</t>
  </si>
  <si>
    <t>Hospital Municipal Alvadi</t>
  </si>
  <si>
    <t>Araruna</t>
  </si>
  <si>
    <t>Campina da Lagoa</t>
  </si>
  <si>
    <t>Hospital e Maternidade Nossa Senhora das Graças</t>
  </si>
  <si>
    <t>12ª</t>
  </si>
  <si>
    <t>Umuarama</t>
  </si>
  <si>
    <t>Uopeccan Umuarama</t>
  </si>
  <si>
    <t>Cemil</t>
  </si>
  <si>
    <t>Instituto Nossa Senhora Aparecida</t>
  </si>
  <si>
    <t>Norospar</t>
  </si>
  <si>
    <t>13ª</t>
  </si>
  <si>
    <t>Tuneira do Oeste</t>
  </si>
  <si>
    <t>Santa Casa</t>
  </si>
  <si>
    <t>Indianópolis</t>
  </si>
  <si>
    <t>Rondon</t>
  </si>
  <si>
    <t>Hospital Santa Monica</t>
  </si>
  <si>
    <t>Japura</t>
  </si>
  <si>
    <t>Cidade Gaucha</t>
  </si>
  <si>
    <t>Hospital Municipal de Gaucha</t>
  </si>
  <si>
    <t>Cianorte</t>
  </si>
  <si>
    <t>Hospital Sao Paulo</t>
  </si>
  <si>
    <t>FUNDHOSPAR</t>
  </si>
  <si>
    <t>14ª</t>
  </si>
  <si>
    <t>Paranavaí</t>
  </si>
  <si>
    <t>Santa Casa de Paranavaí</t>
  </si>
  <si>
    <t>Paraiso do Norte</t>
  </si>
  <si>
    <t>Hospital Paraiso</t>
  </si>
  <si>
    <t>Querencia</t>
  </si>
  <si>
    <t>Guairaca</t>
  </si>
  <si>
    <t>Tamboára</t>
  </si>
  <si>
    <t>Loanda</t>
  </si>
  <si>
    <t>Hospital e Maternidade Municipal</t>
  </si>
  <si>
    <t>Casa de Saude e maternidade Catari</t>
  </si>
  <si>
    <t>São Carlos do Ivaí</t>
  </si>
  <si>
    <t>Santo Antonio do Caiua</t>
  </si>
  <si>
    <t>Nova Londrina</t>
  </si>
  <si>
    <t>Terra Rica</t>
  </si>
  <si>
    <t>Hospital Municipal Cristo Redentor</t>
  </si>
  <si>
    <t>Alto Paraná</t>
  </si>
  <si>
    <t>Hospital Santa Tereza</t>
  </si>
  <si>
    <t>15ª</t>
  </si>
  <si>
    <t>Colorado</t>
  </si>
  <si>
    <t>Hospital e Maternidade Santa Clara</t>
  </si>
  <si>
    <t>Maringá</t>
  </si>
  <si>
    <t>Hospital Municipal Thelma Vil</t>
  </si>
  <si>
    <t>Hospital e Maternidade Maria Auxiliadora</t>
  </si>
  <si>
    <t>Hospital e Maternidade Santa Rita</t>
  </si>
  <si>
    <t>Hospital Psiquiátrico de Maringá</t>
  </si>
  <si>
    <t>Hospital do Cancer de Maringá</t>
  </si>
  <si>
    <t>Hospital Universitário Regional de Maringá</t>
  </si>
  <si>
    <t>Astorga</t>
  </si>
  <si>
    <t>Hospital Regional Cristo Rei</t>
  </si>
  <si>
    <t>Nova Esperança</t>
  </si>
  <si>
    <t>Sarandi</t>
  </si>
  <si>
    <t>Hospital Metropolitana de Sarandi</t>
  </si>
  <si>
    <t>Paiçandu</t>
  </si>
  <si>
    <t>Hospital Municipal São José</t>
  </si>
  <si>
    <t>TOTAL DE INTERNAMENTOS POR TIPO DE LEITO MACRO NOROESTE</t>
  </si>
  <si>
    <t>Norte</t>
  </si>
  <si>
    <t>16ª</t>
  </si>
  <si>
    <t>Arapongas</t>
  </si>
  <si>
    <t>HONPAR</t>
  </si>
  <si>
    <t>São Pedro do Ivaí</t>
  </si>
  <si>
    <t>Santa Casa de Misericordia Maria Santis</t>
  </si>
  <si>
    <t>Borrazópolis</t>
  </si>
  <si>
    <t>Jandaia do Sul</t>
  </si>
  <si>
    <t>Hospital Regional do Vale do Ivaí</t>
  </si>
  <si>
    <t>Apucarana</t>
  </si>
  <si>
    <t>HNSG – Hospital da Providencia</t>
  </si>
  <si>
    <t>HNSG – Hospital da Providencia Materno Infantil</t>
  </si>
  <si>
    <t>17ª</t>
  </si>
  <si>
    <t>Londrina</t>
  </si>
  <si>
    <t>ISCAL</t>
  </si>
  <si>
    <t>Hospital do Cancer</t>
  </si>
  <si>
    <t>Hospital Universitário – HURNP</t>
  </si>
  <si>
    <t>Hospital Vida</t>
  </si>
  <si>
    <t>HZS</t>
  </si>
  <si>
    <t>HZN</t>
  </si>
  <si>
    <t>Assai</t>
  </si>
  <si>
    <t>Hospital Municipal de Assai</t>
  </si>
  <si>
    <t>Ibiporã</t>
  </si>
  <si>
    <t>Florestopolis*</t>
  </si>
  <si>
    <t>Jataizinho</t>
  </si>
  <si>
    <t>Jaguapita</t>
  </si>
  <si>
    <t>Rolândia</t>
  </si>
  <si>
    <t>Casa de Saúde</t>
  </si>
  <si>
    <t>Hospital São Rafael</t>
  </si>
  <si>
    <t>Porecatu</t>
  </si>
  <si>
    <t>Lupianopolis</t>
  </si>
  <si>
    <t>Centenário do Sul</t>
  </si>
  <si>
    <t>Hospital Muncipal Dr Lauro Macedo Sobriho</t>
  </si>
  <si>
    <t>Bela Vista do Paraíso</t>
  </si>
  <si>
    <t>Unidade Hospitalar Municipal</t>
  </si>
  <si>
    <t>Tamarana</t>
  </si>
  <si>
    <t>Cambé</t>
  </si>
  <si>
    <t>Santa Casa de Cambé</t>
  </si>
  <si>
    <t>18ª</t>
  </si>
  <si>
    <t>Andira</t>
  </si>
  <si>
    <t>Hospital de Andira</t>
  </si>
  <si>
    <t>Bandeirantes</t>
  </si>
  <si>
    <t xml:space="preserve">Santa Casa de Bandeirantes </t>
  </si>
  <si>
    <t>Ribeirão do Pinhal</t>
  </si>
  <si>
    <t>Itambaraca</t>
  </si>
  <si>
    <t xml:space="preserve">Hospital Ubirajara Condessa de </t>
  </si>
  <si>
    <t>Santa Mariana</t>
  </si>
  <si>
    <t>CIS Centro Integrado em Saúde</t>
  </si>
  <si>
    <t>Nova Fátima</t>
  </si>
  <si>
    <t>Hospital Santa Terezinha</t>
  </si>
  <si>
    <t>Cornélio Procópio</t>
  </si>
  <si>
    <t>Cegen</t>
  </si>
  <si>
    <t>Santa Casa de Cornélio</t>
  </si>
  <si>
    <t>19ª</t>
  </si>
  <si>
    <t>Jacarezinho</t>
  </si>
  <si>
    <t>Santa Casa de Jacarezinho</t>
  </si>
  <si>
    <t>Joaquim Tovora</t>
  </si>
  <si>
    <t>Hospital Comunitario</t>
  </si>
  <si>
    <t>Jaboti</t>
  </si>
  <si>
    <t>Hospital Jaime Vanet</t>
  </si>
  <si>
    <t>Pinhalão</t>
  </si>
  <si>
    <t>Figueira*</t>
  </si>
  <si>
    <t>Santana do Itarare</t>
  </si>
  <si>
    <t>São José da Boa Vista</t>
  </si>
  <si>
    <t>Cambara</t>
  </si>
  <si>
    <t>Santa Casa de Cambara</t>
  </si>
  <si>
    <t>Santo Antonio da Platina</t>
  </si>
  <si>
    <t>Hospital Regional do Norte Pioneiro</t>
  </si>
  <si>
    <t>Hospital Nossa Senhora da Saúde</t>
  </si>
  <si>
    <t>Ibaiti</t>
  </si>
  <si>
    <t>Salto do Itararé</t>
  </si>
  <si>
    <t>Tomazina</t>
  </si>
  <si>
    <t>Hospital São Vicente</t>
  </si>
  <si>
    <t>Wenceslau Braz</t>
  </si>
  <si>
    <t>Hospital São Sebastião</t>
  </si>
  <si>
    <t>Ribeirão Claro</t>
  </si>
  <si>
    <t>Santa Casa de Ribeirão Claro</t>
  </si>
  <si>
    <t xml:space="preserve">Siqueira Campos </t>
  </si>
  <si>
    <t>22ª</t>
  </si>
  <si>
    <t>Ivaipora</t>
  </si>
  <si>
    <t>Pronto Atendimento</t>
  </si>
  <si>
    <t>Hospital Lucena Sanches</t>
  </si>
  <si>
    <t>Candido de Abreu</t>
  </si>
  <si>
    <t>Hospital Municipal São Francisco</t>
  </si>
  <si>
    <t>Jardim Alegre</t>
  </si>
  <si>
    <t>Nova Tebas</t>
  </si>
  <si>
    <t>Rosário do Ivaí</t>
  </si>
  <si>
    <t>Manoel Ribas</t>
  </si>
  <si>
    <t>TOTAL DE LEITOS MACRO NORTE</t>
  </si>
  <si>
    <t>TOTAL DE INTERNAMENTOS POR TIPO DE LEITO</t>
  </si>
  <si>
    <t>COORDENAÇÃO DE REGULAÇÃO AOS SERVIÇOS DE SAÚDE</t>
  </si>
  <si>
    <t>DATA: 01/09/2020</t>
  </si>
  <si>
    <t>Ocupação por tipo de leito SUS por casos suspeitos/confirmados COVID - 19</t>
  </si>
  <si>
    <t>MACRORREGIÃO</t>
  </si>
  <si>
    <t>Ocupação dos demais leitos SUS da Rede dos casos COVID</t>
  </si>
  <si>
    <t>LESTE</t>
  </si>
  <si>
    <t>OESTE</t>
  </si>
  <si>
    <t>NOROESTE</t>
  </si>
  <si>
    <t>NORTE</t>
  </si>
  <si>
    <t>TOTAL</t>
  </si>
  <si>
    <t xml:space="preserve">                       MÉDIA MÓVEL - TAXA DE OCUPAÇÃO POR MACRORREGIÃO DO PARANÁ</t>
  </si>
  <si>
    <t>MACRO</t>
  </si>
  <si>
    <t>TIPO DE LEITO</t>
  </si>
  <si>
    <t>UTI ADULTO</t>
  </si>
  <si>
    <t>CLÍNICO ADULTO</t>
  </si>
  <si>
    <t>UTI PED.</t>
  </si>
  <si>
    <t>CLÍNICO PED.</t>
  </si>
  <si>
    <t>PARANÁ</t>
  </si>
  <si>
    <t>* cálculo considerando os últimos 7 dias.</t>
  </si>
  <si>
    <t>Fonte: Planilhas de Monitoramento CRASS/DGS/SESA.</t>
  </si>
  <si>
    <t>Ocupação dos leitos exclusivos COVID por tipo de leito SUS no PARANÁ</t>
  </si>
  <si>
    <t>ENFERMARIA AD.</t>
  </si>
  <si>
    <t>ENFERMARIA PED.</t>
  </si>
  <si>
    <t xml:space="preserve">Ocupação dos leitos por casos susp./conf. COVID por tipo de leito no PARANÁ </t>
  </si>
  <si>
    <t>Leito exclusivo covid</t>
  </si>
  <si>
    <t>demais leitos sus</t>
  </si>
  <si>
    <t>leitos privados*</t>
  </si>
  <si>
    <t>total de leito ocupado</t>
  </si>
  <si>
    <t>Fonte: Sistema Estadual de Regulação, SMS de Curitiba, SMS de São José dos Pinhais e  SMS de Pato Branco.</t>
  </si>
  <si>
    <t>* Dados de internamentos dos pacientes suspeitos (parciais) dos internados em leitos privados.</t>
  </si>
  <si>
    <t>Ocupação dos leitos SUS e Rede Privada por casos suspeitos/confirmados COVID-19 no Paraná em 01/09/2020</t>
  </si>
  <si>
    <t>Ocupação dos leitos de UTI (SUS E REDE PRIVADA) por casos suspeitos/confirmados por COVID-19 no Paraná</t>
  </si>
  <si>
    <t>SUS</t>
  </si>
  <si>
    <t>REDE PRIVADA</t>
  </si>
  <si>
    <t>TOTAL PARANÁ</t>
  </si>
  <si>
    <t>susp.</t>
  </si>
  <si>
    <t>conf.</t>
  </si>
  <si>
    <t>Susp.*</t>
  </si>
  <si>
    <t>CLÍNICO</t>
  </si>
  <si>
    <t>UTI E CLÍNICO</t>
  </si>
  <si>
    <t>*Dados parciais obtidos através das SMS (informados diretamente ou por boletim epidemiológico).</t>
  </si>
  <si>
    <t xml:space="preserve">Ocupação dos leitos SUS e Rede Privada por casos suspeitos/confirmados COVID-19 no Paraná </t>
  </si>
  <si>
    <t>UTI + CLÍNICO</t>
  </si>
  <si>
    <t>Evolução dos pacientes (suspeitos/confirmados) internados nos  leitos exclusivos COVID no Paraná desde ativação em 26/03/2020</t>
  </si>
  <si>
    <t>PARANÁ (exceto Cutiba e SJP,inclui HR)</t>
  </si>
  <si>
    <t>CURITIBA(exceto HR)</t>
  </si>
  <si>
    <t>SÃO JOSÉ DOS PINHAIS</t>
  </si>
  <si>
    <t>total</t>
  </si>
  <si>
    <t>%</t>
  </si>
  <si>
    <t>ALTA</t>
  </si>
  <si>
    <t>Pacientes com óbito hospitalar</t>
  </si>
  <si>
    <t>UTI adulto</t>
  </si>
  <si>
    <t>enfermaria adulto</t>
  </si>
  <si>
    <t>UTI pediátrica</t>
  </si>
  <si>
    <t>Enfermaria ped.</t>
  </si>
  <si>
    <t>Pacientes com alta médica</t>
  </si>
  <si>
    <t>TOTAL DE INTERNAMENTOS/ALTAS</t>
  </si>
  <si>
    <t>Fonte: Sistema Estadual de Regulação, SMS de Curitiba e SMS de São José dos Pinhais.</t>
  </si>
  <si>
    <t>Evolução da ocupação dos  leitos exclusivos COVID no Paraná desde ativação em 26/03/2020</t>
  </si>
  <si>
    <t>ALTA POR ÓBITO</t>
  </si>
  <si>
    <t>ALTA MÉDICA</t>
  </si>
  <si>
    <t>TOTAL DE INTERNAMENTOS</t>
  </si>
  <si>
    <t>Fonte: Planilhas de Monitoramento CRASS/DGS/SESA, BI Sistema Estadual de Regulação CARE PR, SMS de Curitiba e SMS de São José dos Pinhais..</t>
  </si>
  <si>
    <t>*A partir desta data foram incluido os dados condensados da SMS de Curitiba e SJS.</t>
  </si>
  <si>
    <t>TEMPO MÉDIO DE PERMANÊNCIA</t>
  </si>
  <si>
    <t>PERMANÊNCIA, EM DIAS</t>
  </si>
  <si>
    <t>CASOS CONFIRMADOS</t>
  </si>
  <si>
    <t>LEITOS EXCLUSIVOS COVID SESA-PR CASOS SUSPEITOS/CONFIRMADOS</t>
  </si>
  <si>
    <t>alta médica</t>
  </si>
  <si>
    <t>óbito</t>
  </si>
  <si>
    <t>_</t>
  </si>
  <si>
    <t>Fonte: Planilhas de Monitoramento CRASS/DGS/SESA e BI Sistema Estadual de Regulação CARE PR.</t>
  </si>
  <si>
    <t>DATA: 02/09/2020</t>
  </si>
  <si>
    <t>Ocupação dos leitos SUS e Rede Privada por casos suspeitos/confirmados COVID-19 no Paraná em 02/09/2020</t>
  </si>
  <si>
    <t>DATA: 03/09/2020</t>
  </si>
  <si>
    <t>TEMPO ENTRE A INCLUSÃO DA SOLICITAÇÃO DE LEITO E A INTERNAÇÃO NO LEITO EXCLUSIVO COVID NO PARANÁ*</t>
  </si>
  <si>
    <t>INTERVALOS</t>
  </si>
  <si>
    <t>0 – 4 h</t>
  </si>
  <si>
    <t>4 – 8 h</t>
  </si>
  <si>
    <t>8 – 12 h</t>
  </si>
  <si>
    <t>12 – 16 h</t>
  </si>
  <si>
    <t>16 – 20 h</t>
  </si>
  <si>
    <t>20 – 24 h</t>
  </si>
  <si>
    <t>24 - 48 h</t>
  </si>
  <si>
    <t>acima de 48 h</t>
  </si>
  <si>
    <t>Fonte: BI Sistema Estadual de Regulação de Leitos – CARE PR</t>
  </si>
  <si>
    <t>* Não inclui os leitos exclusivos covid localizados em Curitiba e São José dos Pinhais.</t>
  </si>
  <si>
    <t>* Foram considerados todos os pacientes internados na data de 27/08/2020.</t>
  </si>
  <si>
    <t>DATA: 04/09/2020</t>
  </si>
  <si>
    <t>Ocupação dos leitos SUS e Rede Privada por casos suspeitos/confirmados COVID-19 no Paraná em 04/09/2020</t>
  </si>
  <si>
    <t>* Foram considerados todos os pacientes internados desde ativação dos leitos em 26/03/2020.</t>
  </si>
  <si>
    <t>DATA: 05/09/2020</t>
  </si>
  <si>
    <t>Ocupação dos leitos SUS e Rede Privada por casos suspeitos/confirmados COVID-19 no Paraná em 05/09/2020</t>
  </si>
  <si>
    <t>DATA: 06/09/2020</t>
  </si>
  <si>
    <t>DATA: 07/09/2020</t>
  </si>
  <si>
    <t>Ocupação dos leitos SUS e Rede Privada por casos suspeitos/confirmados COVID-19 no Paraná em 07/09/2020</t>
  </si>
  <si>
    <t>DATA: 08/09/2020</t>
  </si>
  <si>
    <t>Ocupação dos leitos SUS e Rede Privada por casos suspeitos/confirmados COVID-19 no Paraná em 08/09/2020</t>
  </si>
  <si>
    <t>DATA: 09/09/2020</t>
  </si>
  <si>
    <t>Ocupação dos leitos SUS e Rede Privada por casos suspeitos/confirmados COVID-19 no Paraná em 09/09/2020</t>
  </si>
  <si>
    <t>DATA: 10/09/2020</t>
  </si>
  <si>
    <t>Ocupação dos leitos SUS e Rede Privada por casos suspeitos/confirmados COVID-19 no Paraná em 10/09/2020</t>
  </si>
  <si>
    <t>MONITORAMENTO DO INTERVALO DE TEMPO PARA INTERNAÇÃO EM LEITO EXCLUSIVO COVID NO PARANÁ*</t>
  </si>
  <si>
    <t xml:space="preserve">TEMPO ENTRE A INCLUSÃO DA SOLICITAÇÃO E A INTERNAÇÃO </t>
  </si>
  <si>
    <t>DATA: 11/09/2020</t>
  </si>
  <si>
    <t>Ocupação dos leitos SUS e Rede Privada por casos suspeitos/confirmados COVID-19 no Paraná em 11/09/2020</t>
  </si>
  <si>
    <t>DATA: 12/09/2020</t>
  </si>
  <si>
    <t>Ocupação dos leitos SUS e Rede Privada por casos suspeitos/confirmados COVID-19 no Paraná em 12/09/2020</t>
  </si>
  <si>
    <t>DATA: 13/09/2020</t>
  </si>
  <si>
    <t>Ocupação dos leitos SUS e Rede Privada por casos suspeitos/confirmados COVID-19 no Paraná em 13/09/2020</t>
  </si>
  <si>
    <t>DATA: 14/09/2020</t>
  </si>
  <si>
    <t>DATA: 15/09/2020</t>
  </si>
  <si>
    <t>Ocupação dos leitos SUS e Rede Privada por casos suspeitos/confirmados COVID-19 no Paraná em 15/09/2020</t>
  </si>
  <si>
    <t>24 – 48 h</t>
  </si>
  <si>
    <t>* a partir de 15 set atualização no BI (inconsistência nos dados dos intervalos acima de 24 horas).</t>
  </si>
  <si>
    <t>* atualização em 15/09/2020.</t>
  </si>
  <si>
    <t>DATA: 16/09/2020</t>
  </si>
  <si>
    <t>Antonina</t>
  </si>
  <si>
    <t>Hospital Dr Silvio Bittencourt</t>
  </si>
  <si>
    <t>DATA: 17/09/2020</t>
  </si>
  <si>
    <t>DATA: 18/09/2020</t>
  </si>
  <si>
    <t>LEITOS EXCLUSIVOS COVID SESA-PR CASOS SUSPEITOS/CONFIRMADOS*</t>
  </si>
  <si>
    <t>UTI AD.</t>
  </si>
  <si>
    <t>CLÍN. AD.</t>
  </si>
  <si>
    <t>CLÍN. PED</t>
  </si>
  <si>
    <t>EVOLUÇÃO</t>
  </si>
  <si>
    <t>ÓBITO</t>
  </si>
  <si>
    <t>*dados preliminares e parciais da SMS Curitiba e SJP.</t>
  </si>
  <si>
    <t>DATA: 19/09/2020</t>
  </si>
  <si>
    <t>* atualizado em 19/09/20.</t>
  </si>
  <si>
    <t>DATA: 20/09/2020</t>
  </si>
  <si>
    <t>DATA: 21/09/2020</t>
  </si>
  <si>
    <t>Coronel Vivida</t>
  </si>
  <si>
    <t>Instituto Médico Nossa Vida de Coronel</t>
  </si>
  <si>
    <t>Hospital Nova Vida</t>
  </si>
  <si>
    <t>DATA: 22/09/2020</t>
  </si>
  <si>
    <t>DATA: 23/09/2020</t>
  </si>
  <si>
    <t>DATA: 24/09/2020</t>
  </si>
  <si>
    <t>DATA: 25/09/2020</t>
  </si>
  <si>
    <t>DATA: 26/09/2020</t>
  </si>
  <si>
    <t>* atualizado em 26/09/20.</t>
  </si>
  <si>
    <t>DATA: 27/09/2020</t>
  </si>
  <si>
    <t>DATA: 28/09/2020</t>
  </si>
  <si>
    <t>DATA: 29/09/2020</t>
  </si>
  <si>
    <t>DATA: 30/09/2020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</si>
</sst>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"/>
    <numFmt numFmtId="165" formatCode="0.0"/>
  </numFmts>
  <fonts count="22" x14ac:knownFonts="1">
    <font>
      <sz val="10"/>
      <name val="Arial"/>
      <family val="2"/>
      <charset val="1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sz val="16"/>
      <name val="Arial"/>
      <family val="2"/>
      <charset val="1"/>
    </font>
    <font>
      <b/>
      <sz val="14"/>
      <name val="Arial"/>
      <family val="2"/>
      <charset val="1"/>
    </font>
    <font>
      <b/>
      <sz val="12"/>
      <name val="Arial"/>
      <family val="2"/>
      <charset val="1"/>
    </font>
    <font>
      <sz val="8"/>
      <color rgb="FF000000"/>
      <name val="Arial"/>
      <family val="2"/>
      <charset val="1"/>
    </font>
    <font>
      <sz val="8"/>
      <color rgb="FFCE181E"/>
      <name val="Arial"/>
      <family val="2"/>
      <charset val="1"/>
    </font>
    <font>
      <b/>
      <sz val="8"/>
      <color rgb="FF000000"/>
      <name val="Arial"/>
      <charset val="1"/>
    </font>
    <font>
      <b/>
      <sz val="8"/>
      <color rgb="FF000000"/>
      <name val="Arial"/>
      <family val="2"/>
      <charset val="1"/>
    </font>
    <font>
      <b/>
      <sz val="16"/>
      <color rgb="FF0000FF"/>
      <name val="Arial"/>
      <family val="2"/>
      <charset val="1"/>
    </font>
    <font>
      <b/>
      <sz val="13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b/>
      <sz val="7"/>
      <name val="Arial"/>
      <family val="2"/>
      <charset val="1"/>
    </font>
    <font>
      <b/>
      <sz val="9"/>
      <name val="Arial"/>
      <family val="2"/>
      <charset val="1"/>
    </font>
    <font>
      <sz val="9"/>
      <name val="Arial"/>
      <family val="2"/>
      <charset val="1"/>
    </font>
    <font>
      <b/>
      <sz val="8"/>
      <name val="Arial"/>
      <charset val="1"/>
    </font>
    <font>
      <sz val="8"/>
      <name val="Arial"/>
      <charset val="1"/>
    </font>
    <font>
      <b/>
      <sz val="6"/>
      <name val="Arial"/>
      <charset val="1"/>
    </font>
    <font>
      <b/>
      <sz val="6"/>
      <name val="Arial"/>
      <family val="2"/>
      <charset val="1"/>
    </font>
    <font>
      <b/>
      <sz val="7"/>
      <name val="Arial"/>
      <charset val="1"/>
    </font>
  </fonts>
  <fills count="25">
    <fill>
      <patternFill patternType="none"/>
    </fill>
    <fill>
      <patternFill patternType="gray125"/>
    </fill>
    <fill>
      <patternFill patternType="solid">
        <fgColor rgb="FFB2B2B2"/>
        <bgColor rgb="FFC7A0CB"/>
      </patternFill>
    </fill>
    <fill>
      <patternFill patternType="solid">
        <fgColor rgb="FFE0EFD4"/>
        <bgColor rgb="FFEEEEEE"/>
      </patternFill>
    </fill>
    <fill>
      <patternFill patternType="solid">
        <fgColor rgb="FFADD58A"/>
        <bgColor rgb="FFC2E0AE"/>
      </patternFill>
    </fill>
    <fill>
      <patternFill patternType="solid">
        <fgColor rgb="FFFFE5CA"/>
        <bgColor rgb="FFFEDCC6"/>
      </patternFill>
    </fill>
    <fill>
      <patternFill patternType="solid">
        <fgColor rgb="FFFDC578"/>
        <bgColor rgb="FFFCC79B"/>
      </patternFill>
    </fill>
    <fill>
      <patternFill patternType="solid">
        <fgColor rgb="FFFFFBCC"/>
        <bgColor rgb="FFFFF9AE"/>
      </patternFill>
    </fill>
    <fill>
      <patternFill patternType="solid">
        <fgColor rgb="FFFFF685"/>
        <bgColor rgb="FFFFE994"/>
      </patternFill>
    </fill>
    <fill>
      <patternFill patternType="solid">
        <fgColor rgb="FFDFCCE4"/>
        <bgColor rgb="FFDEDCE6"/>
      </patternFill>
    </fill>
    <fill>
      <patternFill patternType="solid">
        <fgColor rgb="FFC7A0CB"/>
        <bgColor rgb="FFB2B2B2"/>
      </patternFill>
    </fill>
    <fill>
      <patternFill patternType="solid">
        <fgColor rgb="FFC2E0AE"/>
        <bgColor rgb="FFADD58A"/>
      </patternFill>
    </fill>
    <fill>
      <patternFill patternType="solid">
        <fgColor rgb="FFFFDAA2"/>
        <bgColor rgb="FFFFDBB6"/>
      </patternFill>
    </fill>
    <fill>
      <patternFill patternType="solid">
        <fgColor rgb="FFFFF9AE"/>
        <bgColor rgb="FFFFFBCC"/>
      </patternFill>
    </fill>
    <fill>
      <patternFill patternType="solid">
        <fgColor rgb="FFFEDCC6"/>
        <bgColor rgb="FFFFDBB6"/>
      </patternFill>
    </fill>
    <fill>
      <patternFill patternType="solid">
        <fgColor rgb="FFFCC79B"/>
        <bgColor rgb="FFFDC578"/>
      </patternFill>
    </fill>
    <fill>
      <patternFill patternType="solid">
        <fgColor rgb="FFCCCCCC"/>
        <bgColor rgb="FFDFCCE4"/>
      </patternFill>
    </fill>
    <fill>
      <patternFill patternType="solid">
        <fgColor rgb="FFFFDBB6"/>
        <bgColor rgb="FFFEDCC6"/>
      </patternFill>
    </fill>
    <fill>
      <patternFill patternType="solid">
        <fgColor rgb="FFFFFFFF"/>
        <bgColor rgb="FFEEEEEE"/>
      </patternFill>
    </fill>
    <fill>
      <patternFill patternType="solid">
        <fgColor rgb="FFFFE994"/>
        <bgColor rgb="FFFFF685"/>
      </patternFill>
    </fill>
    <fill>
      <patternFill patternType="solid">
        <fgColor rgb="FFDEDCE6"/>
        <bgColor rgb="FFDDDDDD"/>
      </patternFill>
    </fill>
    <fill>
      <patternFill patternType="solid">
        <fgColor rgb="FFDDDDDD"/>
        <bgColor rgb="FFDEDCE6"/>
      </patternFill>
    </fill>
    <fill>
      <patternFill patternType="solid">
        <fgColor rgb="FF87D1D1"/>
        <bgColor rgb="FFADC5E7"/>
      </patternFill>
    </fill>
    <fill>
      <patternFill patternType="solid">
        <fgColor rgb="FFADC5E7"/>
        <bgColor rgb="FFCCCCCC"/>
      </patternFill>
    </fill>
    <fill>
      <patternFill patternType="solid">
        <fgColor rgb="FFEEEEEE"/>
        <bgColor rgb="FFE0EFD4"/>
      </patternFill>
    </fill>
  </fills>
  <borders count="27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406">
    <xf numFmtId="0" fontId="0" fillId="0" borderId="0" xfId="0"/>
    <xf numFmtId="0" fontId="1" fillId="2" borderId="8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textRotation="90"/>
    </xf>
    <xf numFmtId="0" fontId="1" fillId="2" borderId="7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9" fontId="1" fillId="0" borderId="0" xfId="0" applyNumberFormat="1" applyFont="1" applyBorder="1" applyAlignment="1">
      <alignment horizontal="center" vertical="center"/>
    </xf>
    <xf numFmtId="10" fontId="1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/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9" fontId="1" fillId="2" borderId="9" xfId="0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9" fontId="2" fillId="3" borderId="12" xfId="0" applyNumberFormat="1" applyFont="1" applyFill="1" applyBorder="1" applyAlignment="1">
      <alignment horizontal="center" vertical="center" wrapText="1"/>
    </xf>
    <xf numFmtId="9" fontId="2" fillId="3" borderId="13" xfId="0" applyNumberFormat="1" applyFont="1" applyFill="1" applyBorder="1" applyAlignment="1">
      <alignment horizontal="center" vertical="center" wrapText="1"/>
    </xf>
    <xf numFmtId="10" fontId="2" fillId="3" borderId="12" xfId="0" applyNumberFormat="1" applyFont="1" applyFill="1" applyBorder="1" applyAlignment="1">
      <alignment horizontal="center" vertical="center" wrapText="1"/>
    </xf>
    <xf numFmtId="10" fontId="2" fillId="4" borderId="12" xfId="0" applyNumberFormat="1" applyFont="1" applyFill="1" applyBorder="1" applyAlignment="1">
      <alignment horizontal="center" vertical="center" wrapText="1"/>
    </xf>
    <xf numFmtId="1" fontId="2" fillId="3" borderId="12" xfId="0" applyNumberFormat="1" applyFont="1" applyFill="1" applyBorder="1" applyAlignment="1">
      <alignment horizontal="center" vertical="center" wrapText="1"/>
    </xf>
    <xf numFmtId="10" fontId="2" fillId="3" borderId="13" xfId="0" applyNumberFormat="1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0" fillId="0" borderId="0" xfId="0" applyBorder="1"/>
    <xf numFmtId="0" fontId="1" fillId="3" borderId="14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left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9" fontId="2" fillId="3" borderId="14" xfId="0" applyNumberFormat="1" applyFont="1" applyFill="1" applyBorder="1" applyAlignment="1">
      <alignment horizontal="center" vertical="center" wrapText="1"/>
    </xf>
    <xf numFmtId="9" fontId="2" fillId="3" borderId="7" xfId="0" applyNumberFormat="1" applyFont="1" applyFill="1" applyBorder="1" applyAlignment="1">
      <alignment horizontal="center" vertical="center" wrapText="1"/>
    </xf>
    <xf numFmtId="10" fontId="2" fillId="3" borderId="14" xfId="0" applyNumberFormat="1" applyFont="1" applyFill="1" applyBorder="1" applyAlignment="1">
      <alignment horizontal="center" vertical="center" wrapText="1"/>
    </xf>
    <xf numFmtId="10" fontId="2" fillId="4" borderId="14" xfId="0" applyNumberFormat="1" applyFont="1" applyFill="1" applyBorder="1" applyAlignment="1">
      <alignment horizontal="center" vertical="center" wrapText="1"/>
    </xf>
    <xf numFmtId="1" fontId="2" fillId="3" borderId="14" xfId="0" applyNumberFormat="1" applyFont="1" applyFill="1" applyBorder="1" applyAlignment="1">
      <alignment horizontal="center" vertical="center" wrapText="1"/>
    </xf>
    <xf numFmtId="10" fontId="2" fillId="3" borderId="7" xfId="0" applyNumberFormat="1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9" fontId="1" fillId="2" borderId="10" xfId="0" applyNumberFormat="1" applyFont="1" applyFill="1" applyBorder="1" applyAlignment="1">
      <alignment horizontal="center" vertical="center" wrapText="1"/>
    </xf>
    <xf numFmtId="1" fontId="1" fillId="2" borderId="9" xfId="0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0" fontId="1" fillId="0" borderId="0" xfId="0" applyFont="1" applyBorder="1"/>
    <xf numFmtId="0" fontId="1" fillId="5" borderId="14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left" vertical="center"/>
    </xf>
    <xf numFmtId="0" fontId="2" fillId="5" borderId="11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9" fontId="2" fillId="5" borderId="12" xfId="0" applyNumberFormat="1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9" fontId="2" fillId="5" borderId="13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9" fontId="2" fillId="5" borderId="7" xfId="0" applyNumberFormat="1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9" fontId="9" fillId="2" borderId="9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9" fontId="9" fillId="2" borderId="10" xfId="0" applyNumberFormat="1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/>
    </xf>
    <xf numFmtId="0" fontId="1" fillId="7" borderId="13" xfId="0" applyFont="1" applyFill="1" applyBorder="1" applyAlignment="1">
      <alignment horizontal="left" vertical="center"/>
    </xf>
    <xf numFmtId="0" fontId="2" fillId="7" borderId="11" xfId="0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9" fontId="2" fillId="7" borderId="12" xfId="0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9" fontId="2" fillId="7" borderId="13" xfId="0" applyNumberFormat="1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left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9" fontId="2" fillId="7" borderId="14" xfId="0" applyNumberFormat="1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9" fontId="2" fillId="7" borderId="7" xfId="0" applyNumberFormat="1" applyFont="1" applyFill="1" applyBorder="1" applyAlignment="1">
      <alignment horizontal="center" vertical="center" wrapText="1"/>
    </xf>
    <xf numFmtId="0" fontId="1" fillId="7" borderId="14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left" vertical="center"/>
    </xf>
    <xf numFmtId="0" fontId="2" fillId="9" borderId="11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2" fillId="9" borderId="12" xfId="0" applyFont="1" applyFill="1" applyBorder="1" applyAlignment="1">
      <alignment horizontal="center" vertical="center"/>
    </xf>
    <xf numFmtId="9" fontId="2" fillId="9" borderId="12" xfId="0" applyNumberFormat="1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9" fontId="2" fillId="9" borderId="13" xfId="0" applyNumberFormat="1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 wrapText="1"/>
    </xf>
    <xf numFmtId="9" fontId="2" fillId="9" borderId="14" xfId="0" applyNumberFormat="1" applyFont="1" applyFill="1" applyBorder="1" applyAlignment="1">
      <alignment horizontal="center" vertical="center" wrapText="1"/>
    </xf>
    <xf numFmtId="9" fontId="2" fillId="9" borderId="7" xfId="0" applyNumberFormat="1" applyFont="1" applyFill="1" applyBorder="1" applyAlignment="1">
      <alignment horizontal="center" vertical="center" wrapText="1"/>
    </xf>
    <xf numFmtId="0" fontId="2" fillId="10" borderId="7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3" fontId="1" fillId="2" borderId="3" xfId="0" applyNumberFormat="1" applyFont="1" applyFill="1" applyBorder="1" applyAlignment="1">
      <alignment horizontal="center" vertical="center"/>
    </xf>
    <xf numFmtId="3" fontId="1" fillId="2" borderId="4" xfId="0" applyNumberFormat="1" applyFont="1" applyFill="1" applyBorder="1" applyAlignment="1">
      <alignment horizontal="center" vertical="center"/>
    </xf>
    <xf numFmtId="9" fontId="1" fillId="2" borderId="4" xfId="0" applyNumberFormat="1" applyFont="1" applyFill="1" applyBorder="1" applyAlignment="1">
      <alignment horizontal="center" vertical="center" wrapText="1"/>
    </xf>
    <xf numFmtId="9" fontId="1" fillId="2" borderId="5" xfId="0" applyNumberFormat="1" applyFont="1" applyFill="1" applyBorder="1" applyAlignment="1">
      <alignment horizontal="center" vertical="center" wrapText="1"/>
    </xf>
    <xf numFmtId="3" fontId="1" fillId="2" borderId="5" xfId="0" applyNumberFormat="1" applyFont="1" applyFill="1" applyBorder="1" applyAlignment="1">
      <alignment horizontal="center" vertical="center"/>
    </xf>
    <xf numFmtId="9" fontId="1" fillId="0" borderId="0" xfId="0" applyNumberFormat="1" applyFont="1" applyBorder="1" applyAlignment="1">
      <alignment horizontal="left" vertical="center"/>
    </xf>
    <xf numFmtId="10" fontId="1" fillId="0" borderId="0" xfId="0" applyNumberFormat="1" applyFont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 wrapText="1"/>
    </xf>
    <xf numFmtId="9" fontId="1" fillId="2" borderId="14" xfId="0" applyNumberFormat="1" applyFont="1" applyFill="1" applyBorder="1" applyAlignment="1">
      <alignment horizontal="center" vertical="center" wrapText="1"/>
    </xf>
    <xf numFmtId="3" fontId="1" fillId="3" borderId="14" xfId="0" applyNumberFormat="1" applyFont="1" applyFill="1" applyBorder="1" applyAlignment="1">
      <alignment horizontal="center" vertical="center"/>
    </xf>
    <xf numFmtId="3" fontId="1" fillId="4" borderId="14" xfId="0" applyNumberFormat="1" applyFont="1" applyFill="1" applyBorder="1" applyAlignment="1">
      <alignment horizontal="center" vertical="center"/>
    </xf>
    <xf numFmtId="9" fontId="1" fillId="3" borderId="14" xfId="0" applyNumberFormat="1" applyFont="1" applyFill="1" applyBorder="1" applyAlignment="1">
      <alignment horizontal="center" vertical="center"/>
    </xf>
    <xf numFmtId="3" fontId="1" fillId="11" borderId="14" xfId="0" applyNumberFormat="1" applyFont="1" applyFill="1" applyBorder="1" applyAlignment="1">
      <alignment horizontal="center" vertical="center"/>
    </xf>
    <xf numFmtId="3" fontId="1" fillId="11" borderId="7" xfId="0" applyNumberFormat="1" applyFont="1" applyFill="1" applyBorder="1" applyAlignment="1">
      <alignment horizontal="center" vertical="center"/>
    </xf>
    <xf numFmtId="3" fontId="1" fillId="5" borderId="14" xfId="0" applyNumberFormat="1" applyFont="1" applyFill="1" applyBorder="1" applyAlignment="1">
      <alignment horizontal="center" vertical="center"/>
    </xf>
    <xf numFmtId="3" fontId="1" fillId="12" borderId="14" xfId="0" applyNumberFormat="1" applyFont="1" applyFill="1" applyBorder="1" applyAlignment="1">
      <alignment horizontal="center" vertical="center"/>
    </xf>
    <xf numFmtId="9" fontId="1" fillId="5" borderId="14" xfId="0" applyNumberFormat="1" applyFont="1" applyFill="1" applyBorder="1" applyAlignment="1">
      <alignment horizontal="center" vertical="center"/>
    </xf>
    <xf numFmtId="3" fontId="1" fillId="12" borderId="7" xfId="0" applyNumberFormat="1" applyFont="1" applyFill="1" applyBorder="1" applyAlignment="1">
      <alignment horizontal="center" vertical="center"/>
    </xf>
    <xf numFmtId="3" fontId="1" fillId="7" borderId="14" xfId="0" applyNumberFormat="1" applyFont="1" applyFill="1" applyBorder="1" applyAlignment="1">
      <alignment horizontal="center" vertical="center"/>
    </xf>
    <xf numFmtId="3" fontId="1" fillId="8" borderId="14" xfId="0" applyNumberFormat="1" applyFont="1" applyFill="1" applyBorder="1" applyAlignment="1">
      <alignment horizontal="center" vertical="center"/>
    </xf>
    <xf numFmtId="9" fontId="1" fillId="7" borderId="14" xfId="0" applyNumberFormat="1" applyFont="1" applyFill="1" applyBorder="1" applyAlignment="1">
      <alignment horizontal="center" vertical="center"/>
    </xf>
    <xf numFmtId="3" fontId="1" fillId="13" borderId="14" xfId="0" applyNumberFormat="1" applyFont="1" applyFill="1" applyBorder="1" applyAlignment="1">
      <alignment horizontal="center" vertical="center"/>
    </xf>
    <xf numFmtId="3" fontId="1" fillId="13" borderId="7" xfId="0" applyNumberFormat="1" applyFont="1" applyFill="1" applyBorder="1" applyAlignment="1">
      <alignment horizontal="center" vertical="center"/>
    </xf>
    <xf numFmtId="3" fontId="1" fillId="9" borderId="14" xfId="0" applyNumberFormat="1" applyFont="1" applyFill="1" applyBorder="1" applyAlignment="1">
      <alignment horizontal="center" vertical="center"/>
    </xf>
    <xf numFmtId="3" fontId="1" fillId="10" borderId="14" xfId="0" applyNumberFormat="1" applyFont="1" applyFill="1" applyBorder="1" applyAlignment="1">
      <alignment horizontal="center" vertical="center"/>
    </xf>
    <xf numFmtId="9" fontId="1" fillId="9" borderId="14" xfId="0" applyNumberFormat="1" applyFont="1" applyFill="1" applyBorder="1" applyAlignment="1">
      <alignment horizontal="center" vertical="center"/>
    </xf>
    <xf numFmtId="3" fontId="1" fillId="10" borderId="7" xfId="0" applyNumberFormat="1" applyFont="1" applyFill="1" applyBorder="1" applyAlignment="1">
      <alignment horizontal="center" vertical="center"/>
    </xf>
    <xf numFmtId="3" fontId="1" fillId="2" borderId="9" xfId="0" applyNumberFormat="1" applyFont="1" applyFill="1" applyBorder="1" applyAlignment="1">
      <alignment horizontal="center" vertical="center"/>
    </xf>
    <xf numFmtId="9" fontId="1" fillId="2" borderId="9" xfId="0" applyNumberFormat="1" applyFont="1" applyFill="1" applyBorder="1" applyAlignment="1">
      <alignment horizontal="center" vertical="center"/>
    </xf>
    <xf numFmtId="3" fontId="1" fillId="2" borderId="10" xfId="0" applyNumberFormat="1" applyFont="1" applyFill="1" applyBorder="1" applyAlignment="1">
      <alignment horizontal="center" vertical="center"/>
    </xf>
    <xf numFmtId="9" fontId="1" fillId="3" borderId="7" xfId="0" applyNumberFormat="1" applyFont="1" applyFill="1" applyBorder="1" applyAlignment="1">
      <alignment horizontal="center" vertical="center"/>
    </xf>
    <xf numFmtId="3" fontId="1" fillId="14" borderId="14" xfId="0" applyNumberFormat="1" applyFont="1" applyFill="1" applyBorder="1" applyAlignment="1">
      <alignment horizontal="center" vertical="center"/>
    </xf>
    <xf numFmtId="3" fontId="1" fillId="15" borderId="14" xfId="0" applyNumberFormat="1" applyFont="1" applyFill="1" applyBorder="1" applyAlignment="1">
      <alignment horizontal="center" vertical="center"/>
    </xf>
    <xf numFmtId="9" fontId="1" fillId="14" borderId="14" xfId="0" applyNumberFormat="1" applyFont="1" applyFill="1" applyBorder="1" applyAlignment="1">
      <alignment horizontal="center" vertical="center"/>
    </xf>
    <xf numFmtId="9" fontId="1" fillId="14" borderId="7" xfId="0" applyNumberFormat="1" applyFont="1" applyFill="1" applyBorder="1" applyAlignment="1">
      <alignment horizontal="center" vertical="center"/>
    </xf>
    <xf numFmtId="9" fontId="1" fillId="7" borderId="7" xfId="0" applyNumberFormat="1" applyFont="1" applyFill="1" applyBorder="1" applyAlignment="1">
      <alignment horizontal="center" vertical="center"/>
    </xf>
    <xf numFmtId="9" fontId="1" fillId="9" borderId="7" xfId="0" applyNumberFormat="1" applyFont="1" applyFill="1" applyBorder="1" applyAlignment="1">
      <alignment horizontal="center" vertical="center"/>
    </xf>
    <xf numFmtId="3" fontId="1" fillId="16" borderId="9" xfId="0" applyNumberFormat="1" applyFont="1" applyFill="1" applyBorder="1" applyAlignment="1">
      <alignment horizontal="center" vertical="center"/>
    </xf>
    <xf numFmtId="9" fontId="1" fillId="16" borderId="9" xfId="0" applyNumberFormat="1" applyFont="1" applyFill="1" applyBorder="1" applyAlignment="1">
      <alignment horizontal="center" vertical="center"/>
    </xf>
    <xf numFmtId="9" fontId="1" fillId="16" borderId="10" xfId="0" applyNumberFormat="1" applyFont="1" applyFill="1" applyBorder="1" applyAlignment="1">
      <alignment horizontal="center" vertical="center"/>
    </xf>
    <xf numFmtId="0" fontId="5" fillId="16" borderId="6" xfId="0" applyFont="1" applyFill="1" applyBorder="1" applyAlignment="1">
      <alignment horizontal="center" vertical="center" wrapText="1"/>
    </xf>
    <xf numFmtId="0" fontId="5" fillId="16" borderId="14" xfId="0" applyFont="1" applyFill="1" applyBorder="1" applyAlignment="1">
      <alignment horizontal="center" vertical="center" wrapText="1"/>
    </xf>
    <xf numFmtId="164" fontId="13" fillId="16" borderId="7" xfId="0" applyNumberFormat="1" applyFont="1" applyFill="1" applyBorder="1" applyAlignment="1">
      <alignment horizontal="center" vertical="center" textRotation="90" wrapText="1"/>
    </xf>
    <xf numFmtId="0" fontId="12" fillId="3" borderId="12" xfId="0" applyFont="1" applyFill="1" applyBorder="1" applyAlignment="1">
      <alignment horizontal="center" vertical="center"/>
    </xf>
    <xf numFmtId="9" fontId="12" fillId="3" borderId="13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9" fontId="12" fillId="3" borderId="7" xfId="0" applyNumberFormat="1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9" fontId="12" fillId="3" borderId="10" xfId="0" applyNumberFormat="1" applyFont="1" applyFill="1" applyBorder="1" applyAlignment="1">
      <alignment horizontal="center" vertical="center"/>
    </xf>
    <xf numFmtId="0" fontId="12" fillId="17" borderId="14" xfId="0" applyFont="1" applyFill="1" applyBorder="1" applyAlignment="1">
      <alignment horizontal="center" vertical="center"/>
    </xf>
    <xf numFmtId="9" fontId="12" fillId="17" borderId="7" xfId="0" applyNumberFormat="1" applyFont="1" applyFill="1" applyBorder="1" applyAlignment="1">
      <alignment horizontal="center" vertical="center"/>
    </xf>
    <xf numFmtId="0" fontId="12" fillId="7" borderId="12" xfId="0" applyFont="1" applyFill="1" applyBorder="1" applyAlignment="1">
      <alignment horizontal="center" vertical="center"/>
    </xf>
    <xf numFmtId="9" fontId="12" fillId="7" borderId="13" xfId="0" applyNumberFormat="1" applyFont="1" applyFill="1" applyBorder="1" applyAlignment="1">
      <alignment horizontal="center" vertical="center"/>
    </xf>
    <xf numFmtId="0" fontId="12" fillId="7" borderId="14" xfId="0" applyFont="1" applyFill="1" applyBorder="1" applyAlignment="1">
      <alignment horizontal="center" vertical="center"/>
    </xf>
    <xf numFmtId="9" fontId="12" fillId="7" borderId="7" xfId="0" applyNumberFormat="1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/>
    </xf>
    <xf numFmtId="9" fontId="12" fillId="7" borderId="10" xfId="0" applyNumberFormat="1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9" fontId="12" fillId="9" borderId="7" xfId="0" applyNumberFormat="1" applyFont="1" applyFill="1" applyBorder="1" applyAlignment="1">
      <alignment horizontal="center" vertical="center"/>
    </xf>
    <xf numFmtId="0" fontId="12" fillId="16" borderId="12" xfId="0" applyFont="1" applyFill="1" applyBorder="1" applyAlignment="1">
      <alignment horizontal="center" vertical="center"/>
    </xf>
    <xf numFmtId="9" fontId="12" fillId="16" borderId="13" xfId="0" applyNumberFormat="1" applyFont="1" applyFill="1" applyBorder="1" applyAlignment="1">
      <alignment horizontal="center" vertical="center"/>
    </xf>
    <xf numFmtId="0" fontId="12" fillId="16" borderId="14" xfId="0" applyFont="1" applyFill="1" applyBorder="1" applyAlignment="1">
      <alignment horizontal="center" vertical="center"/>
    </xf>
    <xf numFmtId="9" fontId="12" fillId="16" borderId="7" xfId="0" applyNumberFormat="1" applyFont="1" applyFill="1" applyBorder="1" applyAlignment="1">
      <alignment horizontal="center" vertical="center"/>
    </xf>
    <xf numFmtId="0" fontId="12" fillId="16" borderId="9" xfId="0" applyFont="1" applyFill="1" applyBorder="1" applyAlignment="1">
      <alignment horizontal="center" vertical="center"/>
    </xf>
    <xf numFmtId="9" fontId="12" fillId="16" borderId="10" xfId="0" applyNumberFormat="1" applyFont="1" applyFill="1" applyBorder="1" applyAlignment="1">
      <alignment horizontal="center" vertical="center"/>
    </xf>
    <xf numFmtId="0" fontId="1" fillId="0" borderId="0" xfId="0" applyFont="1"/>
    <xf numFmtId="0" fontId="1" fillId="18" borderId="0" xfId="0" applyFont="1" applyFill="1" applyBorder="1" applyAlignment="1">
      <alignment horizontal="left" vertical="center"/>
    </xf>
    <xf numFmtId="0" fontId="2" fillId="18" borderId="0" xfId="0" applyFont="1" applyFill="1" applyBorder="1" applyAlignment="1">
      <alignment horizontal="center" vertical="center"/>
    </xf>
    <xf numFmtId="0" fontId="2" fillId="18" borderId="0" xfId="0" applyFont="1" applyFill="1" applyBorder="1"/>
    <xf numFmtId="0" fontId="1" fillId="16" borderId="11" xfId="0" applyFont="1" applyFill="1" applyBorder="1" applyAlignment="1">
      <alignment horizontal="center" vertical="center" wrapText="1"/>
    </xf>
    <xf numFmtId="0" fontId="1" fillId="16" borderId="12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3" fontId="1" fillId="0" borderId="14" xfId="0" applyNumberFormat="1" applyFont="1" applyBorder="1" applyAlignment="1">
      <alignment horizontal="center" vertical="center"/>
    </xf>
    <xf numFmtId="0" fontId="1" fillId="16" borderId="8" xfId="0" applyFont="1" applyFill="1" applyBorder="1" applyAlignment="1">
      <alignment horizontal="center" vertical="center"/>
    </xf>
    <xf numFmtId="0" fontId="1" fillId="16" borderId="12" xfId="0" applyFont="1" applyFill="1" applyBorder="1" applyAlignment="1">
      <alignment horizontal="center" vertical="center" textRotation="90" wrapText="1"/>
    </xf>
    <xf numFmtId="0" fontId="1" fillId="0" borderId="14" xfId="0" applyFont="1" applyBorder="1" applyAlignment="1">
      <alignment horizontal="center" vertical="center"/>
    </xf>
    <xf numFmtId="0" fontId="1" fillId="16" borderId="9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 wrapText="1"/>
    </xf>
    <xf numFmtId="0" fontId="14" fillId="19" borderId="14" xfId="0" applyFont="1" applyFill="1" applyBorder="1" applyAlignment="1">
      <alignment horizontal="center" vertical="center" wrapText="1"/>
    </xf>
    <xf numFmtId="0" fontId="14" fillId="20" borderId="14" xfId="0" applyFont="1" applyFill="1" applyBorder="1" applyAlignment="1">
      <alignment horizontal="center" vertical="center" wrapText="1"/>
    </xf>
    <xf numFmtId="0" fontId="14" fillId="20" borderId="7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3" fontId="1" fillId="3" borderId="14" xfId="0" applyNumberFormat="1" applyFont="1" applyFill="1" applyBorder="1" applyAlignment="1">
      <alignment horizontal="center" vertical="center" wrapText="1"/>
    </xf>
    <xf numFmtId="3" fontId="1" fillId="19" borderId="14" xfId="0" applyNumberFormat="1" applyFont="1" applyFill="1" applyBorder="1" applyAlignment="1">
      <alignment horizontal="center" vertical="center" wrapText="1"/>
    </xf>
    <xf numFmtId="3" fontId="1" fillId="20" borderId="14" xfId="0" applyNumberFormat="1" applyFont="1" applyFill="1" applyBorder="1" applyAlignment="1">
      <alignment horizontal="center" vertical="center" wrapText="1"/>
    </xf>
    <xf numFmtId="3" fontId="1" fillId="20" borderId="7" xfId="0" applyNumberFormat="1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3" fontId="1" fillId="3" borderId="9" xfId="0" applyNumberFormat="1" applyFont="1" applyFill="1" applyBorder="1" applyAlignment="1">
      <alignment horizontal="center" vertical="center" wrapText="1"/>
    </xf>
    <xf numFmtId="3" fontId="1" fillId="19" borderId="9" xfId="0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1" fillId="20" borderId="10" xfId="0" applyNumberFormat="1" applyFont="1" applyFill="1" applyBorder="1" applyAlignment="1">
      <alignment horizontal="center" vertical="center" wrapText="1"/>
    </xf>
    <xf numFmtId="0" fontId="13" fillId="16" borderId="6" xfId="0" applyFont="1" applyFill="1" applyBorder="1" applyAlignment="1">
      <alignment horizontal="center" vertical="center"/>
    </xf>
    <xf numFmtId="164" fontId="13" fillId="21" borderId="7" xfId="0" applyNumberFormat="1" applyFont="1" applyFill="1" applyBorder="1" applyAlignment="1">
      <alignment horizontal="center" vertical="center" textRotation="90"/>
    </xf>
    <xf numFmtId="0" fontId="13" fillId="14" borderId="6" xfId="0" applyFont="1" applyFill="1" applyBorder="1" applyAlignment="1">
      <alignment horizontal="center" vertical="center"/>
    </xf>
    <xf numFmtId="3" fontId="15" fillId="14" borderId="7" xfId="0" applyNumberFormat="1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 wrapText="1"/>
    </xf>
    <xf numFmtId="3" fontId="15" fillId="3" borderId="7" xfId="0" applyNumberFormat="1" applyFont="1" applyFill="1" applyBorder="1" applyAlignment="1">
      <alignment horizontal="center" vertical="center"/>
    </xf>
    <xf numFmtId="0" fontId="13" fillId="21" borderId="8" xfId="0" applyFont="1" applyFill="1" applyBorder="1" applyAlignment="1">
      <alignment horizontal="center" vertical="center" wrapText="1"/>
    </xf>
    <xf numFmtId="3" fontId="15" fillId="21" borderId="10" xfId="0" applyNumberFormat="1" applyFont="1" applyFill="1" applyBorder="1" applyAlignment="1">
      <alignment horizontal="center" vertical="center"/>
    </xf>
    <xf numFmtId="3" fontId="1" fillId="14" borderId="7" xfId="0" applyNumberFormat="1" applyFont="1" applyFill="1" applyBorder="1" applyAlignment="1">
      <alignment horizontal="center" vertical="center"/>
    </xf>
    <xf numFmtId="3" fontId="1" fillId="3" borderId="7" xfId="0" applyNumberFormat="1" applyFont="1" applyFill="1" applyBorder="1" applyAlignment="1">
      <alignment horizontal="center" vertical="center"/>
    </xf>
    <xf numFmtId="3" fontId="1" fillId="21" borderId="10" xfId="0" applyNumberFormat="1" applyFont="1" applyFill="1" applyBorder="1" applyAlignment="1">
      <alignment horizontal="center" vertical="center"/>
    </xf>
    <xf numFmtId="3" fontId="1" fillId="21" borderId="9" xfId="0" applyNumberFormat="1" applyFont="1" applyFill="1" applyBorder="1" applyAlignment="1">
      <alignment horizontal="center" vertical="center"/>
    </xf>
    <xf numFmtId="0" fontId="13" fillId="16" borderId="18" xfId="0" applyFont="1" applyFill="1" applyBorder="1" applyAlignment="1">
      <alignment horizontal="center" vertical="center"/>
    </xf>
    <xf numFmtId="164" fontId="13" fillId="21" borderId="14" xfId="0" applyNumberFormat="1" applyFont="1" applyFill="1" applyBorder="1" applyAlignment="1">
      <alignment horizontal="center" vertical="center" textRotation="90"/>
    </xf>
    <xf numFmtId="164" fontId="13" fillId="21" borderId="19" xfId="0" applyNumberFormat="1" applyFont="1" applyFill="1" applyBorder="1" applyAlignment="1">
      <alignment horizontal="center" vertical="center" textRotation="90"/>
    </xf>
    <xf numFmtId="0" fontId="13" fillId="14" borderId="18" xfId="0" applyFont="1" applyFill="1" applyBorder="1" applyAlignment="1">
      <alignment horizontal="center" vertical="center"/>
    </xf>
    <xf numFmtId="3" fontId="1" fillId="14" borderId="19" xfId="0" applyNumberFormat="1" applyFont="1" applyFill="1" applyBorder="1" applyAlignment="1">
      <alignment horizontal="center" vertical="center"/>
    </xf>
    <xf numFmtId="0" fontId="13" fillId="3" borderId="18" xfId="0" applyFont="1" applyFill="1" applyBorder="1" applyAlignment="1">
      <alignment horizontal="center" vertical="center" wrapText="1"/>
    </xf>
    <xf numFmtId="3" fontId="1" fillId="3" borderId="19" xfId="0" applyNumberFormat="1" applyFont="1" applyFill="1" applyBorder="1" applyAlignment="1">
      <alignment horizontal="center" vertical="center"/>
    </xf>
    <xf numFmtId="0" fontId="13" fillId="21" borderId="20" xfId="0" applyFont="1" applyFill="1" applyBorder="1" applyAlignment="1">
      <alignment horizontal="center" vertical="center" wrapText="1"/>
    </xf>
    <xf numFmtId="3" fontId="1" fillId="21" borderId="21" xfId="0" applyNumberFormat="1" applyFont="1" applyFill="1" applyBorder="1" applyAlignment="1">
      <alignment horizontal="center" vertical="center"/>
    </xf>
    <xf numFmtId="3" fontId="1" fillId="21" borderId="22" xfId="0" applyNumberFormat="1" applyFont="1" applyFill="1" applyBorder="1" applyAlignment="1">
      <alignment horizontal="center" vertical="center"/>
    </xf>
    <xf numFmtId="0" fontId="17" fillId="24" borderId="14" xfId="0" applyFont="1" applyFill="1" applyBorder="1" applyAlignment="1">
      <alignment horizontal="center"/>
    </xf>
    <xf numFmtId="3" fontId="18" fillId="0" borderId="14" xfId="0" applyNumberFormat="1" applyFont="1" applyBorder="1" applyAlignment="1">
      <alignment horizontal="center"/>
    </xf>
    <xf numFmtId="9" fontId="17" fillId="0" borderId="14" xfId="0" applyNumberFormat="1" applyFont="1" applyBorder="1" applyAlignment="1">
      <alignment horizontal="center"/>
    </xf>
    <xf numFmtId="3" fontId="17" fillId="24" borderId="14" xfId="0" applyNumberFormat="1" applyFont="1" applyFill="1" applyBorder="1" applyAlignment="1">
      <alignment horizontal="center"/>
    </xf>
    <xf numFmtId="9" fontId="17" fillId="24" borderId="14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9" fontId="20" fillId="0" borderId="0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2" fontId="1" fillId="3" borderId="23" xfId="0" applyNumberFormat="1" applyFont="1" applyFill="1" applyBorder="1" applyAlignment="1">
      <alignment horizontal="center" vertical="center"/>
    </xf>
    <xf numFmtId="2" fontId="1" fillId="3" borderId="26" xfId="0" applyNumberFormat="1" applyFont="1" applyFill="1" applyBorder="1" applyAlignment="1">
      <alignment horizontal="center" vertical="center"/>
    </xf>
    <xf numFmtId="2" fontId="1" fillId="3" borderId="24" xfId="0" applyNumberFormat="1" applyFont="1" applyFill="1" applyBorder="1" applyAlignment="1">
      <alignment horizontal="center" vertical="center"/>
    </xf>
    <xf numFmtId="2" fontId="1" fillId="3" borderId="20" xfId="0" applyNumberFormat="1" applyFont="1" applyFill="1" applyBorder="1" applyAlignment="1">
      <alignment horizontal="center" vertical="center"/>
    </xf>
    <xf numFmtId="2" fontId="1" fillId="3" borderId="21" xfId="0" applyNumberFormat="1" applyFont="1" applyFill="1" applyBorder="1" applyAlignment="1">
      <alignment horizontal="center" vertical="center"/>
    </xf>
    <xf numFmtId="2" fontId="1" fillId="3" borderId="22" xfId="0" applyNumberFormat="1" applyFont="1" applyFill="1" applyBorder="1" applyAlignment="1">
      <alignment horizontal="center" vertical="center"/>
    </xf>
    <xf numFmtId="2" fontId="1" fillId="14" borderId="18" xfId="0" applyNumberFormat="1" applyFont="1" applyFill="1" applyBorder="1" applyAlignment="1">
      <alignment horizontal="center" vertical="center"/>
    </xf>
    <xf numFmtId="2" fontId="1" fillId="14" borderId="14" xfId="0" applyNumberFormat="1" applyFont="1" applyFill="1" applyBorder="1" applyAlignment="1">
      <alignment horizontal="center" vertical="center"/>
    </xf>
    <xf numFmtId="2" fontId="1" fillId="14" borderId="19" xfId="0" applyNumberFormat="1" applyFont="1" applyFill="1" applyBorder="1" applyAlignment="1">
      <alignment horizontal="center" vertical="center"/>
    </xf>
    <xf numFmtId="2" fontId="1" fillId="7" borderId="23" xfId="0" applyNumberFormat="1" applyFont="1" applyFill="1" applyBorder="1" applyAlignment="1">
      <alignment horizontal="center" vertical="center"/>
    </xf>
    <xf numFmtId="2" fontId="1" fillId="7" borderId="26" xfId="0" applyNumberFormat="1" applyFont="1" applyFill="1" applyBorder="1" applyAlignment="1">
      <alignment horizontal="center" vertical="center"/>
    </xf>
    <xf numFmtId="2" fontId="1" fillId="7" borderId="24" xfId="0" applyNumberFormat="1" applyFont="1" applyFill="1" applyBorder="1" applyAlignment="1">
      <alignment horizontal="center" vertical="center"/>
    </xf>
    <xf numFmtId="2" fontId="1" fillId="7" borderId="20" xfId="0" applyNumberFormat="1" applyFont="1" applyFill="1" applyBorder="1" applyAlignment="1">
      <alignment horizontal="center" vertical="center"/>
    </xf>
    <xf numFmtId="2" fontId="1" fillId="7" borderId="21" xfId="0" applyNumberFormat="1" applyFont="1" applyFill="1" applyBorder="1" applyAlignment="1">
      <alignment horizontal="center" vertical="center"/>
    </xf>
    <xf numFmtId="2" fontId="1" fillId="7" borderId="22" xfId="0" applyNumberFormat="1" applyFont="1" applyFill="1" applyBorder="1" applyAlignment="1">
      <alignment horizontal="center" vertical="center"/>
    </xf>
    <xf numFmtId="2" fontId="1" fillId="9" borderId="23" xfId="0" applyNumberFormat="1" applyFont="1" applyFill="1" applyBorder="1" applyAlignment="1">
      <alignment horizontal="center" vertical="center"/>
    </xf>
    <xf numFmtId="2" fontId="1" fillId="9" borderId="26" xfId="0" applyNumberFormat="1" applyFont="1" applyFill="1" applyBorder="1" applyAlignment="1">
      <alignment horizontal="center" vertical="center"/>
    </xf>
    <xf numFmtId="2" fontId="1" fillId="9" borderId="24" xfId="0" applyNumberFormat="1" applyFont="1" applyFill="1" applyBorder="1" applyAlignment="1">
      <alignment horizontal="center" vertical="center"/>
    </xf>
    <xf numFmtId="2" fontId="1" fillId="9" borderId="20" xfId="0" applyNumberFormat="1" applyFont="1" applyFill="1" applyBorder="1" applyAlignment="1">
      <alignment horizontal="center" vertical="center"/>
    </xf>
    <xf numFmtId="2" fontId="1" fillId="9" borderId="21" xfId="0" applyNumberFormat="1" applyFont="1" applyFill="1" applyBorder="1" applyAlignment="1">
      <alignment horizontal="center" vertical="center"/>
    </xf>
    <xf numFmtId="2" fontId="1" fillId="9" borderId="22" xfId="0" applyNumberFormat="1" applyFont="1" applyFill="1" applyBorder="1" applyAlignment="1">
      <alignment horizontal="center" vertical="center"/>
    </xf>
    <xf numFmtId="2" fontId="1" fillId="23" borderId="18" xfId="0" applyNumberFormat="1" applyFont="1" applyFill="1" applyBorder="1" applyAlignment="1">
      <alignment horizontal="center" vertical="center"/>
    </xf>
    <xf numFmtId="2" fontId="1" fillId="23" borderId="14" xfId="0" applyNumberFormat="1" applyFont="1" applyFill="1" applyBorder="1" applyAlignment="1">
      <alignment horizontal="center" vertical="center"/>
    </xf>
    <xf numFmtId="2" fontId="1" fillId="23" borderId="19" xfId="0" applyNumberFormat="1" applyFont="1" applyFill="1" applyBorder="1" applyAlignment="1">
      <alignment horizontal="center" vertical="center"/>
    </xf>
    <xf numFmtId="2" fontId="1" fillId="23" borderId="20" xfId="0" applyNumberFormat="1" applyFont="1" applyFill="1" applyBorder="1" applyAlignment="1">
      <alignment horizontal="center" vertical="center"/>
    </xf>
    <xf numFmtId="2" fontId="1" fillId="23" borderId="21" xfId="0" applyNumberFormat="1" applyFont="1" applyFill="1" applyBorder="1" applyAlignment="1">
      <alignment horizontal="center" vertical="center"/>
    </xf>
    <xf numFmtId="2" fontId="1" fillId="23" borderId="22" xfId="0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9" fontId="14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1" fillId="2" borderId="6" xfId="0" applyFont="1" applyFill="1" applyBorder="1" applyAlignment="1">
      <alignment horizontal="center" vertical="center" textRotation="90"/>
    </xf>
    <xf numFmtId="0" fontId="1" fillId="5" borderId="1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1" fillId="7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164" fontId="10" fillId="0" borderId="14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 wrapText="1"/>
    </xf>
    <xf numFmtId="0" fontId="5" fillId="14" borderId="6" xfId="0" applyFont="1" applyFill="1" applyBorder="1" applyAlignment="1">
      <alignment horizontal="center" vertical="center"/>
    </xf>
    <xf numFmtId="0" fontId="5" fillId="16" borderId="8" xfId="0" applyFont="1" applyFill="1" applyBorder="1" applyAlignment="1">
      <alignment horizontal="center" vertical="center"/>
    </xf>
    <xf numFmtId="0" fontId="5" fillId="16" borderId="16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/>
    </xf>
    <xf numFmtId="0" fontId="12" fillId="17" borderId="6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12" fillId="16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9" fontId="1" fillId="16" borderId="13" xfId="0" applyNumberFormat="1" applyFont="1" applyFill="1" applyBorder="1" applyAlignment="1">
      <alignment horizontal="center" vertical="center"/>
    </xf>
    <xf numFmtId="9" fontId="1" fillId="0" borderId="7" xfId="0" applyNumberFormat="1" applyFont="1" applyBorder="1" applyAlignment="1">
      <alignment horizontal="center" vertical="center"/>
    </xf>
    <xf numFmtId="10" fontId="1" fillId="0" borderId="0" xfId="0" applyNumberFormat="1" applyFont="1" applyBorder="1" applyAlignment="1">
      <alignment horizontal="center" vertical="center"/>
    </xf>
    <xf numFmtId="9" fontId="1" fillId="16" borderId="10" xfId="0" applyNumberFormat="1" applyFont="1" applyFill="1" applyBorder="1" applyAlignment="1">
      <alignment horizontal="center" vertical="center"/>
    </xf>
    <xf numFmtId="9" fontId="1" fillId="16" borderId="13" xfId="0" applyNumberFormat="1" applyFont="1" applyFill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/>
    </xf>
    <xf numFmtId="3" fontId="1" fillId="16" borderId="10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 wrapText="1"/>
    </xf>
    <xf numFmtId="0" fontId="12" fillId="19" borderId="14" xfId="0" applyFont="1" applyFill="1" applyBorder="1" applyAlignment="1">
      <alignment horizontal="center" vertical="center" wrapText="1"/>
    </xf>
    <xf numFmtId="0" fontId="12" fillId="20" borderId="7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1" fillId="16" borderId="11" xfId="0" applyFont="1" applyFill="1" applyBorder="1" applyAlignment="1">
      <alignment horizontal="center" vertical="center" wrapText="1"/>
    </xf>
    <xf numFmtId="0" fontId="12" fillId="22" borderId="1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5" fillId="22" borderId="6" xfId="0" applyFont="1" applyFill="1" applyBorder="1" applyAlignment="1">
      <alignment horizontal="center" vertical="center"/>
    </xf>
    <xf numFmtId="9" fontId="15" fillId="22" borderId="7" xfId="0" applyNumberFormat="1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9" fontId="15" fillId="5" borderId="7" xfId="0" applyNumberFormat="1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9" fontId="15" fillId="9" borderId="7" xfId="0" applyNumberFormat="1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9" fontId="12" fillId="3" borderId="7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left" vertical="center" wrapText="1"/>
    </xf>
    <xf numFmtId="3" fontId="16" fillId="3" borderId="14" xfId="0" applyNumberFormat="1" applyFont="1" applyFill="1" applyBorder="1" applyAlignment="1">
      <alignment horizontal="center" vertical="center"/>
    </xf>
    <xf numFmtId="3" fontId="1" fillId="22" borderId="6" xfId="0" applyNumberFormat="1" applyFont="1" applyFill="1" applyBorder="1" applyAlignment="1">
      <alignment horizontal="center" vertical="center"/>
    </xf>
    <xf numFmtId="10" fontId="1" fillId="22" borderId="7" xfId="0" applyNumberFormat="1" applyFont="1" applyFill="1" applyBorder="1" applyAlignment="1">
      <alignment horizontal="center" vertical="center"/>
    </xf>
    <xf numFmtId="3" fontId="1" fillId="5" borderId="6" xfId="0" applyNumberFormat="1" applyFont="1" applyFill="1" applyBorder="1" applyAlignment="1">
      <alignment horizontal="center" vertical="center"/>
    </xf>
    <xf numFmtId="10" fontId="1" fillId="5" borderId="7" xfId="0" applyNumberFormat="1" applyFont="1" applyFill="1" applyBorder="1" applyAlignment="1">
      <alignment horizontal="center" vertical="center"/>
    </xf>
    <xf numFmtId="3" fontId="1" fillId="9" borderId="6" xfId="0" applyNumberFormat="1" applyFont="1" applyFill="1" applyBorder="1" applyAlignment="1">
      <alignment horizontal="center" vertical="center"/>
    </xf>
    <xf numFmtId="10" fontId="1" fillId="9" borderId="7" xfId="0" applyNumberFormat="1" applyFont="1" applyFill="1" applyBorder="1" applyAlignment="1">
      <alignment horizontal="center" vertical="center"/>
    </xf>
    <xf numFmtId="3" fontId="12" fillId="3" borderId="6" xfId="0" applyNumberFormat="1" applyFont="1" applyFill="1" applyBorder="1" applyAlignment="1">
      <alignment horizontal="center" vertical="center"/>
    </xf>
    <xf numFmtId="10" fontId="12" fillId="3" borderId="7" xfId="0" applyNumberFormat="1" applyFont="1" applyFill="1" applyBorder="1" applyAlignment="1">
      <alignment horizontal="center" vertical="center"/>
    </xf>
    <xf numFmtId="3" fontId="15" fillId="3" borderId="14" xfId="0" applyNumberFormat="1" applyFont="1" applyFill="1" applyBorder="1" applyAlignment="1">
      <alignment horizontal="center" vertical="center"/>
    </xf>
    <xf numFmtId="0" fontId="13" fillId="16" borderId="8" xfId="0" applyFont="1" applyFill="1" applyBorder="1" applyAlignment="1">
      <alignment horizontal="center" vertical="center" wrapText="1"/>
    </xf>
    <xf numFmtId="3" fontId="1" fillId="16" borderId="8" xfId="0" applyNumberFormat="1" applyFont="1" applyFill="1" applyBorder="1" applyAlignment="1">
      <alignment horizontal="center" vertical="center"/>
    </xf>
    <xf numFmtId="3" fontId="12" fillId="16" borderId="8" xfId="0" applyNumberFormat="1" applyFont="1" applyFill="1" applyBorder="1" applyAlignment="1">
      <alignment horizontal="center" vertical="center"/>
    </xf>
    <xf numFmtId="9" fontId="12" fillId="16" borderId="10" xfId="0" applyNumberFormat="1" applyFont="1" applyFill="1" applyBorder="1" applyAlignment="1">
      <alignment horizontal="center" vertical="center"/>
    </xf>
    <xf numFmtId="0" fontId="5" fillId="16" borderId="11" xfId="0" applyFont="1" applyFill="1" applyBorder="1" applyAlignment="1">
      <alignment horizontal="center" vertical="center" wrapText="1"/>
    </xf>
    <xf numFmtId="0" fontId="1" fillId="16" borderId="13" xfId="0" applyFont="1" applyFill="1" applyBorder="1" applyAlignment="1">
      <alignment horizontal="center" vertical="center" wrapText="1"/>
    </xf>
    <xf numFmtId="0" fontId="14" fillId="16" borderId="14" xfId="0" applyFont="1" applyFill="1" applyBorder="1" applyAlignment="1">
      <alignment horizontal="center" vertical="center" wrapText="1"/>
    </xf>
    <xf numFmtId="0" fontId="1" fillId="16" borderId="7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3" fontId="16" fillId="0" borderId="14" xfId="0" applyNumberFormat="1" applyFont="1" applyBorder="1" applyAlignment="1">
      <alignment horizontal="center" vertical="center"/>
    </xf>
    <xf numFmtId="165" fontId="15" fillId="0" borderId="14" xfId="0" applyNumberFormat="1" applyFont="1" applyBorder="1" applyAlignment="1">
      <alignment horizontal="center" vertical="center"/>
    </xf>
    <xf numFmtId="165" fontId="15" fillId="0" borderId="7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3" fontId="16" fillId="0" borderId="9" xfId="0" applyNumberFormat="1" applyFont="1" applyBorder="1" applyAlignment="1">
      <alignment horizontal="center" vertical="center"/>
    </xf>
    <xf numFmtId="165" fontId="15" fillId="0" borderId="9" xfId="0" applyNumberFormat="1" applyFont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17" fillId="23" borderId="14" xfId="0" applyFont="1" applyFill="1" applyBorder="1" applyAlignment="1">
      <alignment horizontal="center" vertical="center" wrapText="1"/>
    </xf>
    <xf numFmtId="0" fontId="17" fillId="24" borderId="14" xfId="0" applyFont="1" applyFill="1" applyBorder="1" applyAlignment="1">
      <alignment horizontal="center" vertical="center"/>
    </xf>
    <xf numFmtId="0" fontId="17" fillId="23" borderId="14" xfId="0" applyFont="1" applyFill="1" applyBorder="1" applyAlignment="1">
      <alignment horizontal="center" vertical="center"/>
    </xf>
    <xf numFmtId="0" fontId="12" fillId="23" borderId="13" xfId="0" applyFont="1" applyFill="1" applyBorder="1" applyAlignment="1">
      <alignment horizontal="center" vertical="center" wrapText="1"/>
    </xf>
    <xf numFmtId="0" fontId="12" fillId="23" borderId="6" xfId="0" applyFont="1" applyFill="1" applyBorder="1" applyAlignment="1">
      <alignment horizontal="center" vertical="center"/>
    </xf>
    <xf numFmtId="9" fontId="12" fillId="23" borderId="7" xfId="0" applyNumberFormat="1" applyFont="1" applyFill="1" applyBorder="1" applyAlignment="1">
      <alignment horizontal="center" vertical="center"/>
    </xf>
    <xf numFmtId="0" fontId="12" fillId="23" borderId="14" xfId="0" applyFont="1" applyFill="1" applyBorder="1" applyAlignment="1">
      <alignment horizontal="left" vertical="center" wrapText="1"/>
    </xf>
    <xf numFmtId="3" fontId="16" fillId="23" borderId="14" xfId="0" applyNumberFormat="1" applyFont="1" applyFill="1" applyBorder="1" applyAlignment="1">
      <alignment horizontal="center" vertical="center"/>
    </xf>
    <xf numFmtId="3" fontId="12" fillId="23" borderId="6" xfId="0" applyNumberFormat="1" applyFont="1" applyFill="1" applyBorder="1" applyAlignment="1">
      <alignment horizontal="center" vertical="center"/>
    </xf>
    <xf numFmtId="10" fontId="12" fillId="23" borderId="7" xfId="0" applyNumberFormat="1" applyFont="1" applyFill="1" applyBorder="1" applyAlignment="1">
      <alignment horizontal="center" vertical="center"/>
    </xf>
    <xf numFmtId="3" fontId="15" fillId="23" borderId="14" xfId="0" applyNumberFormat="1" applyFont="1" applyFill="1" applyBorder="1" applyAlignment="1">
      <alignment horizontal="center" vertical="center"/>
    </xf>
    <xf numFmtId="0" fontId="1" fillId="16" borderId="17" xfId="0" applyFont="1" applyFill="1" applyBorder="1" applyAlignment="1">
      <alignment horizontal="center" vertical="center" wrapText="1"/>
    </xf>
    <xf numFmtId="0" fontId="17" fillId="23" borderId="17" xfId="0" applyFont="1" applyFill="1" applyBorder="1" applyAlignment="1">
      <alignment horizontal="center" vertical="center" wrapText="1"/>
    </xf>
    <xf numFmtId="0" fontId="17" fillId="24" borderId="18" xfId="0" applyFont="1" applyFill="1" applyBorder="1" applyAlignment="1">
      <alignment horizontal="center" vertical="center"/>
    </xf>
    <xf numFmtId="0" fontId="17" fillId="24" borderId="19" xfId="0" applyFont="1" applyFill="1" applyBorder="1" applyAlignment="1">
      <alignment horizontal="center" vertical="center"/>
    </xf>
    <xf numFmtId="0" fontId="17" fillId="23" borderId="18" xfId="0" applyFont="1" applyFill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7" fillId="0" borderId="19" xfId="0" applyNumberFormat="1" applyFont="1" applyBorder="1" applyAlignment="1">
      <alignment horizontal="center" vertical="center"/>
    </xf>
    <xf numFmtId="0" fontId="17" fillId="24" borderId="20" xfId="0" applyFont="1" applyFill="1" applyBorder="1" applyAlignment="1">
      <alignment horizontal="center" vertical="center"/>
    </xf>
    <xf numFmtId="3" fontId="17" fillId="24" borderId="21" xfId="0" applyNumberFormat="1" applyFont="1" applyFill="1" applyBorder="1" applyAlignment="1">
      <alignment horizontal="center" vertical="center"/>
    </xf>
    <xf numFmtId="9" fontId="17" fillId="24" borderId="22" xfId="0" applyNumberFormat="1" applyFont="1" applyFill="1" applyBorder="1" applyAlignment="1">
      <alignment horizontal="center" vertical="center"/>
    </xf>
    <xf numFmtId="3" fontId="15" fillId="23" borderId="6" xfId="0" applyNumberFormat="1" applyFont="1" applyFill="1" applyBorder="1" applyAlignment="1">
      <alignment horizontal="center" vertical="center"/>
    </xf>
    <xf numFmtId="10" fontId="15" fillId="23" borderId="7" xfId="0" applyNumberFormat="1" applyFont="1" applyFill="1" applyBorder="1" applyAlignment="1">
      <alignment horizontal="center" vertical="center"/>
    </xf>
    <xf numFmtId="3" fontId="15" fillId="16" borderId="8" xfId="0" applyNumberFormat="1" applyFont="1" applyFill="1" applyBorder="1" applyAlignment="1">
      <alignment horizontal="center" vertical="center"/>
    </xf>
    <xf numFmtId="9" fontId="15" fillId="16" borderId="10" xfId="0" applyNumberFormat="1" applyFont="1" applyFill="1" applyBorder="1" applyAlignment="1">
      <alignment horizontal="center" vertical="center"/>
    </xf>
    <xf numFmtId="0" fontId="5" fillId="16" borderId="23" xfId="0" applyFont="1" applyFill="1" applyBorder="1" applyAlignment="1">
      <alignment horizontal="center" vertical="center" wrapText="1"/>
    </xf>
    <xf numFmtId="0" fontId="1" fillId="16" borderId="24" xfId="0" applyFont="1" applyFill="1" applyBorder="1" applyAlignment="1">
      <alignment horizontal="center" vertical="center" wrapText="1"/>
    </xf>
    <xf numFmtId="0" fontId="14" fillId="16" borderId="19" xfId="0" applyFont="1" applyFill="1" applyBorder="1" applyAlignment="1">
      <alignment horizontal="center" vertical="center" wrapText="1"/>
    </xf>
    <xf numFmtId="0" fontId="12" fillId="24" borderId="20" xfId="0" applyFont="1" applyFill="1" applyBorder="1" applyAlignment="1">
      <alignment horizontal="center" vertical="center" wrapText="1"/>
    </xf>
    <xf numFmtId="0" fontId="1" fillId="24" borderId="14" xfId="0" applyFont="1" applyFill="1" applyBorder="1" applyAlignment="1">
      <alignment horizontal="center" vertical="center"/>
    </xf>
    <xf numFmtId="0" fontId="15" fillId="24" borderId="21" xfId="0" applyFont="1" applyFill="1" applyBorder="1" applyAlignment="1">
      <alignment horizontal="center" vertical="center" wrapText="1"/>
    </xf>
    <xf numFmtId="0" fontId="15" fillId="24" borderId="22" xfId="0" applyFont="1" applyFill="1" applyBorder="1" applyAlignment="1">
      <alignment horizontal="center" vertical="center" wrapText="1"/>
    </xf>
    <xf numFmtId="0" fontId="1" fillId="24" borderId="21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 wrapText="1"/>
    </xf>
    <xf numFmtId="165" fontId="14" fillId="3" borderId="26" xfId="0" applyNumberFormat="1" applyFont="1" applyFill="1" applyBorder="1" applyAlignment="1">
      <alignment horizontal="center" vertical="center"/>
    </xf>
    <xf numFmtId="165" fontId="14" fillId="3" borderId="21" xfId="0" applyNumberFormat="1" applyFont="1" applyFill="1" applyBorder="1" applyAlignment="1">
      <alignment horizontal="center" vertical="center"/>
    </xf>
    <xf numFmtId="0" fontId="12" fillId="14" borderId="18" xfId="0" applyFont="1" applyFill="1" applyBorder="1" applyAlignment="1">
      <alignment horizontal="center" vertical="center" wrapText="1"/>
    </xf>
    <xf numFmtId="165" fontId="14" fillId="14" borderId="14" xfId="0" applyNumberFormat="1" applyFont="1" applyFill="1" applyBorder="1" applyAlignment="1">
      <alignment horizontal="center" vertical="center"/>
    </xf>
    <xf numFmtId="0" fontId="12" fillId="7" borderId="25" xfId="0" applyFont="1" applyFill="1" applyBorder="1" applyAlignment="1">
      <alignment horizontal="center" vertical="center" wrapText="1"/>
    </xf>
    <xf numFmtId="165" fontId="14" fillId="7" borderId="26" xfId="0" applyNumberFormat="1" applyFont="1" applyFill="1" applyBorder="1" applyAlignment="1">
      <alignment horizontal="center" vertical="center"/>
    </xf>
    <xf numFmtId="165" fontId="14" fillId="7" borderId="21" xfId="0" applyNumberFormat="1" applyFont="1" applyFill="1" applyBorder="1" applyAlignment="1">
      <alignment horizontal="center" vertical="center"/>
    </xf>
    <xf numFmtId="0" fontId="12" fillId="9" borderId="25" xfId="0" applyFont="1" applyFill="1" applyBorder="1" applyAlignment="1">
      <alignment horizontal="center" vertical="center" wrapText="1"/>
    </xf>
    <xf numFmtId="165" fontId="14" fillId="9" borderId="26" xfId="0" applyNumberFormat="1" applyFont="1" applyFill="1" applyBorder="1" applyAlignment="1">
      <alignment horizontal="center" vertical="center"/>
    </xf>
    <xf numFmtId="165" fontId="14" fillId="9" borderId="21" xfId="0" applyNumberFormat="1" applyFont="1" applyFill="1" applyBorder="1" applyAlignment="1">
      <alignment horizontal="center" vertical="center"/>
    </xf>
    <xf numFmtId="0" fontId="12" fillId="23" borderId="20" xfId="0" applyFont="1" applyFill="1" applyBorder="1" applyAlignment="1">
      <alignment horizontal="center" vertical="center" wrapText="1"/>
    </xf>
    <xf numFmtId="165" fontId="14" fillId="23" borderId="14" xfId="0" applyNumberFormat="1" applyFont="1" applyFill="1" applyBorder="1" applyAlignment="1">
      <alignment horizontal="center" vertical="center"/>
    </xf>
    <xf numFmtId="165" fontId="14" fillId="23" borderId="21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CE181E"/>
      <rgbColor rgb="FF00FF00"/>
      <rgbColor rgb="FF0000FF"/>
      <rgbColor rgb="FFFFF685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DDDDDD"/>
      <rgbColor rgb="FFC2E0AE"/>
      <rgbColor rgb="FF993366"/>
      <rgbColor rgb="FFFFFBCC"/>
      <rgbColor rgb="FFEEEEEE"/>
      <rgbColor rgb="FF660066"/>
      <rgbColor rgb="FFFFDAA2"/>
      <rgbColor rgb="FF0066CC"/>
      <rgbColor rgb="FFDFCCE4"/>
      <rgbColor rgb="FF000080"/>
      <rgbColor rgb="FFFF00FF"/>
      <rgbColor rgb="FFFFE994"/>
      <rgbColor rgb="FF00FFFF"/>
      <rgbColor rgb="FF800080"/>
      <rgbColor rgb="FF800000"/>
      <rgbColor rgb="FF008080"/>
      <rgbColor rgb="FF0000FF"/>
      <rgbColor rgb="FF00CCFF"/>
      <rgbColor rgb="FFDEDCE6"/>
      <rgbColor rgb="FFE0EFD4"/>
      <rgbColor rgb="FFFFF9AE"/>
      <rgbColor rgb="FFADC5E7"/>
      <rgbColor rgb="FFFFDBB6"/>
      <rgbColor rgb="FFC7A0CB"/>
      <rgbColor rgb="FFFCC79B"/>
      <rgbColor rgb="FF3366FF"/>
      <rgbColor rgb="FF87D1D1"/>
      <rgbColor rgb="FFADD58A"/>
      <rgbColor rgb="FFFDC578"/>
      <rgbColor rgb="FFFEDCC6"/>
      <rgbColor rgb="FFFFE5CA"/>
      <rgbColor rgb="FF666699"/>
      <rgbColor rgb="FFB2B2B2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59"/>
  <sheetViews>
    <sheetView topLeftCell="A286" zoomScaleNormal="100" workbookViewId="0">
      <selection activeCell="O76" sqref="O76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44075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11</v>
      </c>
      <c r="G10" s="30">
        <f>E10-F10</f>
        <v>9</v>
      </c>
      <c r="H10" s="31">
        <f>F10/E10</f>
        <v>0.55000000000000004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8</v>
      </c>
      <c r="G13" s="44">
        <f>E13-F13</f>
        <v>0</v>
      </c>
      <c r="H13" s="45">
        <f>F13/E13</f>
        <v>1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>
        <v>3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>
        <v>2</v>
      </c>
      <c r="V14" s="51">
        <v>1</v>
      </c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8</v>
      </c>
      <c r="G15" s="44">
        <f>E15-F15</f>
        <v>2</v>
      </c>
      <c r="H15" s="45">
        <f>F15/E15</f>
        <v>0.8</v>
      </c>
      <c r="I15" s="44">
        <v>30</v>
      </c>
      <c r="J15" s="43">
        <v>9</v>
      </c>
      <c r="K15" s="44">
        <f>I15-J15</f>
        <v>21</v>
      </c>
      <c r="L15" s="46">
        <f>J15/I15</f>
        <v>0.3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51</v>
      </c>
      <c r="G16" s="44">
        <f>E16-F16</f>
        <v>14</v>
      </c>
      <c r="H16" s="45">
        <f>F16/E16</f>
        <v>0.7846153846153846</v>
      </c>
      <c r="I16" s="44">
        <v>70</v>
      </c>
      <c r="J16" s="43">
        <v>52</v>
      </c>
      <c r="K16" s="44">
        <f>I16-J16</f>
        <v>18</v>
      </c>
      <c r="L16" s="46">
        <f>J16/I16</f>
        <v>0.74285714285714288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3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71</v>
      </c>
      <c r="F18" s="43">
        <v>58</v>
      </c>
      <c r="G18" s="44">
        <f>E18-F18</f>
        <v>13</v>
      </c>
      <c r="H18" s="45">
        <f>F18/E18</f>
        <v>0.81690140845070425</v>
      </c>
      <c r="I18" s="44">
        <v>83</v>
      </c>
      <c r="J18" s="43">
        <v>69</v>
      </c>
      <c r="K18" s="44">
        <f>I18-J18</f>
        <v>14</v>
      </c>
      <c r="L18" s="46">
        <f>J18/I18</f>
        <v>0.83132530120481929</v>
      </c>
      <c r="M18" s="54">
        <v>5</v>
      </c>
      <c r="N18" s="51">
        <v>4</v>
      </c>
      <c r="O18" s="49">
        <f>M18-N18</f>
        <v>1</v>
      </c>
      <c r="P18" s="45">
        <f>N18/M18</f>
        <v>0.8</v>
      </c>
      <c r="Q18" s="54"/>
      <c r="R18" s="43"/>
      <c r="S18" s="44"/>
      <c r="T18" s="46"/>
      <c r="U18" s="51"/>
      <c r="V18" s="51"/>
      <c r="W18" s="51"/>
      <c r="X18" s="52">
        <v>6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10</v>
      </c>
      <c r="N19" s="51">
        <v>1</v>
      </c>
      <c r="O19" s="49">
        <f>M19-N19</f>
        <v>9</v>
      </c>
      <c r="P19" s="45">
        <f>N19/M19</f>
        <v>0.1</v>
      </c>
      <c r="Q19" s="54">
        <v>20</v>
      </c>
      <c r="R19" s="43">
        <v>9</v>
      </c>
      <c r="S19" s="44">
        <f>Q19-R19</f>
        <v>11</v>
      </c>
      <c r="T19" s="46">
        <f>R19/Q19</f>
        <v>0.45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3</v>
      </c>
      <c r="K21" s="44">
        <f>I21-J21</f>
        <v>5</v>
      </c>
      <c r="L21" s="46">
        <f>J21/I21</f>
        <v>0.375</v>
      </c>
      <c r="M21" s="54"/>
      <c r="N21" s="51"/>
      <c r="O21" s="49"/>
      <c r="P21" s="45"/>
      <c r="Q21" s="54"/>
      <c r="R21" s="43"/>
      <c r="S21" s="44"/>
      <c r="T21" s="46"/>
      <c r="U21" s="51">
        <v>1</v>
      </c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32</v>
      </c>
      <c r="G23" s="44">
        <f>E23-F23</f>
        <v>1</v>
      </c>
      <c r="H23" s="45">
        <f>F23/E23</f>
        <v>0.96969696969696972</v>
      </c>
      <c r="I23" s="44">
        <v>48</v>
      </c>
      <c r="J23" s="43">
        <v>39</v>
      </c>
      <c r="K23" s="44">
        <f>I23-J23</f>
        <v>9</v>
      </c>
      <c r="L23" s="46">
        <f>J23/I23</f>
        <v>0.8125</v>
      </c>
      <c r="M23" s="54">
        <v>6</v>
      </c>
      <c r="N23" s="51">
        <v>2</v>
      </c>
      <c r="O23" s="49">
        <f>M23-N23</f>
        <v>4</v>
      </c>
      <c r="P23" s="45">
        <f>N23/M23</f>
        <v>0.33333333333333331</v>
      </c>
      <c r="Q23" s="54">
        <v>10</v>
      </c>
      <c r="R23" s="43">
        <v>1</v>
      </c>
      <c r="S23" s="44">
        <f>Q23-R23</f>
        <v>9</v>
      </c>
      <c r="T23" s="46">
        <f>R23/Q23</f>
        <v>0.1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52</v>
      </c>
      <c r="G24" s="44">
        <f>E24-F24</f>
        <v>10</v>
      </c>
      <c r="H24" s="45">
        <f>F24/E24</f>
        <v>0.83870967741935487</v>
      </c>
      <c r="I24" s="55">
        <v>104</v>
      </c>
      <c r="J24" s="56">
        <v>100</v>
      </c>
      <c r="K24" s="44">
        <f>I24-J24</f>
        <v>4</v>
      </c>
      <c r="L24" s="46">
        <f>J24/I24</f>
        <v>0.96153846153846156</v>
      </c>
      <c r="M24" s="54"/>
      <c r="N24" s="43"/>
      <c r="O24" s="49"/>
      <c r="P24" s="45"/>
      <c r="Q24" s="44"/>
      <c r="R24" s="43"/>
      <c r="S24" s="44"/>
      <c r="T24" s="46"/>
      <c r="U24" s="51"/>
      <c r="V24" s="51">
        <v>1</v>
      </c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20</v>
      </c>
      <c r="G26" s="44">
        <f>E26-F26</f>
        <v>2</v>
      </c>
      <c r="H26" s="45">
        <f>F26/E26</f>
        <v>0.90909090909090906</v>
      </c>
      <c r="I26" s="44">
        <v>34</v>
      </c>
      <c r="J26" s="43">
        <v>23</v>
      </c>
      <c r="K26" s="44">
        <f>I26-J26</f>
        <v>11</v>
      </c>
      <c r="L26" s="46">
        <f>J26/I26</f>
        <v>0.67647058823529416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37</v>
      </c>
      <c r="G28" s="44">
        <f>E28-F28</f>
        <v>15</v>
      </c>
      <c r="H28" s="45">
        <f>F28/E28</f>
        <v>0.71153846153846156</v>
      </c>
      <c r="I28" s="44">
        <v>32</v>
      </c>
      <c r="J28" s="43">
        <v>20</v>
      </c>
      <c r="K28" s="44">
        <f>I28-J28</f>
        <v>12</v>
      </c>
      <c r="L28" s="46">
        <f>J28/I28</f>
        <v>0.625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4</v>
      </c>
      <c r="V30" s="51"/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/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/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6</v>
      </c>
      <c r="G33" s="44">
        <f>E33-F33</f>
        <v>2</v>
      </c>
      <c r="H33" s="45">
        <f>F33/E33</f>
        <v>0.75</v>
      </c>
      <c r="I33" s="44">
        <v>10</v>
      </c>
      <c r="J33" s="43">
        <v>10</v>
      </c>
      <c r="K33" s="44">
        <f>I33-J33</f>
        <v>0</v>
      </c>
      <c r="L33" s="46">
        <f>J33/I33</f>
        <v>1</v>
      </c>
      <c r="M33" s="54"/>
      <c r="N33" s="51"/>
      <c r="O33" s="49"/>
      <c r="P33" s="45"/>
      <c r="Q33" s="54"/>
      <c r="R33" s="43"/>
      <c r="S33" s="44"/>
      <c r="T33" s="46"/>
      <c r="U33" s="51">
        <v>1</v>
      </c>
      <c r="V33" s="51"/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108</v>
      </c>
      <c r="G34" s="44">
        <f>E34-F34</f>
        <v>17</v>
      </c>
      <c r="H34" s="45">
        <f>F34/E34</f>
        <v>0.86399999999999999</v>
      </c>
      <c r="I34" s="44">
        <v>212</v>
      </c>
      <c r="J34" s="43">
        <v>85</v>
      </c>
      <c r="K34" s="44">
        <f>I34-J34</f>
        <v>127</v>
      </c>
      <c r="L34" s="46">
        <f>J34/I34</f>
        <v>0.40094339622641512</v>
      </c>
      <c r="M34" s="54"/>
      <c r="N34" s="51"/>
      <c r="O34" s="49"/>
      <c r="P34" s="45"/>
      <c r="Q34" s="54"/>
      <c r="R34" s="43"/>
      <c r="S34" s="44"/>
      <c r="T34" s="46"/>
      <c r="U34" s="51">
        <v>4</v>
      </c>
      <c r="V34" s="51">
        <v>10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>
        <v>2</v>
      </c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15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2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2</v>
      </c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25</v>
      </c>
      <c r="G49" s="44">
        <f>E49-F49</f>
        <v>5</v>
      </c>
      <c r="H49" s="45">
        <f>F49/E49</f>
        <v>0.83333333333333337</v>
      </c>
      <c r="I49" s="44">
        <v>24</v>
      </c>
      <c r="J49" s="43">
        <v>21</v>
      </c>
      <c r="K49" s="44">
        <f>I49-J49</f>
        <v>3</v>
      </c>
      <c r="L49" s="46">
        <f>J49/I49</f>
        <v>0.875</v>
      </c>
      <c r="M49" s="54"/>
      <c r="N49" s="51"/>
      <c r="O49" s="49"/>
      <c r="P49" s="45"/>
      <c r="Q49" s="54"/>
      <c r="R49" s="43"/>
      <c r="S49" s="44"/>
      <c r="T49" s="46"/>
      <c r="U49" s="51"/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/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1</v>
      </c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2</v>
      </c>
      <c r="V54" s="51">
        <v>1</v>
      </c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>
        <v>2</v>
      </c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4</v>
      </c>
      <c r="G64" s="44">
        <f>E64-F64</f>
        <v>0</v>
      </c>
      <c r="H64" s="45">
        <f>F64/E64</f>
        <v>1</v>
      </c>
      <c r="I64" s="44">
        <v>4</v>
      </c>
      <c r="J64" s="43">
        <v>3</v>
      </c>
      <c r="K64" s="44">
        <f>I64-J64</f>
        <v>1</v>
      </c>
      <c r="L64" s="46">
        <f>J64/I64</f>
        <v>0.75</v>
      </c>
      <c r="M64" s="54"/>
      <c r="N64" s="51"/>
      <c r="O64" s="49"/>
      <c r="P64" s="45"/>
      <c r="Q64" s="54"/>
      <c r="R64" s="43"/>
      <c r="S64" s="44"/>
      <c r="T64" s="46"/>
      <c r="U64" s="51">
        <v>1</v>
      </c>
      <c r="V64" s="51">
        <v>3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5</v>
      </c>
      <c r="G65" s="44">
        <f>E65-F65</f>
        <v>5</v>
      </c>
      <c r="H65" s="45">
        <f>F65/E65</f>
        <v>0.5</v>
      </c>
      <c r="I65" s="44">
        <v>40</v>
      </c>
      <c r="J65" s="43">
        <v>5</v>
      </c>
      <c r="K65" s="44">
        <f>I65-J65</f>
        <v>35</v>
      </c>
      <c r="L65" s="46">
        <f>J65/I65</f>
        <v>0.125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2</v>
      </c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5</v>
      </c>
      <c r="G66" s="44">
        <f>E66-F66</f>
        <v>15</v>
      </c>
      <c r="H66" s="45">
        <f>F66/E66</f>
        <v>0.25</v>
      </c>
      <c r="I66" s="44">
        <v>60</v>
      </c>
      <c r="J66" s="43">
        <v>18</v>
      </c>
      <c r="K66" s="44">
        <f>I66-J66</f>
        <v>42</v>
      </c>
      <c r="L66" s="46">
        <f>J66/I66</f>
        <v>0.3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6</v>
      </c>
      <c r="G70" s="44">
        <f>E70-F70</f>
        <v>4</v>
      </c>
      <c r="H70" s="45">
        <f>F70/E70</f>
        <v>0.6</v>
      </c>
      <c r="I70" s="44">
        <v>20</v>
      </c>
      <c r="J70" s="43">
        <v>8</v>
      </c>
      <c r="K70" s="44">
        <f>I70-J70</f>
        <v>12</v>
      </c>
      <c r="L70" s="46">
        <f>J70/I70</f>
        <v>0.4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1</v>
      </c>
      <c r="G72" s="44">
        <f>E72-F72</f>
        <v>3</v>
      </c>
      <c r="H72" s="45">
        <f>F72/E72</f>
        <v>0.25</v>
      </c>
      <c r="I72" s="44">
        <v>8</v>
      </c>
      <c r="J72" s="43">
        <v>2</v>
      </c>
      <c r="K72" s="44">
        <f>I72-J72</f>
        <v>6</v>
      </c>
      <c r="L72" s="46">
        <f>J72/I72</f>
        <v>0.25</v>
      </c>
      <c r="M72" s="54"/>
      <c r="N72" s="51"/>
      <c r="O72" s="49"/>
      <c r="P72" s="45"/>
      <c r="Q72" s="54"/>
      <c r="R72" s="43"/>
      <c r="S72" s="44"/>
      <c r="T72" s="46"/>
      <c r="U72" s="51"/>
      <c r="V72" s="51">
        <v>3</v>
      </c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0</v>
      </c>
      <c r="G73" s="44">
        <f>E73-F73</f>
        <v>2</v>
      </c>
      <c r="H73" s="45">
        <f>F73/E73</f>
        <v>0</v>
      </c>
      <c r="I73" s="44">
        <v>4</v>
      </c>
      <c r="J73" s="43">
        <v>1</v>
      </c>
      <c r="K73" s="44">
        <f>I73-J73</f>
        <v>3</v>
      </c>
      <c r="L73" s="46">
        <f>J73/I73</f>
        <v>0.25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>
        <v>1</v>
      </c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4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17</v>
      </c>
      <c r="G79" s="44">
        <f>E79-F79</f>
        <v>3</v>
      </c>
      <c r="H79" s="45">
        <f>F79/E79</f>
        <v>0.85</v>
      </c>
      <c r="I79" s="44">
        <v>20</v>
      </c>
      <c r="J79" s="43">
        <v>7</v>
      </c>
      <c r="K79" s="44">
        <f>I79-J79</f>
        <v>13</v>
      </c>
      <c r="L79" s="46">
        <f>J79/I79</f>
        <v>0.35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3</v>
      </c>
      <c r="K80" s="44">
        <f>I80-J80</f>
        <v>3</v>
      </c>
      <c r="L80" s="46">
        <f>J80/I80</f>
        <v>0.5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/>
      <c r="V80" s="51">
        <v>2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595</v>
      </c>
      <c r="F81" s="59">
        <f>SUM(F10:F80)</f>
        <v>471</v>
      </c>
      <c r="G81" s="59">
        <f>E81-F81</f>
        <v>124</v>
      </c>
      <c r="H81" s="24">
        <f>F81/E81</f>
        <v>0.79159663865546215</v>
      </c>
      <c r="I81" s="23">
        <f>SUM(I10:I80)</f>
        <v>837</v>
      </c>
      <c r="J81" s="23">
        <f>SUM(J10:J80)</f>
        <v>488</v>
      </c>
      <c r="K81" s="23">
        <f>I81-J81</f>
        <v>349</v>
      </c>
      <c r="L81" s="60">
        <f>J81/I81</f>
        <v>0.58303464755077661</v>
      </c>
      <c r="M81" s="59">
        <f>SUM(M10:M80)</f>
        <v>21</v>
      </c>
      <c r="N81" s="59">
        <f>SUM(N10:N80)</f>
        <v>7</v>
      </c>
      <c r="O81" s="61">
        <f>M81-N81</f>
        <v>14</v>
      </c>
      <c r="P81" s="24">
        <f>N81/M81</f>
        <v>0.33333333333333331</v>
      </c>
      <c r="Q81" s="59">
        <f>SUM(Q10:Q80)</f>
        <v>32</v>
      </c>
      <c r="R81" s="59">
        <f>SUM(R10:R80)</f>
        <v>10</v>
      </c>
      <c r="S81" s="23">
        <f>Q81-R81</f>
        <v>22</v>
      </c>
      <c r="T81" s="60">
        <f>R81/Q81</f>
        <v>0.3125</v>
      </c>
      <c r="U81" s="59">
        <f>SUM(U10:U80)</f>
        <v>15</v>
      </c>
      <c r="V81" s="59">
        <f>SUM(V10:V80)</f>
        <v>66</v>
      </c>
      <c r="W81" s="59">
        <f>SUM(W10:W80)</f>
        <v>1</v>
      </c>
      <c r="X81" s="62">
        <f>SUM(X10:X80)</f>
        <v>6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4</v>
      </c>
      <c r="G82" s="68">
        <f>E82-F82</f>
        <v>3</v>
      </c>
      <c r="H82" s="69">
        <f>F82/E82</f>
        <v>0.5714285714285714</v>
      </c>
      <c r="I82" s="68">
        <v>7</v>
      </c>
      <c r="J82" s="67">
        <v>7</v>
      </c>
      <c r="K82" s="70">
        <f>I82-J82</f>
        <v>0</v>
      </c>
      <c r="L82" s="71">
        <f>J82/I82</f>
        <v>1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0</v>
      </c>
      <c r="S82" s="70">
        <f>Q82-R82</f>
        <v>3</v>
      </c>
      <c r="T82" s="71">
        <f>R82/Q82</f>
        <v>0</v>
      </c>
      <c r="U82" s="72"/>
      <c r="V82" s="67"/>
      <c r="W82" s="67">
        <v>2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4</v>
      </c>
      <c r="G83" s="76">
        <f>E83-F83</f>
        <v>1</v>
      </c>
      <c r="H83" s="77">
        <f>F83/E83</f>
        <v>0.8</v>
      </c>
      <c r="I83" s="76">
        <v>15</v>
      </c>
      <c r="J83" s="75">
        <v>5</v>
      </c>
      <c r="K83" s="78">
        <f>I83-J83</f>
        <v>10</v>
      </c>
      <c r="L83" s="79">
        <f>J83/I83</f>
        <v>0.33333333333333331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9</v>
      </c>
      <c r="G86" s="76">
        <f>E86-F86</f>
        <v>1</v>
      </c>
      <c r="H86" s="77">
        <f>F86/E86</f>
        <v>0.9</v>
      </c>
      <c r="I86" s="76">
        <v>20</v>
      </c>
      <c r="J86" s="75">
        <v>8</v>
      </c>
      <c r="K86" s="78">
        <f>I86-J86</f>
        <v>12</v>
      </c>
      <c r="L86" s="79">
        <f>J86/I86</f>
        <v>0.4</v>
      </c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5</v>
      </c>
      <c r="G87" s="76">
        <f>E87-F87</f>
        <v>5</v>
      </c>
      <c r="H87" s="77">
        <f>F87/E87</f>
        <v>0.5</v>
      </c>
      <c r="I87" s="76">
        <v>7</v>
      </c>
      <c r="J87" s="75">
        <v>1</v>
      </c>
      <c r="K87" s="78">
        <f>I87-J87</f>
        <v>6</v>
      </c>
      <c r="L87" s="79">
        <f>J87/I87</f>
        <v>0.14285714285714285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3</v>
      </c>
      <c r="W88" s="75">
        <v>2</v>
      </c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1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/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>
        <v>1</v>
      </c>
      <c r="V96" s="75">
        <v>2</v>
      </c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10</v>
      </c>
      <c r="G98" s="76">
        <f>E98-F98</f>
        <v>0</v>
      </c>
      <c r="H98" s="77">
        <f>F98/E98</f>
        <v>1</v>
      </c>
      <c r="I98" s="76">
        <v>10</v>
      </c>
      <c r="J98" s="75">
        <v>8</v>
      </c>
      <c r="K98" s="78">
        <f>I98-J98</f>
        <v>2</v>
      </c>
      <c r="L98" s="79">
        <f>J98/I98</f>
        <v>0.8</v>
      </c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3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29</v>
      </c>
      <c r="G103" s="76">
        <f>E103-F103</f>
        <v>1</v>
      </c>
      <c r="H103" s="77">
        <f>F103/E103</f>
        <v>0.96666666666666667</v>
      </c>
      <c r="I103" s="76">
        <v>52</v>
      </c>
      <c r="J103" s="75">
        <v>46</v>
      </c>
      <c r="K103" s="78">
        <f>I103-J103</f>
        <v>6</v>
      </c>
      <c r="L103" s="79">
        <f>J103/I103</f>
        <v>0.88461538461538458</v>
      </c>
      <c r="M103" s="76"/>
      <c r="N103" s="75"/>
      <c r="O103" s="78"/>
      <c r="P103" s="77"/>
      <c r="Q103" s="76"/>
      <c r="R103" s="75"/>
      <c r="S103" s="78"/>
      <c r="T103" s="79"/>
      <c r="U103" s="80">
        <v>10</v>
      </c>
      <c r="V103" s="75">
        <v>12</v>
      </c>
      <c r="W103" s="75"/>
      <c r="X103" s="81">
        <v>1</v>
      </c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5</v>
      </c>
      <c r="V104" s="75">
        <v>2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11</v>
      </c>
      <c r="G106" s="76">
        <f>E106-F106</f>
        <v>19</v>
      </c>
      <c r="H106" s="77">
        <f>F106/E106</f>
        <v>0.36666666666666664</v>
      </c>
      <c r="I106" s="76">
        <v>27</v>
      </c>
      <c r="J106" s="75">
        <v>11</v>
      </c>
      <c r="K106" s="78">
        <f>I106-J106</f>
        <v>16</v>
      </c>
      <c r="L106" s="79">
        <f>J106/I106</f>
        <v>0.40740740740740738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1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5</v>
      </c>
      <c r="G107" s="76">
        <f>E107-F107</f>
        <v>9</v>
      </c>
      <c r="H107" s="77">
        <f>F107/E107</f>
        <v>0.35714285714285715</v>
      </c>
      <c r="I107" s="76">
        <v>28</v>
      </c>
      <c r="J107" s="75">
        <v>15</v>
      </c>
      <c r="K107" s="78">
        <f>I107-J107</f>
        <v>13</v>
      </c>
      <c r="L107" s="79">
        <f>J107/I107</f>
        <v>0.5357142857142857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>
        <v>1</v>
      </c>
      <c r="V110" s="75"/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>
        <v>1</v>
      </c>
      <c r="V111" s="75">
        <v>1</v>
      </c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>
        <v>1</v>
      </c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>
        <v>1</v>
      </c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1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9</v>
      </c>
      <c r="G126" s="76">
        <f>E126-F126</f>
        <v>5</v>
      </c>
      <c r="H126" s="77">
        <f>F126/E126</f>
        <v>0.6428571428571429</v>
      </c>
      <c r="I126" s="76">
        <v>14</v>
      </c>
      <c r="J126" s="75">
        <v>2</v>
      </c>
      <c r="K126" s="78">
        <f>I126-J126</f>
        <v>12</v>
      </c>
      <c r="L126" s="79">
        <f>J126/I126</f>
        <v>0.14285714285714285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12</v>
      </c>
      <c r="G127" s="76">
        <f>E127-F127</f>
        <v>12</v>
      </c>
      <c r="H127" s="77">
        <f>F127/E127</f>
        <v>0.5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>
        <v>2</v>
      </c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99</v>
      </c>
      <c r="G135" s="84">
        <f>E135-F135</f>
        <v>57</v>
      </c>
      <c r="H135" s="85">
        <f>F135/E135</f>
        <v>0.63461538461538458</v>
      </c>
      <c r="I135" s="84">
        <f>SUM(I82:I134)</f>
        <v>184</v>
      </c>
      <c r="J135" s="84">
        <f>SUM(J82:J134)</f>
        <v>103</v>
      </c>
      <c r="K135" s="86">
        <f>I135-J135</f>
        <v>81</v>
      </c>
      <c r="L135" s="87">
        <f>J135/I135</f>
        <v>0.55978260869565222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0</v>
      </c>
      <c r="S135" s="86">
        <f>Q135-R135</f>
        <v>3</v>
      </c>
      <c r="T135" s="87">
        <f>R135/Q135</f>
        <v>0</v>
      </c>
      <c r="U135" s="83">
        <f>SUM(U82:U134)</f>
        <v>18</v>
      </c>
      <c r="V135" s="84">
        <f>SUM(V82:V134)</f>
        <v>31</v>
      </c>
      <c r="W135" s="84">
        <f>SUM(W82:W134)</f>
        <v>4</v>
      </c>
      <c r="X135" s="88">
        <f>SUM(X82:X134)</f>
        <v>1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10</v>
      </c>
      <c r="G136" s="92">
        <f>E136-F136</f>
        <v>5</v>
      </c>
      <c r="H136" s="93">
        <f>F136/E136</f>
        <v>0.66666666666666663</v>
      </c>
      <c r="I136" s="92">
        <v>25</v>
      </c>
      <c r="J136" s="91">
        <v>8</v>
      </c>
      <c r="K136" s="94">
        <f>I136-J136</f>
        <v>17</v>
      </c>
      <c r="L136" s="95">
        <f>J136/I136</f>
        <v>0.32</v>
      </c>
      <c r="M136" s="92"/>
      <c r="N136" s="91"/>
      <c r="O136" s="94"/>
      <c r="P136" s="93"/>
      <c r="Q136" s="92"/>
      <c r="R136" s="91"/>
      <c r="S136" s="94"/>
      <c r="T136" s="95"/>
      <c r="U136" s="96">
        <v>1</v>
      </c>
      <c r="V136" s="97"/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6</v>
      </c>
      <c r="G139" s="101">
        <f>E139-F139</f>
        <v>4</v>
      </c>
      <c r="H139" s="102">
        <f>F139/E139</f>
        <v>0.6</v>
      </c>
      <c r="I139" s="101">
        <v>20</v>
      </c>
      <c r="J139" s="97">
        <v>1</v>
      </c>
      <c r="K139" s="103">
        <f>I139-J139</f>
        <v>19</v>
      </c>
      <c r="L139" s="104">
        <f>J139/I139</f>
        <v>0.05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>
        <v>1</v>
      </c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2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7</v>
      </c>
      <c r="G145" s="101">
        <f>E145-F145</f>
        <v>3</v>
      </c>
      <c r="H145" s="102">
        <f>F145/E145</f>
        <v>0.7</v>
      </c>
      <c r="I145" s="101">
        <v>30</v>
      </c>
      <c r="J145" s="97">
        <v>8</v>
      </c>
      <c r="K145" s="103">
        <f>I145-J145</f>
        <v>22</v>
      </c>
      <c r="L145" s="104">
        <f>J145/I145</f>
        <v>0.26666666666666666</v>
      </c>
      <c r="M145" s="101"/>
      <c r="N145" s="97"/>
      <c r="O145" s="103"/>
      <c r="P145" s="102"/>
      <c r="Q145" s="101"/>
      <c r="R145" s="97"/>
      <c r="S145" s="103"/>
      <c r="T145" s="104"/>
      <c r="U145" s="96"/>
      <c r="V145" s="97">
        <v>1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9</v>
      </c>
      <c r="G146" s="101">
        <f>E146-F146</f>
        <v>1</v>
      </c>
      <c r="H146" s="102">
        <f>F146/E146</f>
        <v>0.9</v>
      </c>
      <c r="I146" s="101">
        <v>10</v>
      </c>
      <c r="J146" s="97">
        <v>4</v>
      </c>
      <c r="K146" s="103">
        <f>I146-J146</f>
        <v>6</v>
      </c>
      <c r="L146" s="104">
        <f>J146/I146</f>
        <v>0.4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>
        <v>1</v>
      </c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>
        <v>1</v>
      </c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4</v>
      </c>
      <c r="G155" s="101">
        <f>E155-F155</f>
        <v>2</v>
      </c>
      <c r="H155" s="102">
        <f>F155/E155</f>
        <v>0.66666666666666663</v>
      </c>
      <c r="I155" s="101">
        <v>13</v>
      </c>
      <c r="J155" s="97">
        <v>6</v>
      </c>
      <c r="K155" s="103">
        <f>I155-J155</f>
        <v>7</v>
      </c>
      <c r="L155" s="104">
        <f>J155/I155</f>
        <v>0.46153846153846156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5</v>
      </c>
      <c r="G156" s="101">
        <f>E156-F156</f>
        <v>5</v>
      </c>
      <c r="H156" s="102">
        <f>F156/E156</f>
        <v>0.5</v>
      </c>
      <c r="I156" s="101">
        <v>20</v>
      </c>
      <c r="J156" s="97">
        <v>5</v>
      </c>
      <c r="K156" s="103">
        <f>I156-J156</f>
        <v>15</v>
      </c>
      <c r="L156" s="104">
        <f>J156/I156</f>
        <v>0.25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>
        <v>1</v>
      </c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>
        <v>1</v>
      </c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2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>
        <v>2</v>
      </c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>
        <v>1</v>
      </c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5</v>
      </c>
      <c r="G168" s="101">
        <f>E168-F168</f>
        <v>5</v>
      </c>
      <c r="H168" s="102">
        <f>F168/E168</f>
        <v>0.5</v>
      </c>
      <c r="I168" s="101">
        <v>25</v>
      </c>
      <c r="J168" s="97">
        <v>0</v>
      </c>
      <c r="K168" s="103">
        <f>I168-J168</f>
        <v>25</v>
      </c>
      <c r="L168" s="104">
        <f>J168/I168</f>
        <v>0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17</v>
      </c>
      <c r="G169" s="101">
        <f>E169-F169</f>
        <v>8</v>
      </c>
      <c r="H169" s="102">
        <f>F169/E169</f>
        <v>0.68</v>
      </c>
      <c r="I169" s="101">
        <v>52</v>
      </c>
      <c r="J169" s="97">
        <v>17</v>
      </c>
      <c r="K169" s="103">
        <f>I169-J169</f>
        <v>35</v>
      </c>
      <c r="L169" s="104">
        <f>J169/I169</f>
        <v>0.32692307692307693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7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4</v>
      </c>
      <c r="G170" s="101">
        <f>E170-F170</f>
        <v>6</v>
      </c>
      <c r="H170" s="102">
        <f>F170/E170</f>
        <v>0.4</v>
      </c>
      <c r="I170" s="101">
        <v>20</v>
      </c>
      <c r="J170" s="97">
        <v>5</v>
      </c>
      <c r="K170" s="103">
        <f>I170-J170</f>
        <v>15</v>
      </c>
      <c r="L170" s="104">
        <f>J170/I170</f>
        <v>0.25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4</v>
      </c>
      <c r="S170" s="103">
        <f>Q170-R170</f>
        <v>14</v>
      </c>
      <c r="T170" s="104">
        <f>R170/Q170</f>
        <v>0.22222222222222221</v>
      </c>
      <c r="U170" s="96"/>
      <c r="V170" s="97">
        <v>4</v>
      </c>
      <c r="W170" s="97">
        <v>1</v>
      </c>
      <c r="X170" s="98">
        <v>1</v>
      </c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/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10</v>
      </c>
      <c r="G174" s="101">
        <f>E174-F174</f>
        <v>10</v>
      </c>
      <c r="H174" s="102">
        <f>F174/E174</f>
        <v>0.5</v>
      </c>
      <c r="I174" s="101">
        <v>30</v>
      </c>
      <c r="J174" s="97">
        <v>11</v>
      </c>
      <c r="K174" s="103">
        <f>I174-J174</f>
        <v>19</v>
      </c>
      <c r="L174" s="104">
        <f>J174/I174</f>
        <v>0.36666666666666664</v>
      </c>
      <c r="M174" s="101"/>
      <c r="N174" s="97"/>
      <c r="O174" s="103"/>
      <c r="P174" s="102"/>
      <c r="Q174" s="101"/>
      <c r="R174" s="97"/>
      <c r="S174" s="103"/>
      <c r="T174" s="104"/>
      <c r="U174" s="96">
        <v>4</v>
      </c>
      <c r="V174" s="97">
        <v>3</v>
      </c>
      <c r="W174" s="97">
        <v>1</v>
      </c>
      <c r="X174" s="98">
        <v>1</v>
      </c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9</v>
      </c>
      <c r="G177" s="101">
        <f>E177-F177</f>
        <v>3</v>
      </c>
      <c r="H177" s="102">
        <f>F177/E177</f>
        <v>0.75</v>
      </c>
      <c r="I177" s="101">
        <v>29</v>
      </c>
      <c r="J177" s="97">
        <v>18</v>
      </c>
      <c r="K177" s="103">
        <f>I177-J177</f>
        <v>11</v>
      </c>
      <c r="L177" s="104">
        <f>J177/I177</f>
        <v>0.62068965517241381</v>
      </c>
      <c r="M177" s="101">
        <v>2</v>
      </c>
      <c r="N177" s="97">
        <v>1</v>
      </c>
      <c r="O177" s="103">
        <f>M177-N177</f>
        <v>1</v>
      </c>
      <c r="P177" s="102">
        <f>N177/M177</f>
        <v>0.5</v>
      </c>
      <c r="Q177" s="101"/>
      <c r="R177" s="97"/>
      <c r="S177" s="103"/>
      <c r="T177" s="104"/>
      <c r="U177" s="96">
        <v>3</v>
      </c>
      <c r="V177" s="97">
        <v>7</v>
      </c>
      <c r="W177" s="97">
        <v>1</v>
      </c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86</v>
      </c>
      <c r="G179" s="59">
        <f>E179-F179</f>
        <v>52</v>
      </c>
      <c r="H179" s="24">
        <f>F179/E179</f>
        <v>0.62318840579710144</v>
      </c>
      <c r="I179" s="59">
        <f>SUM(I136:I178)</f>
        <v>274</v>
      </c>
      <c r="J179" s="59">
        <f>SUM(J136:J178)</f>
        <v>83</v>
      </c>
      <c r="K179" s="23">
        <f>I179-J179</f>
        <v>191</v>
      </c>
      <c r="L179" s="60">
        <f>J179/I179</f>
        <v>0.3029197080291971</v>
      </c>
      <c r="M179" s="59">
        <f>SUM(M136:M178)</f>
        <v>11</v>
      </c>
      <c r="N179" s="59">
        <f>SUM(N136:N178)</f>
        <v>2</v>
      </c>
      <c r="O179" s="23">
        <f>M179-N179</f>
        <v>9</v>
      </c>
      <c r="P179" s="24">
        <f>N179/M179</f>
        <v>0.18181818181818182</v>
      </c>
      <c r="Q179" s="59">
        <f>SUM(Q136:Q178)</f>
        <v>18</v>
      </c>
      <c r="R179" s="59">
        <f>SUM(R136:R178)</f>
        <v>4</v>
      </c>
      <c r="S179" s="23">
        <f>Q179-R179</f>
        <v>14</v>
      </c>
      <c r="T179" s="60">
        <f>R179/Q179</f>
        <v>0.22222222222222221</v>
      </c>
      <c r="U179" s="58">
        <f>SUM(U136:U178)</f>
        <v>8</v>
      </c>
      <c r="V179" s="59">
        <f>SUM(V136:V178)</f>
        <v>37</v>
      </c>
      <c r="W179" s="59">
        <f>SUM(W136:W178)</f>
        <v>3</v>
      </c>
      <c r="X179" s="62">
        <f>SUM(X136:X178)</f>
        <v>2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14</v>
      </c>
      <c r="G180" s="110">
        <f>E180-F180</f>
        <v>16</v>
      </c>
      <c r="H180" s="111">
        <f>F180/E180</f>
        <v>0.46666666666666667</v>
      </c>
      <c r="I180" s="110">
        <v>40</v>
      </c>
      <c r="J180" s="109">
        <v>9</v>
      </c>
      <c r="K180" s="112">
        <f>I180-J180</f>
        <v>31</v>
      </c>
      <c r="L180" s="113">
        <f>J180/I180</f>
        <v>0.22500000000000001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106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10</v>
      </c>
      <c r="G184" s="114">
        <f>E184-F184</f>
        <v>3</v>
      </c>
      <c r="H184" s="117">
        <f>F184/E184</f>
        <v>0.76923076923076927</v>
      </c>
      <c r="I184" s="114">
        <v>20</v>
      </c>
      <c r="J184" s="115">
        <v>18</v>
      </c>
      <c r="K184" s="116">
        <f>I184-J184</f>
        <v>2</v>
      </c>
      <c r="L184" s="118">
        <f>J184/I184</f>
        <v>0.9</v>
      </c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5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3</v>
      </c>
      <c r="S185" s="116">
        <f>Q185-R185</f>
        <v>11</v>
      </c>
      <c r="T185" s="118">
        <f>R185/Q185</f>
        <v>0.21428571428571427</v>
      </c>
      <c r="U185" s="115"/>
      <c r="V185" s="115"/>
      <c r="W185" s="115">
        <v>1</v>
      </c>
      <c r="X185" s="119">
        <v>1</v>
      </c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>
        <v>1</v>
      </c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36</v>
      </c>
      <c r="G189" s="114">
        <f>E189-F189</f>
        <v>14</v>
      </c>
      <c r="H189" s="117">
        <f>F189/E189</f>
        <v>0.72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48</v>
      </c>
      <c r="G190" s="114">
        <f>E190-F190</f>
        <v>18</v>
      </c>
      <c r="H190" s="117">
        <f>F190/E190</f>
        <v>0.72727272727272729</v>
      </c>
      <c r="I190" s="114">
        <v>96</v>
      </c>
      <c r="J190" s="115">
        <v>79</v>
      </c>
      <c r="K190" s="116">
        <f>I190-J190</f>
        <v>17</v>
      </c>
      <c r="L190" s="118">
        <f>J190/I190</f>
        <v>0.82291666666666663</v>
      </c>
      <c r="M190" s="114">
        <v>14</v>
      </c>
      <c r="N190" s="115">
        <v>1</v>
      </c>
      <c r="O190" s="116">
        <f>M190-N190</f>
        <v>13</v>
      </c>
      <c r="P190" s="117">
        <f>N190/M190</f>
        <v>7.1428571428571425E-2</v>
      </c>
      <c r="Q190" s="114"/>
      <c r="R190" s="115"/>
      <c r="S190" s="116"/>
      <c r="T190" s="118"/>
      <c r="U190" s="115"/>
      <c r="V190" s="115"/>
      <c r="W190" s="115"/>
      <c r="X190" s="119">
        <v>1</v>
      </c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>
        <v>2</v>
      </c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2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>
        <v>3</v>
      </c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>
        <v>1</v>
      </c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>
        <v>1</v>
      </c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>
        <v>1</v>
      </c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10</v>
      </c>
      <c r="G213" s="114">
        <f>E213-F213</f>
        <v>0</v>
      </c>
      <c r="H213" s="117">
        <f>F213/E213</f>
        <v>1</v>
      </c>
      <c r="I213" s="114">
        <v>10</v>
      </c>
      <c r="J213" s="115">
        <v>9</v>
      </c>
      <c r="K213" s="116">
        <f>I213-J213</f>
        <v>1</v>
      </c>
      <c r="L213" s="118">
        <f>J213/I213</f>
        <v>0.9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5</v>
      </c>
      <c r="K215" s="116">
        <f>I215-J215</f>
        <v>5</v>
      </c>
      <c r="L215" s="118">
        <f>J215/I215</f>
        <v>0.5</v>
      </c>
      <c r="M215" s="114"/>
      <c r="N215" s="115"/>
      <c r="O215" s="116"/>
      <c r="P215" s="117"/>
      <c r="Q215" s="114"/>
      <c r="R215" s="115"/>
      <c r="S215" s="116"/>
      <c r="T215" s="118"/>
      <c r="U215" s="115">
        <v>1</v>
      </c>
      <c r="V215" s="115"/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3</v>
      </c>
      <c r="G223" s="114">
        <f>E223-F223</f>
        <v>7</v>
      </c>
      <c r="H223" s="117">
        <f>F223/E223</f>
        <v>0.3</v>
      </c>
      <c r="I223" s="114">
        <v>9</v>
      </c>
      <c r="J223" s="115">
        <v>5</v>
      </c>
      <c r="K223" s="116">
        <f>I223-J223</f>
        <v>4</v>
      </c>
      <c r="L223" s="118">
        <f>J223/I223</f>
        <v>0.55555555555555558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>
        <v>1</v>
      </c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6</v>
      </c>
      <c r="G232" s="114">
        <f>E232-F232</f>
        <v>14</v>
      </c>
      <c r="H232" s="117">
        <f>F232/E232</f>
        <v>0.3</v>
      </c>
      <c r="I232" s="114">
        <v>60</v>
      </c>
      <c r="J232" s="115">
        <v>6</v>
      </c>
      <c r="K232" s="116">
        <f>I232-J232</f>
        <v>54</v>
      </c>
      <c r="L232" s="118">
        <f>J232/I232</f>
        <v>0.1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1</v>
      </c>
      <c r="G233" s="114">
        <f>E233-F233</f>
        <v>3</v>
      </c>
      <c r="H233" s="117">
        <f>F233/E233</f>
        <v>0.25</v>
      </c>
      <c r="I233" s="114">
        <v>14</v>
      </c>
      <c r="J233" s="115">
        <v>0</v>
      </c>
      <c r="K233" s="116">
        <f>I233-J233</f>
        <v>14</v>
      </c>
      <c r="L233" s="118">
        <f>J233/I233</f>
        <v>0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0</v>
      </c>
      <c r="K234" s="116">
        <f>I234-J234</f>
        <v>4</v>
      </c>
      <c r="L234" s="118">
        <f>J234/I234</f>
        <v>0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129</v>
      </c>
      <c r="G240" s="59">
        <f>E240-F240</f>
        <v>77</v>
      </c>
      <c r="H240" s="24">
        <f>F240/E240</f>
        <v>0.62621359223300976</v>
      </c>
      <c r="I240" s="59">
        <f>SUM(I180:I239)</f>
        <v>263</v>
      </c>
      <c r="J240" s="59">
        <f>SUM(J180:J239)</f>
        <v>131</v>
      </c>
      <c r="K240" s="59">
        <f>I240-J240</f>
        <v>132</v>
      </c>
      <c r="L240" s="60">
        <f>J240/I240</f>
        <v>0.49809885931558934</v>
      </c>
      <c r="M240" s="59">
        <f>SUM(M180:M239)</f>
        <v>15</v>
      </c>
      <c r="N240" s="59">
        <f>SUM(N180:N239)</f>
        <v>1</v>
      </c>
      <c r="O240" s="59">
        <f>M240-N240</f>
        <v>14</v>
      </c>
      <c r="P240" s="24">
        <f>N240/M240</f>
        <v>6.6666666666666666E-2</v>
      </c>
      <c r="Q240" s="59">
        <f>SUM(Q180:Q239)</f>
        <v>14</v>
      </c>
      <c r="R240" s="59">
        <f>SUM(R180:R239)</f>
        <v>3</v>
      </c>
      <c r="S240" s="59">
        <f>Q240-R240</f>
        <v>11</v>
      </c>
      <c r="T240" s="60">
        <f>R240/Q240</f>
        <v>0.21428571428571427</v>
      </c>
      <c r="U240" s="59">
        <f>SUM(U180:U239)</f>
        <v>3</v>
      </c>
      <c r="V240" s="59">
        <f>SUM(V180:V239)</f>
        <v>122</v>
      </c>
      <c r="W240" s="59">
        <f>SUM(W180:W239)</f>
        <v>1</v>
      </c>
      <c r="X240" s="62">
        <f>SUM(X180:X239)</f>
        <v>2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1095</v>
      </c>
      <c r="F241" s="122">
        <f>F81+F135+F179+F240</f>
        <v>785</v>
      </c>
      <c r="G241" s="122">
        <f>G81+G135+G179+G240</f>
        <v>310</v>
      </c>
      <c r="H241" s="123">
        <f>F241/E241</f>
        <v>0.71689497716894979</v>
      </c>
      <c r="I241" s="122">
        <f>I81+I135+I179+I240</f>
        <v>1558</v>
      </c>
      <c r="J241" s="122">
        <f>J81+J135+J179+J240</f>
        <v>805</v>
      </c>
      <c r="K241" s="122">
        <f>K81+K135+K179+K240</f>
        <v>753</v>
      </c>
      <c r="L241" s="124">
        <f>J241/I241</f>
        <v>0.51668806161745828</v>
      </c>
      <c r="M241" s="122">
        <f>M81+M135+M179+M240</f>
        <v>49</v>
      </c>
      <c r="N241" s="122">
        <f>N81+N135+N179+N240</f>
        <v>11</v>
      </c>
      <c r="O241" s="122">
        <f>O81+O135+O179+O240</f>
        <v>38</v>
      </c>
      <c r="P241" s="123">
        <f>N241/M241</f>
        <v>0.22448979591836735</v>
      </c>
      <c r="Q241" s="122">
        <f>Q81+Q135+Q179+Q240</f>
        <v>67</v>
      </c>
      <c r="R241" s="122">
        <f>R81+R135+R179+R240</f>
        <v>17</v>
      </c>
      <c r="S241" s="122">
        <f>S81+S135+S179+S240</f>
        <v>50</v>
      </c>
      <c r="T241" s="124">
        <f>R241/Q241</f>
        <v>0.2537313432835821</v>
      </c>
      <c r="U241" s="121">
        <f>U81+U135+U179+U240</f>
        <v>44</v>
      </c>
      <c r="V241" s="122">
        <f>V81+V135+V179+V240</f>
        <v>256</v>
      </c>
      <c r="W241" s="122">
        <f>W81+W135+W179+W240</f>
        <v>9</v>
      </c>
      <c r="X241" s="125">
        <f>X81+X135+X179+X240</f>
        <v>11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393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595</v>
      </c>
      <c r="F253" s="131">
        <f>F81</f>
        <v>471</v>
      </c>
      <c r="G253" s="130">
        <f>G81</f>
        <v>124</v>
      </c>
      <c r="H253" s="132">
        <f>F253/E253</f>
        <v>0.79159663865546215</v>
      </c>
      <c r="I253" s="130">
        <f t="shared" ref="I253:O253" si="0">(I81)</f>
        <v>837</v>
      </c>
      <c r="J253" s="131">
        <f t="shared" si="0"/>
        <v>488</v>
      </c>
      <c r="K253" s="130">
        <f t="shared" si="0"/>
        <v>349</v>
      </c>
      <c r="L253" s="132">
        <f t="shared" si="0"/>
        <v>0.58303464755077661</v>
      </c>
      <c r="M253" s="130">
        <f t="shared" si="0"/>
        <v>21</v>
      </c>
      <c r="N253" s="131">
        <f t="shared" si="0"/>
        <v>7</v>
      </c>
      <c r="O253" s="130">
        <f t="shared" si="0"/>
        <v>14</v>
      </c>
      <c r="P253" s="132">
        <f t="shared" ref="P253:X253" si="1">P81</f>
        <v>0.33333333333333331</v>
      </c>
      <c r="Q253" s="130">
        <f t="shared" si="1"/>
        <v>32</v>
      </c>
      <c r="R253" s="131">
        <f t="shared" si="1"/>
        <v>10</v>
      </c>
      <c r="S253" s="130">
        <f t="shared" si="1"/>
        <v>22</v>
      </c>
      <c r="T253" s="132">
        <f t="shared" si="1"/>
        <v>0.3125</v>
      </c>
      <c r="U253" s="133">
        <f t="shared" si="1"/>
        <v>15</v>
      </c>
      <c r="V253" s="133">
        <f t="shared" si="1"/>
        <v>66</v>
      </c>
      <c r="W253" s="133">
        <f t="shared" si="1"/>
        <v>1</v>
      </c>
      <c r="X253" s="134">
        <f t="shared" si="1"/>
        <v>6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99</v>
      </c>
      <c r="G254" s="135">
        <f>G135</f>
        <v>57</v>
      </c>
      <c r="H254" s="137">
        <f>F254/E254</f>
        <v>0.63461538461538458</v>
      </c>
      <c r="I254" s="135">
        <f>I135</f>
        <v>184</v>
      </c>
      <c r="J254" s="136">
        <f>J135</f>
        <v>103</v>
      </c>
      <c r="K254" s="135">
        <f>K135</f>
        <v>81</v>
      </c>
      <c r="L254" s="137">
        <f>L135</f>
        <v>0.55978260869565222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0</v>
      </c>
      <c r="S254" s="135">
        <f t="shared" si="2"/>
        <v>3</v>
      </c>
      <c r="T254" s="137">
        <f t="shared" si="2"/>
        <v>0</v>
      </c>
      <c r="U254" s="136">
        <f t="shared" si="2"/>
        <v>18</v>
      </c>
      <c r="V254" s="136">
        <f t="shared" si="2"/>
        <v>31</v>
      </c>
      <c r="W254" s="136">
        <f t="shared" si="2"/>
        <v>4</v>
      </c>
      <c r="X254" s="138">
        <f t="shared" si="2"/>
        <v>1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86</v>
      </c>
      <c r="G255" s="139">
        <f t="shared" si="3"/>
        <v>52</v>
      </c>
      <c r="H255" s="141">
        <f t="shared" si="3"/>
        <v>0.62318840579710144</v>
      </c>
      <c r="I255" s="139">
        <f t="shared" si="3"/>
        <v>274</v>
      </c>
      <c r="J255" s="140">
        <f t="shared" si="3"/>
        <v>83</v>
      </c>
      <c r="K255" s="139">
        <f t="shared" si="3"/>
        <v>191</v>
      </c>
      <c r="L255" s="141">
        <f t="shared" si="3"/>
        <v>0.3029197080291971</v>
      </c>
      <c r="M255" s="139">
        <f t="shared" si="3"/>
        <v>11</v>
      </c>
      <c r="N255" s="140">
        <f t="shared" si="3"/>
        <v>2</v>
      </c>
      <c r="O255" s="139">
        <f t="shared" si="3"/>
        <v>9</v>
      </c>
      <c r="P255" s="141">
        <f t="shared" si="3"/>
        <v>0.18181818181818182</v>
      </c>
      <c r="Q255" s="139">
        <f t="shared" si="3"/>
        <v>18</v>
      </c>
      <c r="R255" s="140">
        <f t="shared" si="3"/>
        <v>4</v>
      </c>
      <c r="S255" s="139">
        <f t="shared" si="3"/>
        <v>14</v>
      </c>
      <c r="T255" s="141">
        <f t="shared" si="3"/>
        <v>0.22222222222222221</v>
      </c>
      <c r="U255" s="142">
        <f t="shared" si="3"/>
        <v>8</v>
      </c>
      <c r="V255" s="142">
        <f t="shared" si="3"/>
        <v>37</v>
      </c>
      <c r="W255" s="142">
        <f t="shared" si="3"/>
        <v>3</v>
      </c>
      <c r="X255" s="143">
        <f t="shared" si="3"/>
        <v>2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129</v>
      </c>
      <c r="G256" s="144">
        <f t="shared" si="4"/>
        <v>77</v>
      </c>
      <c r="H256" s="146">
        <f t="shared" si="4"/>
        <v>0.62621359223300976</v>
      </c>
      <c r="I256" s="144">
        <f t="shared" si="4"/>
        <v>263</v>
      </c>
      <c r="J256" s="145">
        <f t="shared" si="4"/>
        <v>131</v>
      </c>
      <c r="K256" s="144">
        <f t="shared" si="4"/>
        <v>132</v>
      </c>
      <c r="L256" s="146">
        <f t="shared" si="4"/>
        <v>0.49809885931558934</v>
      </c>
      <c r="M256" s="144">
        <f t="shared" si="4"/>
        <v>15</v>
      </c>
      <c r="N256" s="145">
        <f t="shared" si="4"/>
        <v>1</v>
      </c>
      <c r="O256" s="144">
        <f t="shared" si="4"/>
        <v>14</v>
      </c>
      <c r="P256" s="146">
        <f t="shared" si="4"/>
        <v>6.6666666666666666E-2</v>
      </c>
      <c r="Q256" s="144">
        <f t="shared" si="4"/>
        <v>14</v>
      </c>
      <c r="R256" s="145">
        <f t="shared" si="4"/>
        <v>3</v>
      </c>
      <c r="S256" s="144">
        <f t="shared" si="4"/>
        <v>11</v>
      </c>
      <c r="T256" s="146">
        <f t="shared" si="4"/>
        <v>0.21428571428571427</v>
      </c>
      <c r="U256" s="145">
        <f t="shared" si="4"/>
        <v>3</v>
      </c>
      <c r="V256" s="145">
        <f t="shared" si="4"/>
        <v>122</v>
      </c>
      <c r="W256" s="145">
        <f t="shared" si="4"/>
        <v>1</v>
      </c>
      <c r="X256" s="147">
        <f t="shared" si="4"/>
        <v>2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1095</v>
      </c>
      <c r="F257" s="148">
        <f t="shared" si="5"/>
        <v>785</v>
      </c>
      <c r="G257" s="148">
        <f t="shared" si="5"/>
        <v>310</v>
      </c>
      <c r="H257" s="149">
        <f t="shared" si="5"/>
        <v>0.71689497716894979</v>
      </c>
      <c r="I257" s="148">
        <f t="shared" si="5"/>
        <v>1558</v>
      </c>
      <c r="J257" s="148">
        <f t="shared" si="5"/>
        <v>805</v>
      </c>
      <c r="K257" s="148">
        <f t="shared" si="5"/>
        <v>753</v>
      </c>
      <c r="L257" s="149">
        <f t="shared" si="5"/>
        <v>0.51668806161745828</v>
      </c>
      <c r="M257" s="148">
        <f t="shared" si="5"/>
        <v>49</v>
      </c>
      <c r="N257" s="148">
        <f t="shared" si="5"/>
        <v>11</v>
      </c>
      <c r="O257" s="148">
        <f t="shared" si="5"/>
        <v>38</v>
      </c>
      <c r="P257" s="149">
        <f t="shared" si="5"/>
        <v>0.22448979591836735</v>
      </c>
      <c r="Q257" s="148">
        <f t="shared" si="5"/>
        <v>67</v>
      </c>
      <c r="R257" s="148">
        <f t="shared" si="5"/>
        <v>17</v>
      </c>
      <c r="S257" s="148">
        <f t="shared" si="5"/>
        <v>50</v>
      </c>
      <c r="T257" s="149">
        <f t="shared" si="5"/>
        <v>0.2537313432835821</v>
      </c>
      <c r="U257" s="148">
        <f t="shared" si="5"/>
        <v>44</v>
      </c>
      <c r="V257" s="148">
        <f t="shared" si="5"/>
        <v>256</v>
      </c>
      <c r="W257" s="148">
        <f t="shared" si="5"/>
        <v>9</v>
      </c>
      <c r="X257" s="150">
        <f t="shared" si="5"/>
        <v>11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616</v>
      </c>
      <c r="F265" s="131">
        <f t="shared" si="6"/>
        <v>478</v>
      </c>
      <c r="G265" s="130">
        <f t="shared" si="6"/>
        <v>138</v>
      </c>
      <c r="H265" s="132">
        <f>F265/E265</f>
        <v>0.77597402597402598</v>
      </c>
      <c r="I265" s="130">
        <f t="shared" ref="I265:K269" si="7">I253+Q253</f>
        <v>869</v>
      </c>
      <c r="J265" s="131">
        <f t="shared" si="7"/>
        <v>498</v>
      </c>
      <c r="K265" s="130">
        <f t="shared" si="7"/>
        <v>371</v>
      </c>
      <c r="L265" s="151">
        <f>J265/I265</f>
        <v>0.57307249712313002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100</v>
      </c>
      <c r="G266" s="152">
        <f t="shared" si="6"/>
        <v>58</v>
      </c>
      <c r="H266" s="154">
        <f>F266/E266</f>
        <v>0.63291139240506333</v>
      </c>
      <c r="I266" s="152">
        <f t="shared" si="7"/>
        <v>187</v>
      </c>
      <c r="J266" s="153">
        <f t="shared" si="7"/>
        <v>103</v>
      </c>
      <c r="K266" s="152">
        <f t="shared" si="7"/>
        <v>84</v>
      </c>
      <c r="L266" s="155">
        <f>J266/I266</f>
        <v>0.55080213903743314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88</v>
      </c>
      <c r="G267" s="139">
        <f t="shared" si="6"/>
        <v>61</v>
      </c>
      <c r="H267" s="141">
        <f>F267/E267</f>
        <v>0.59060402684563762</v>
      </c>
      <c r="I267" s="139">
        <f t="shared" si="7"/>
        <v>292</v>
      </c>
      <c r="J267" s="140">
        <f t="shared" si="7"/>
        <v>87</v>
      </c>
      <c r="K267" s="139">
        <f t="shared" si="7"/>
        <v>205</v>
      </c>
      <c r="L267" s="156">
        <f>J267/I267</f>
        <v>0.29794520547945208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130</v>
      </c>
      <c r="G268" s="144">
        <f t="shared" si="6"/>
        <v>91</v>
      </c>
      <c r="H268" s="146">
        <f>F268/E268</f>
        <v>0.58823529411764708</v>
      </c>
      <c r="I268" s="144">
        <f t="shared" si="7"/>
        <v>277</v>
      </c>
      <c r="J268" s="145">
        <f t="shared" si="7"/>
        <v>134</v>
      </c>
      <c r="K268" s="144">
        <f t="shared" si="7"/>
        <v>143</v>
      </c>
      <c r="L268" s="157">
        <f>J268/I268</f>
        <v>0.48375451263537905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1144</v>
      </c>
      <c r="F269" s="148">
        <f t="shared" si="6"/>
        <v>796</v>
      </c>
      <c r="G269" s="158">
        <f t="shared" si="6"/>
        <v>348</v>
      </c>
      <c r="H269" s="159">
        <f>F269/E269</f>
        <v>0.69580419580419584</v>
      </c>
      <c r="I269" s="158">
        <f t="shared" si="7"/>
        <v>1625</v>
      </c>
      <c r="J269" s="148">
        <f t="shared" si="7"/>
        <v>822</v>
      </c>
      <c r="K269" s="158">
        <f t="shared" si="7"/>
        <v>803</v>
      </c>
      <c r="L269" s="160">
        <f>J269/I269</f>
        <v>0.50584615384615383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44058</v>
      </c>
      <c r="F275" s="163">
        <v>44059</v>
      </c>
      <c r="G275" s="163">
        <v>44060</v>
      </c>
      <c r="H275" s="163">
        <v>44061</v>
      </c>
      <c r="I275" s="163">
        <v>44062</v>
      </c>
      <c r="J275" s="163">
        <v>44063</v>
      </c>
      <c r="K275" s="163">
        <v>44064</v>
      </c>
      <c r="L275" s="163">
        <v>44065</v>
      </c>
      <c r="M275" s="163">
        <v>44066</v>
      </c>
      <c r="N275" s="163">
        <v>44067</v>
      </c>
      <c r="O275" s="163">
        <v>44068</v>
      </c>
      <c r="P275" s="163">
        <v>44069</v>
      </c>
      <c r="Q275" s="163">
        <v>44070</v>
      </c>
      <c r="R275" s="163">
        <v>44071</v>
      </c>
      <c r="S275" s="163">
        <v>44072</v>
      </c>
      <c r="T275" s="163">
        <v>44073</v>
      </c>
      <c r="U275" s="163">
        <v>44074</v>
      </c>
      <c r="V275" s="163">
        <v>44075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0.85</v>
      </c>
      <c r="F276" s="165">
        <v>0.85</v>
      </c>
      <c r="G276" s="165">
        <v>0.85</v>
      </c>
      <c r="H276" s="165">
        <v>0.85</v>
      </c>
      <c r="I276" s="165">
        <v>0.86</v>
      </c>
      <c r="J276" s="165">
        <v>0.86</v>
      </c>
      <c r="K276" s="165">
        <v>0.85</v>
      </c>
      <c r="L276" s="165">
        <v>0.85</v>
      </c>
      <c r="M276" s="165">
        <v>0.84</v>
      </c>
      <c r="N276" s="165">
        <v>0.84</v>
      </c>
      <c r="O276" s="165">
        <v>0.84</v>
      </c>
      <c r="P276" s="165">
        <v>0.83</v>
      </c>
      <c r="Q276" s="165">
        <v>0.83</v>
      </c>
      <c r="R276" s="165">
        <v>0.83</v>
      </c>
      <c r="S276" s="165">
        <v>0.83</v>
      </c>
      <c r="T276" s="165">
        <v>0.84</v>
      </c>
      <c r="U276" s="165">
        <v>0.83</v>
      </c>
      <c r="V276" s="165">
        <v>0.82</v>
      </c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0.59</v>
      </c>
      <c r="F277" s="167">
        <v>0.57999999999999996</v>
      </c>
      <c r="G277" s="167">
        <v>0.57999999999999996</v>
      </c>
      <c r="H277" s="167">
        <v>0.57999999999999996</v>
      </c>
      <c r="I277" s="167">
        <v>0.56999999999999995</v>
      </c>
      <c r="J277" s="167">
        <v>0.56000000000000005</v>
      </c>
      <c r="K277" s="167">
        <v>0.56000000000000005</v>
      </c>
      <c r="L277" s="167">
        <v>0.55000000000000004</v>
      </c>
      <c r="M277" s="167">
        <v>0.54</v>
      </c>
      <c r="N277" s="167">
        <v>0.53</v>
      </c>
      <c r="O277" s="167">
        <v>0.52</v>
      </c>
      <c r="P277" s="167">
        <v>0.52</v>
      </c>
      <c r="Q277" s="167">
        <v>0.52</v>
      </c>
      <c r="R277" s="167">
        <v>0.52</v>
      </c>
      <c r="S277" s="167">
        <v>0.53</v>
      </c>
      <c r="T277" s="167">
        <v>0.53</v>
      </c>
      <c r="U277" s="167">
        <v>0.54</v>
      </c>
      <c r="V277" s="167">
        <v>0.55000000000000004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0.28999999999999998</v>
      </c>
      <c r="F278" s="167">
        <v>0.31</v>
      </c>
      <c r="G278" s="167">
        <v>0.32</v>
      </c>
      <c r="H278" s="167">
        <v>0.33</v>
      </c>
      <c r="I278" s="167">
        <v>0.33</v>
      </c>
      <c r="J278" s="167">
        <v>0.35</v>
      </c>
      <c r="K278" s="167">
        <v>0.37</v>
      </c>
      <c r="L278" s="167">
        <v>0.37</v>
      </c>
      <c r="M278" s="167">
        <v>0.37</v>
      </c>
      <c r="N278" s="167">
        <v>0.37</v>
      </c>
      <c r="O278" s="167">
        <v>0.39</v>
      </c>
      <c r="P278" s="167">
        <v>0.41</v>
      </c>
      <c r="Q278" s="167">
        <v>0.4</v>
      </c>
      <c r="R278" s="167">
        <v>0.4</v>
      </c>
      <c r="S278" s="167">
        <v>0.4</v>
      </c>
      <c r="T278" s="167">
        <v>0.4</v>
      </c>
      <c r="U278" s="167">
        <v>0.4</v>
      </c>
      <c r="V278" s="167">
        <v>0.39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0.24</v>
      </c>
      <c r="F279" s="169">
        <v>0.22</v>
      </c>
      <c r="G279" s="169">
        <v>0.22</v>
      </c>
      <c r="H279" s="169">
        <v>0.22</v>
      </c>
      <c r="I279" s="169">
        <v>0.22</v>
      </c>
      <c r="J279" s="169">
        <v>0.22</v>
      </c>
      <c r="K279" s="169">
        <v>0.24</v>
      </c>
      <c r="L279" s="169">
        <v>0.25</v>
      </c>
      <c r="M279" s="169">
        <v>0.25</v>
      </c>
      <c r="N279" s="169">
        <v>0.24</v>
      </c>
      <c r="O279" s="169">
        <v>0.23</v>
      </c>
      <c r="P279" s="169">
        <v>0.23</v>
      </c>
      <c r="Q279" s="169">
        <v>0.24</v>
      </c>
      <c r="R279" s="169">
        <v>0.23</v>
      </c>
      <c r="S279" s="169">
        <v>0.23</v>
      </c>
      <c r="T279" s="169">
        <v>0.21</v>
      </c>
      <c r="U279" s="169">
        <v>0.22</v>
      </c>
      <c r="V279" s="169">
        <v>0.24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0.55000000000000004</v>
      </c>
      <c r="F280" s="171">
        <v>0.55000000000000004</v>
      </c>
      <c r="G280" s="171">
        <v>0.54</v>
      </c>
      <c r="H280" s="171">
        <v>0.53</v>
      </c>
      <c r="I280" s="171">
        <v>0.51</v>
      </c>
      <c r="J280" s="171">
        <v>0.51</v>
      </c>
      <c r="K280" s="171">
        <v>0.52</v>
      </c>
      <c r="L280" s="171">
        <v>0.53</v>
      </c>
      <c r="M280" s="171">
        <v>0.55000000000000004</v>
      </c>
      <c r="N280" s="171">
        <v>0.56000000000000005</v>
      </c>
      <c r="O280" s="171">
        <v>0.57999999999999996</v>
      </c>
      <c r="P280" s="171">
        <v>0.59</v>
      </c>
      <c r="Q280" s="171">
        <v>0.6</v>
      </c>
      <c r="R280" s="171">
        <v>0.6</v>
      </c>
      <c r="S280" s="171">
        <v>0.6</v>
      </c>
      <c r="T280" s="171">
        <v>0.6</v>
      </c>
      <c r="U280" s="171">
        <v>0.6</v>
      </c>
      <c r="V280" s="171">
        <v>0.6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0.46</v>
      </c>
      <c r="F281" s="171">
        <v>0.06</v>
      </c>
      <c r="G281" s="171">
        <v>0.47</v>
      </c>
      <c r="H281" s="171">
        <v>0.46</v>
      </c>
      <c r="I281" s="171">
        <v>0.45</v>
      </c>
      <c r="J281" s="171">
        <v>0.44</v>
      </c>
      <c r="K281" s="171">
        <v>0.43</v>
      </c>
      <c r="L281" s="171">
        <v>0.43</v>
      </c>
      <c r="M281" s="171">
        <v>0.43</v>
      </c>
      <c r="N281" s="171">
        <v>0.43</v>
      </c>
      <c r="O281" s="171">
        <v>0.43</v>
      </c>
      <c r="P281" s="171">
        <v>0.44</v>
      </c>
      <c r="Q281" s="171">
        <v>0.44</v>
      </c>
      <c r="R281" s="171">
        <v>0.45</v>
      </c>
      <c r="S281" s="171">
        <v>0.45</v>
      </c>
      <c r="T281" s="171">
        <v>0.46</v>
      </c>
      <c r="U281" s="171">
        <v>0.47</v>
      </c>
      <c r="V281" s="171">
        <v>0.49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0.43</v>
      </c>
      <c r="F282" s="171">
        <v>0.43</v>
      </c>
      <c r="G282" s="171">
        <v>0.36</v>
      </c>
      <c r="H282" s="171">
        <v>0.28999999999999998</v>
      </c>
      <c r="I282" s="171">
        <v>0.28999999999999998</v>
      </c>
      <c r="J282" s="171">
        <v>0.28999999999999998</v>
      </c>
      <c r="K282" s="171">
        <v>0.28999999999999998</v>
      </c>
      <c r="L282" s="171">
        <v>0.28999999999999998</v>
      </c>
      <c r="M282" s="171">
        <v>0.36</v>
      </c>
      <c r="N282" s="171">
        <v>0.43</v>
      </c>
      <c r="O282" s="171">
        <v>0.5</v>
      </c>
      <c r="P282" s="171">
        <v>0.5</v>
      </c>
      <c r="Q282" s="171">
        <v>0.5</v>
      </c>
      <c r="R282" s="171">
        <v>0.43</v>
      </c>
      <c r="S282" s="171">
        <v>0.36</v>
      </c>
      <c r="T282" s="171">
        <v>0.28999999999999998</v>
      </c>
      <c r="U282" s="171">
        <v>0.28999999999999998</v>
      </c>
      <c r="V282" s="171">
        <v>0.28999999999999998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0.45</v>
      </c>
      <c r="F283" s="171">
        <v>0.45</v>
      </c>
      <c r="G283" s="171">
        <v>0.45</v>
      </c>
      <c r="H283" s="171">
        <v>0.45</v>
      </c>
      <c r="I283" s="171">
        <v>0.4</v>
      </c>
      <c r="J283" s="171">
        <v>0.38</v>
      </c>
      <c r="K283" s="171">
        <v>0.4</v>
      </c>
      <c r="L283" s="171">
        <v>0.4</v>
      </c>
      <c r="M283" s="171">
        <v>0.45</v>
      </c>
      <c r="N283" s="171">
        <v>0.5</v>
      </c>
      <c r="O283" s="171">
        <v>0.45</v>
      </c>
      <c r="P283" s="171">
        <v>0.43</v>
      </c>
      <c r="Q283" s="171">
        <v>0.38</v>
      </c>
      <c r="R283" s="171">
        <v>0.28999999999999998</v>
      </c>
      <c r="S283" s="171">
        <v>0.19</v>
      </c>
      <c r="T283" s="171">
        <v>0.14000000000000001</v>
      </c>
      <c r="U283" s="171">
        <v>0.05</v>
      </c>
      <c r="V283" s="171">
        <v>0.05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0.63</v>
      </c>
      <c r="F284" s="173">
        <v>0.64</v>
      </c>
      <c r="G284" s="173">
        <v>0.64</v>
      </c>
      <c r="H284" s="173">
        <v>0.64</v>
      </c>
      <c r="I284" s="173">
        <v>0.63</v>
      </c>
      <c r="J284" s="173">
        <v>0.63</v>
      </c>
      <c r="K284" s="173">
        <v>0.62</v>
      </c>
      <c r="L284" s="173">
        <v>0.61</v>
      </c>
      <c r="M284" s="173">
        <v>0.6</v>
      </c>
      <c r="N284" s="173">
        <v>0.59</v>
      </c>
      <c r="O284" s="173">
        <v>0.59</v>
      </c>
      <c r="P284" s="173">
        <v>0.57999999999999996</v>
      </c>
      <c r="Q284" s="173">
        <v>0.57999999999999996</v>
      </c>
      <c r="R284" s="173">
        <v>0.56999999999999995</v>
      </c>
      <c r="S284" s="173">
        <v>0.56999999999999995</v>
      </c>
      <c r="T284" s="173">
        <v>0.56999999999999995</v>
      </c>
      <c r="U284" s="173">
        <v>0.56999999999999995</v>
      </c>
      <c r="V284" s="173">
        <v>0.57999999999999996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0.34</v>
      </c>
      <c r="F285" s="175">
        <v>0.34</v>
      </c>
      <c r="G285" s="175">
        <v>0.34</v>
      </c>
      <c r="H285" s="175">
        <v>0.33</v>
      </c>
      <c r="I285" s="175">
        <v>0.33</v>
      </c>
      <c r="J285" s="175">
        <v>0.33</v>
      </c>
      <c r="K285" s="175">
        <v>0.32</v>
      </c>
      <c r="L285" s="175">
        <v>0.32</v>
      </c>
      <c r="M285" s="175">
        <v>0.31</v>
      </c>
      <c r="N285" s="175">
        <v>0.28999999999999998</v>
      </c>
      <c r="O285" s="175">
        <v>0.28000000000000003</v>
      </c>
      <c r="P285" s="175">
        <v>0.28000000000000003</v>
      </c>
      <c r="Q285" s="175">
        <v>0.28000000000000003</v>
      </c>
      <c r="R285" s="175">
        <v>0.27</v>
      </c>
      <c r="S285" s="175">
        <v>0.27</v>
      </c>
      <c r="T285" s="175">
        <v>0.27</v>
      </c>
      <c r="U285" s="175">
        <v>0.28000000000000003</v>
      </c>
      <c r="V285" s="175">
        <v>0.28000000000000003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0.42</v>
      </c>
      <c r="F286" s="175">
        <v>0.44</v>
      </c>
      <c r="G286" s="175">
        <v>0.44</v>
      </c>
      <c r="H286" s="175">
        <v>0.38</v>
      </c>
      <c r="I286" s="175">
        <v>0.32</v>
      </c>
      <c r="J286" s="175">
        <v>0.26</v>
      </c>
      <c r="K286" s="175">
        <v>0.19</v>
      </c>
      <c r="L286" s="175">
        <v>0.12</v>
      </c>
      <c r="M286" s="175">
        <v>0.08</v>
      </c>
      <c r="N286" s="175">
        <v>0.08</v>
      </c>
      <c r="O286" s="175">
        <v>0.1</v>
      </c>
      <c r="P286" s="175">
        <v>0.13</v>
      </c>
      <c r="Q286" s="175">
        <v>0.13</v>
      </c>
      <c r="R286" s="175">
        <v>0.17</v>
      </c>
      <c r="S286" s="175">
        <v>0.18</v>
      </c>
      <c r="T286" s="175">
        <v>0.19</v>
      </c>
      <c r="U286" s="175">
        <v>0.19</v>
      </c>
      <c r="V286" s="175">
        <v>0.18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0.21</v>
      </c>
      <c r="F287" s="177">
        <v>0.24</v>
      </c>
      <c r="G287" s="177">
        <v>0.28000000000000003</v>
      </c>
      <c r="H287" s="177">
        <v>0.28999999999999998</v>
      </c>
      <c r="I287" s="177">
        <v>0.28999999999999998</v>
      </c>
      <c r="J287" s="177">
        <v>0.28999999999999998</v>
      </c>
      <c r="K287" s="177">
        <v>0.27</v>
      </c>
      <c r="L287" s="177">
        <v>0.25</v>
      </c>
      <c r="M287" s="177">
        <v>0.2</v>
      </c>
      <c r="N287" s="177">
        <v>0.14000000000000001</v>
      </c>
      <c r="O287" s="177">
        <v>0.15</v>
      </c>
      <c r="P287" s="177">
        <v>0.15</v>
      </c>
      <c r="Q287" s="177">
        <v>0.15</v>
      </c>
      <c r="R287" s="177">
        <v>0.13</v>
      </c>
      <c r="S287" s="177">
        <v>0.12</v>
      </c>
      <c r="T287" s="177">
        <v>0.12</v>
      </c>
      <c r="U287" s="177">
        <v>0.13</v>
      </c>
      <c r="V287" s="177">
        <v>0.13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0.62</v>
      </c>
      <c r="F288" s="179">
        <v>0.63</v>
      </c>
      <c r="G288" s="179">
        <v>0.64</v>
      </c>
      <c r="H288" s="179">
        <v>0.63</v>
      </c>
      <c r="I288" s="179">
        <v>0.62</v>
      </c>
      <c r="J288" s="179">
        <v>0.62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0.61</v>
      </c>
      <c r="S288" s="179">
        <v>0.61</v>
      </c>
      <c r="T288" s="179">
        <v>0.61</v>
      </c>
      <c r="U288" s="179">
        <v>0.61</v>
      </c>
      <c r="V288" s="179">
        <v>0.61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0.45</v>
      </c>
      <c r="F289" s="179">
        <v>0.46</v>
      </c>
      <c r="G289" s="179">
        <v>0.46</v>
      </c>
      <c r="H289" s="179">
        <v>0.47</v>
      </c>
      <c r="I289" s="179">
        <v>0.47</v>
      </c>
      <c r="J289" s="179">
        <v>0.47</v>
      </c>
      <c r="K289" s="179">
        <v>0.46</v>
      </c>
      <c r="L289" s="179">
        <v>0.45</v>
      </c>
      <c r="M289" s="179">
        <v>0.45</v>
      </c>
      <c r="N289" s="179">
        <v>0.44</v>
      </c>
      <c r="O289" s="179">
        <v>0.45</v>
      </c>
      <c r="P289" s="179">
        <v>0.46</v>
      </c>
      <c r="Q289" s="179">
        <v>0.47</v>
      </c>
      <c r="R289" s="179">
        <v>0.48</v>
      </c>
      <c r="S289" s="179">
        <v>0.47</v>
      </c>
      <c r="T289" s="179">
        <v>0.48</v>
      </c>
      <c r="U289" s="179">
        <v>0.48</v>
      </c>
      <c r="V289" s="179">
        <v>0.47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0.14000000000000001</v>
      </c>
      <c r="F290" s="179">
        <v>0.12</v>
      </c>
      <c r="G290" s="179">
        <v>0.1</v>
      </c>
      <c r="H290" s="179">
        <v>0.1</v>
      </c>
      <c r="I290" s="179">
        <v>0.11</v>
      </c>
      <c r="J290" s="179">
        <v>0.12</v>
      </c>
      <c r="K290" s="179">
        <v>0.13</v>
      </c>
      <c r="L290" s="179">
        <v>0.16</v>
      </c>
      <c r="M290" s="179">
        <v>0.17</v>
      </c>
      <c r="N290" s="179">
        <v>0.19</v>
      </c>
      <c r="O290" s="179">
        <v>0.21</v>
      </c>
      <c r="P290" s="179">
        <v>0.2</v>
      </c>
      <c r="Q290" s="179">
        <v>0.18</v>
      </c>
      <c r="R290" s="179">
        <v>0.17</v>
      </c>
      <c r="S290" s="179">
        <v>0.15</v>
      </c>
      <c r="T290" s="179">
        <v>0.14000000000000001</v>
      </c>
      <c r="U290" s="179">
        <v>0.12</v>
      </c>
      <c r="V290" s="179">
        <v>0.1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0.48</v>
      </c>
      <c r="F291" s="179">
        <v>0.4</v>
      </c>
      <c r="G291" s="179">
        <v>0.33</v>
      </c>
      <c r="H291" s="179">
        <v>0.23</v>
      </c>
      <c r="I291" s="179">
        <v>0.17</v>
      </c>
      <c r="J291" s="179">
        <v>0.11</v>
      </c>
      <c r="K291" s="179">
        <v>7.0000000000000007E-2</v>
      </c>
      <c r="L291" s="179">
        <v>0.06</v>
      </c>
      <c r="M291" s="179">
        <v>0.05</v>
      </c>
      <c r="N291" s="179">
        <v>0.05</v>
      </c>
      <c r="O291" s="179">
        <v>0.05</v>
      </c>
      <c r="P291" s="179">
        <v>0.05</v>
      </c>
      <c r="Q291" s="179">
        <v>0.06</v>
      </c>
      <c r="R291" s="179">
        <v>0.05</v>
      </c>
      <c r="S291" s="179">
        <v>0.05</v>
      </c>
      <c r="T291" s="179">
        <v>0.06</v>
      </c>
      <c r="U291" s="179">
        <v>0.08</v>
      </c>
      <c r="V291" s="179">
        <v>0.11</v>
      </c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0.74</v>
      </c>
      <c r="F292" s="181">
        <v>0.74</v>
      </c>
      <c r="G292" s="181">
        <v>0.74</v>
      </c>
      <c r="H292" s="181">
        <v>0.74</v>
      </c>
      <c r="I292" s="181">
        <v>0.74</v>
      </c>
      <c r="J292" s="181">
        <v>0.74</v>
      </c>
      <c r="K292" s="181">
        <v>0.73</v>
      </c>
      <c r="L292" s="181">
        <v>0.73</v>
      </c>
      <c r="M292" s="181">
        <v>0.73</v>
      </c>
      <c r="N292" s="181">
        <v>0.73</v>
      </c>
      <c r="O292" s="181">
        <v>0.73</v>
      </c>
      <c r="P292" s="181">
        <v>0.73</v>
      </c>
      <c r="Q292" s="181">
        <v>0.72</v>
      </c>
      <c r="R292" s="181">
        <v>0.72</v>
      </c>
      <c r="S292" s="181">
        <v>0.73</v>
      </c>
      <c r="T292" s="181">
        <v>0.73</v>
      </c>
      <c r="U292" s="181">
        <v>0.72</v>
      </c>
      <c r="V292" s="181">
        <v>0.72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0.5</v>
      </c>
      <c r="F293" s="183">
        <v>0.5</v>
      </c>
      <c r="G293" s="183">
        <v>0.51</v>
      </c>
      <c r="H293" s="183">
        <v>0.5</v>
      </c>
      <c r="I293" s="183">
        <v>0.5</v>
      </c>
      <c r="J293" s="183">
        <v>0.49</v>
      </c>
      <c r="K293" s="183">
        <v>0.48</v>
      </c>
      <c r="L293" s="183">
        <v>0.48</v>
      </c>
      <c r="M293" s="183">
        <v>0.47</v>
      </c>
      <c r="N293" s="183">
        <v>0.46</v>
      </c>
      <c r="O293" s="183">
        <v>0.46</v>
      </c>
      <c r="P293" s="183">
        <v>0.46</v>
      </c>
      <c r="Q293" s="183">
        <v>0.46</v>
      </c>
      <c r="R293" s="183">
        <v>0.46</v>
      </c>
      <c r="S293" s="183">
        <v>0.46</v>
      </c>
      <c r="T293" s="183">
        <v>0.47</v>
      </c>
      <c r="U293" s="183">
        <v>0.47</v>
      </c>
      <c r="V293" s="183">
        <v>0.48</v>
      </c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0.28000000000000003</v>
      </c>
      <c r="F294" s="183">
        <v>0.28999999999999998</v>
      </c>
      <c r="G294" s="183">
        <v>0.28000000000000003</v>
      </c>
      <c r="H294" s="183">
        <v>0.27</v>
      </c>
      <c r="I294" s="183">
        <v>0.26</v>
      </c>
      <c r="J294" s="183">
        <v>0.26</v>
      </c>
      <c r="K294" s="183">
        <v>0.25</v>
      </c>
      <c r="L294" s="183">
        <v>0.24</v>
      </c>
      <c r="M294" s="183">
        <v>0.24</v>
      </c>
      <c r="N294" s="183">
        <v>0.24</v>
      </c>
      <c r="O294" s="183">
        <v>0.27</v>
      </c>
      <c r="P294" s="183">
        <v>0.28000000000000003</v>
      </c>
      <c r="Q294" s="183">
        <v>0.27</v>
      </c>
      <c r="R294" s="183">
        <v>0.27</v>
      </c>
      <c r="S294" s="183">
        <v>0.27</v>
      </c>
      <c r="T294" s="183">
        <v>0.26</v>
      </c>
      <c r="U294" s="183">
        <v>0.27</v>
      </c>
      <c r="V294" s="183">
        <v>0.25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0.3</v>
      </c>
      <c r="F295" s="185">
        <v>0.28000000000000003</v>
      </c>
      <c r="G295" s="185">
        <v>0.28000000000000003</v>
      </c>
      <c r="H295" s="185">
        <v>0.26</v>
      </c>
      <c r="I295" s="185">
        <v>0.25</v>
      </c>
      <c r="J295" s="185">
        <v>0.23</v>
      </c>
      <c r="K295" s="185">
        <v>0.23</v>
      </c>
      <c r="L295" s="185">
        <v>0.22</v>
      </c>
      <c r="M295" s="185">
        <v>0.21</v>
      </c>
      <c r="N295" s="185">
        <v>0.2</v>
      </c>
      <c r="O295" s="185">
        <v>0.19</v>
      </c>
      <c r="P295" s="185">
        <v>0.19</v>
      </c>
      <c r="Q295" s="185">
        <v>0.19</v>
      </c>
      <c r="R295" s="185">
        <v>0.18</v>
      </c>
      <c r="S295" s="185">
        <v>0.16</v>
      </c>
      <c r="T295" s="185">
        <v>0.16</v>
      </c>
      <c r="U295" s="185">
        <v>0.16</v>
      </c>
      <c r="V295" s="185">
        <v>0.18</v>
      </c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1095</v>
      </c>
      <c r="F301" s="193">
        <f>F241</f>
        <v>785</v>
      </c>
      <c r="G301" s="193">
        <f>G241</f>
        <v>310</v>
      </c>
      <c r="H301" s="305">
        <f>F301/E301</f>
        <v>0.71689497716894979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1558</v>
      </c>
      <c r="F302" s="193">
        <f>J241</f>
        <v>805</v>
      </c>
      <c r="G302" s="193">
        <f>K241</f>
        <v>753</v>
      </c>
      <c r="H302" s="305">
        <f>F302/E302</f>
        <v>0.51668806161745828</v>
      </c>
      <c r="I302" s="305"/>
    </row>
    <row r="303" spans="1:240" ht="14.65" customHeight="1" x14ac:dyDescent="0.2">
      <c r="D303" s="192" t="s">
        <v>407</v>
      </c>
      <c r="E303" s="193">
        <f>M241</f>
        <v>49</v>
      </c>
      <c r="F303" s="193">
        <f>N241</f>
        <v>11</v>
      </c>
      <c r="G303" s="193">
        <f>O241</f>
        <v>38</v>
      </c>
      <c r="H303" s="305">
        <f>F303/E303</f>
        <v>0.22448979591836735</v>
      </c>
      <c r="I303" s="305"/>
    </row>
    <row r="304" spans="1:240" ht="14.65" customHeight="1" x14ac:dyDescent="0.2">
      <c r="D304" s="192" t="s">
        <v>414</v>
      </c>
      <c r="E304" s="193">
        <f>Q241</f>
        <v>67</v>
      </c>
      <c r="F304" s="193">
        <f>R241</f>
        <v>17</v>
      </c>
      <c r="G304" s="193">
        <f>S241</f>
        <v>50</v>
      </c>
      <c r="H304" s="305">
        <f>F304/E304</f>
        <v>0.2537313432835821</v>
      </c>
      <c r="I304" s="305"/>
    </row>
    <row r="305" spans="1:14" ht="14.65" customHeight="1" x14ac:dyDescent="0.2">
      <c r="D305" s="194" t="s">
        <v>401</v>
      </c>
      <c r="E305" s="158">
        <f>SUM(E301:E304)</f>
        <v>2769</v>
      </c>
      <c r="F305" s="158">
        <f>SUM(F301:F304)</f>
        <v>1618</v>
      </c>
      <c r="G305" s="158">
        <f>SUM(G301:G304)</f>
        <v>1151</v>
      </c>
      <c r="H305" s="307">
        <f>F305/E305</f>
        <v>0.58432647165041529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785</v>
      </c>
      <c r="F308" s="193">
        <f>U241</f>
        <v>44</v>
      </c>
      <c r="G308" s="193">
        <v>95</v>
      </c>
      <c r="H308" s="309">
        <f>E308+F308+G308</f>
        <v>924</v>
      </c>
      <c r="I308" s="309">
        <f>SUM(E308:H308)</f>
        <v>1848</v>
      </c>
      <c r="J308" s="18"/>
    </row>
    <row r="309" spans="1:14" ht="14.65" customHeight="1" x14ac:dyDescent="0.2">
      <c r="D309" s="192" t="s">
        <v>413</v>
      </c>
      <c r="E309" s="193">
        <f>F302</f>
        <v>805</v>
      </c>
      <c r="F309" s="193">
        <f>V241</f>
        <v>256</v>
      </c>
      <c r="G309" s="193">
        <v>173</v>
      </c>
      <c r="H309" s="309">
        <f>E309+F309+G309</f>
        <v>1234</v>
      </c>
      <c r="I309" s="309"/>
    </row>
    <row r="310" spans="1:14" ht="14.65" customHeight="1" x14ac:dyDescent="0.2">
      <c r="D310" s="192" t="s">
        <v>407</v>
      </c>
      <c r="E310" s="193">
        <f>F303</f>
        <v>11</v>
      </c>
      <c r="F310" s="193">
        <f>W241</f>
        <v>9</v>
      </c>
      <c r="G310" s="196">
        <v>1</v>
      </c>
      <c r="H310" s="309">
        <f>E310+F310+G310</f>
        <v>21</v>
      </c>
      <c r="I310" s="309"/>
    </row>
    <row r="311" spans="1:14" ht="14.65" customHeight="1" x14ac:dyDescent="0.2">
      <c r="D311" s="192" t="s">
        <v>414</v>
      </c>
      <c r="E311" s="193">
        <f>F304</f>
        <v>17</v>
      </c>
      <c r="F311" s="193">
        <f>X241</f>
        <v>11</v>
      </c>
      <c r="G311" s="196">
        <v>5</v>
      </c>
      <c r="H311" s="309">
        <f>E311+F311+G311</f>
        <v>33</v>
      </c>
      <c r="I311" s="309"/>
    </row>
    <row r="312" spans="1:14" ht="14.65" customHeight="1" x14ac:dyDescent="0.2">
      <c r="D312" s="194" t="s">
        <v>401</v>
      </c>
      <c r="E312" s="197">
        <f>SUM(E308:E311)</f>
        <v>1618</v>
      </c>
      <c r="F312" s="197">
        <f>SUM(F308:F311)</f>
        <v>320</v>
      </c>
      <c r="G312" s="197">
        <f>SUM(G308:G311)</f>
        <v>274</v>
      </c>
      <c r="H312" s="310">
        <f>H308+H309+H310+H311</f>
        <v>2212</v>
      </c>
      <c r="I312" s="310">
        <f>F312+G312+H312</f>
        <v>2806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422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470</v>
      </c>
      <c r="F319" s="203">
        <v>379</v>
      </c>
      <c r="G319" s="203">
        <f>SUM(E319:F319)</f>
        <v>849</v>
      </c>
      <c r="H319" s="204">
        <v>37</v>
      </c>
      <c r="I319" s="204">
        <v>59</v>
      </c>
      <c r="J319" s="204">
        <f>SUM(H319:I319)</f>
        <v>96</v>
      </c>
      <c r="K319" s="205">
        <f>M319-L319</f>
        <v>507</v>
      </c>
      <c r="L319" s="205">
        <f>F319+I319</f>
        <v>438</v>
      </c>
      <c r="M319" s="206">
        <f>H308+H310</f>
        <v>945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616</v>
      </c>
      <c r="F320" s="203">
        <v>473</v>
      </c>
      <c r="G320" s="203">
        <f>SUM(E320:F320)</f>
        <v>1089</v>
      </c>
      <c r="H320" s="204">
        <v>59</v>
      </c>
      <c r="I320" s="204">
        <v>119</v>
      </c>
      <c r="J320" s="204">
        <f>SUM(H320:I320)</f>
        <v>178</v>
      </c>
      <c r="K320" s="205">
        <f>M320-L320</f>
        <v>675</v>
      </c>
      <c r="L320" s="205">
        <f>F320+I320</f>
        <v>592</v>
      </c>
      <c r="M320" s="206">
        <f>H309+H311</f>
        <v>1267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1086</v>
      </c>
      <c r="F321" s="208">
        <f>SUM(F319:F320)</f>
        <v>852</v>
      </c>
      <c r="G321" s="208">
        <f>SUM(E321:F321)</f>
        <v>1938</v>
      </c>
      <c r="H321" s="209">
        <f t="shared" ref="H321:M321" si="8">SUM(H319:H320)</f>
        <v>96</v>
      </c>
      <c r="I321" s="209">
        <f t="shared" si="8"/>
        <v>178</v>
      </c>
      <c r="J321" s="209">
        <f t="shared" si="8"/>
        <v>274</v>
      </c>
      <c r="K321" s="210">
        <f t="shared" si="8"/>
        <v>1182</v>
      </c>
      <c r="L321" s="210">
        <f t="shared" si="8"/>
        <v>1030</v>
      </c>
      <c r="M321" s="211">
        <f t="shared" si="8"/>
        <v>2212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44058</v>
      </c>
      <c r="F325" s="213">
        <v>44059</v>
      </c>
      <c r="G325" s="213">
        <v>44060</v>
      </c>
      <c r="H325" s="213">
        <v>44061</v>
      </c>
      <c r="I325" s="213">
        <v>44062</v>
      </c>
      <c r="J325" s="213">
        <v>44063</v>
      </c>
      <c r="K325" s="213">
        <v>44064</v>
      </c>
      <c r="L325" s="213">
        <v>44065</v>
      </c>
      <c r="M325" s="213">
        <v>44066</v>
      </c>
      <c r="N325" s="213">
        <v>44067</v>
      </c>
      <c r="O325" s="213">
        <v>44068</v>
      </c>
      <c r="P325" s="213">
        <v>44069</v>
      </c>
      <c r="Q325" s="213">
        <v>44070</v>
      </c>
      <c r="R325" s="213">
        <v>44071</v>
      </c>
      <c r="S325" s="213">
        <v>44072</v>
      </c>
      <c r="T325" s="213">
        <v>44073</v>
      </c>
      <c r="U325" s="213">
        <v>44074</v>
      </c>
      <c r="V325" s="213">
        <v>44075</v>
      </c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1019</v>
      </c>
      <c r="F326" s="215">
        <v>997</v>
      </c>
      <c r="G326" s="215">
        <v>979</v>
      </c>
      <c r="H326" s="215">
        <v>987</v>
      </c>
      <c r="I326" s="215">
        <v>974</v>
      </c>
      <c r="J326" s="215">
        <v>982</v>
      </c>
      <c r="K326" s="215">
        <v>962</v>
      </c>
      <c r="L326" s="215">
        <v>965</v>
      </c>
      <c r="M326" s="215">
        <v>958</v>
      </c>
      <c r="N326" s="215">
        <v>998</v>
      </c>
      <c r="O326" s="215">
        <v>998</v>
      </c>
      <c r="P326" s="215">
        <v>993</v>
      </c>
      <c r="Q326" s="215">
        <v>977</v>
      </c>
      <c r="R326" s="215">
        <v>969</v>
      </c>
      <c r="S326" s="215">
        <v>1037</v>
      </c>
      <c r="T326" s="215">
        <v>969</v>
      </c>
      <c r="U326" s="215">
        <v>954</v>
      </c>
      <c r="V326" s="215">
        <v>945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1177</v>
      </c>
      <c r="F327" s="217">
        <v>1175</v>
      </c>
      <c r="G327" s="217">
        <v>1178</v>
      </c>
      <c r="H327" s="217">
        <v>1089</v>
      </c>
      <c r="I327" s="217">
        <v>1073</v>
      </c>
      <c r="J327" s="217">
        <v>1089</v>
      </c>
      <c r="K327" s="217">
        <v>1114</v>
      </c>
      <c r="L327" s="217">
        <v>1082</v>
      </c>
      <c r="M327" s="217">
        <v>1053</v>
      </c>
      <c r="N327" s="217">
        <v>1074</v>
      </c>
      <c r="O327" s="217">
        <v>1143</v>
      </c>
      <c r="P327" s="217">
        <v>1161</v>
      </c>
      <c r="Q327" s="217">
        <v>1237</v>
      </c>
      <c r="R327" s="217">
        <v>1246</v>
      </c>
      <c r="S327" s="217">
        <v>1164</v>
      </c>
      <c r="T327" s="217">
        <v>1184</v>
      </c>
      <c r="U327" s="217">
        <v>1211</v>
      </c>
      <c r="V327" s="217">
        <v>1267</v>
      </c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V328" si="9">SUM(E326:E327)</f>
        <v>2196</v>
      </c>
      <c r="F328" s="219">
        <f t="shared" si="9"/>
        <v>2172</v>
      </c>
      <c r="G328" s="219">
        <f t="shared" si="9"/>
        <v>2157</v>
      </c>
      <c r="H328" s="219">
        <f t="shared" si="9"/>
        <v>2076</v>
      </c>
      <c r="I328" s="219">
        <f t="shared" si="9"/>
        <v>2047</v>
      </c>
      <c r="J328" s="219">
        <f t="shared" si="9"/>
        <v>2071</v>
      </c>
      <c r="K328" s="219">
        <f t="shared" si="9"/>
        <v>2076</v>
      </c>
      <c r="L328" s="219">
        <f t="shared" si="9"/>
        <v>2047</v>
      </c>
      <c r="M328" s="219">
        <f t="shared" si="9"/>
        <v>2011</v>
      </c>
      <c r="N328" s="219">
        <f t="shared" si="9"/>
        <v>2072</v>
      </c>
      <c r="O328" s="219">
        <f t="shared" si="9"/>
        <v>2141</v>
      </c>
      <c r="P328" s="219">
        <f t="shared" si="9"/>
        <v>2154</v>
      </c>
      <c r="Q328" s="219">
        <f t="shared" si="9"/>
        <v>2214</v>
      </c>
      <c r="R328" s="219">
        <f t="shared" si="9"/>
        <v>2215</v>
      </c>
      <c r="S328" s="219">
        <f t="shared" si="9"/>
        <v>2201</v>
      </c>
      <c r="T328" s="219">
        <f t="shared" si="9"/>
        <v>2153</v>
      </c>
      <c r="U328" s="219">
        <f t="shared" si="9"/>
        <v>2165</v>
      </c>
      <c r="V328" s="219">
        <f t="shared" si="9"/>
        <v>2212</v>
      </c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21" t="s">
        <v>426</v>
      </c>
      <c r="U330" s="321"/>
      <c r="V330" s="321"/>
      <c r="W330" s="32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28" t="s">
        <v>439</v>
      </c>
      <c r="U331" s="328"/>
      <c r="V331" s="329" t="s">
        <v>440</v>
      </c>
      <c r="W331" s="329"/>
    </row>
    <row r="332" spans="1:240" ht="14.65" customHeight="1" x14ac:dyDescent="0.2">
      <c r="C332" s="328" t="s">
        <v>441</v>
      </c>
      <c r="D332" s="330" t="s">
        <v>442</v>
      </c>
      <c r="E332" s="331" t="s">
        <v>443</v>
      </c>
      <c r="F332" s="331"/>
      <c r="G332" s="331"/>
      <c r="H332" s="332">
        <v>2016</v>
      </c>
      <c r="I332" s="332"/>
      <c r="J332" s="333">
        <f>H332/H338</f>
        <v>0.16911332941867294</v>
      </c>
      <c r="K332" s="333"/>
      <c r="L332" s="334">
        <v>636</v>
      </c>
      <c r="M332" s="334"/>
      <c r="N332" s="335">
        <f>L332/L338</f>
        <v>0.16425619834710745</v>
      </c>
      <c r="O332" s="335"/>
      <c r="P332" s="336">
        <v>29</v>
      </c>
      <c r="Q332" s="336"/>
      <c r="R332" s="337">
        <f>P332/P338</f>
        <v>0.26363636363636361</v>
      </c>
      <c r="S332" s="337"/>
      <c r="T332" s="338">
        <f>H332+L332+P332</f>
        <v>2681</v>
      </c>
      <c r="U332" s="338"/>
      <c r="V332" s="339">
        <f>T332/T338</f>
        <v>0.16859514526474656</v>
      </c>
      <c r="W332" s="339"/>
    </row>
    <row r="333" spans="1:240" x14ac:dyDescent="0.2">
      <c r="C333" s="328"/>
      <c r="D333" s="330"/>
      <c r="E333" s="331" t="s">
        <v>444</v>
      </c>
      <c r="F333" s="331"/>
      <c r="G333" s="331"/>
      <c r="H333" s="332">
        <v>462</v>
      </c>
      <c r="I333" s="332"/>
      <c r="J333" s="333">
        <f>H333/H338</f>
        <v>3.8755137991779216E-2</v>
      </c>
      <c r="K333" s="333"/>
      <c r="L333" s="334">
        <v>254</v>
      </c>
      <c r="M333" s="334"/>
      <c r="N333" s="335">
        <f>L333/L338</f>
        <v>6.5599173553719012E-2</v>
      </c>
      <c r="O333" s="335"/>
      <c r="P333" s="336">
        <v>0</v>
      </c>
      <c r="Q333" s="336"/>
      <c r="R333" s="337">
        <f>P333/P338</f>
        <v>0</v>
      </c>
      <c r="S333" s="337"/>
      <c r="T333" s="338">
        <f>H333+L333+P333</f>
        <v>716</v>
      </c>
      <c r="U333" s="338"/>
      <c r="V333" s="339">
        <f>T333/T338</f>
        <v>4.5025782920387371E-2</v>
      </c>
      <c r="W333" s="339"/>
    </row>
    <row r="334" spans="1:240" x14ac:dyDescent="0.2">
      <c r="C334" s="328"/>
      <c r="D334" s="330"/>
      <c r="E334" s="331" t="s">
        <v>445</v>
      </c>
      <c r="F334" s="331"/>
      <c r="G334" s="331"/>
      <c r="H334" s="332">
        <v>2</v>
      </c>
      <c r="I334" s="332"/>
      <c r="J334" s="333">
        <f>H334/H338</f>
        <v>1.6777116013757235E-4</v>
      </c>
      <c r="K334" s="333"/>
      <c r="L334" s="334">
        <v>2</v>
      </c>
      <c r="M334" s="334"/>
      <c r="N334" s="335">
        <f>L334/L338</f>
        <v>5.1652892561983473E-4</v>
      </c>
      <c r="O334" s="335"/>
      <c r="P334" s="336">
        <v>0</v>
      </c>
      <c r="Q334" s="336"/>
      <c r="R334" s="337">
        <f>P334/P338</f>
        <v>0</v>
      </c>
      <c r="S334" s="337"/>
      <c r="T334" s="338">
        <f>H334+L334+P334</f>
        <v>4</v>
      </c>
      <c r="U334" s="338"/>
      <c r="V334" s="339">
        <f>T334/T338</f>
        <v>2.5154068670607473E-4</v>
      </c>
      <c r="W334" s="339"/>
    </row>
    <row r="335" spans="1:240" ht="14.65" customHeight="1" x14ac:dyDescent="0.2">
      <c r="C335" s="328"/>
      <c r="D335" s="330"/>
      <c r="E335" s="331" t="s">
        <v>446</v>
      </c>
      <c r="F335" s="331"/>
      <c r="G335" s="331"/>
      <c r="H335" s="332">
        <v>0</v>
      </c>
      <c r="I335" s="332"/>
      <c r="J335" s="333">
        <f>H335/H338</f>
        <v>0</v>
      </c>
      <c r="K335" s="333"/>
      <c r="L335" s="334">
        <v>1</v>
      </c>
      <c r="M335" s="334"/>
      <c r="N335" s="335">
        <f>L335/L338</f>
        <v>2.5826446280991736E-4</v>
      </c>
      <c r="O335" s="335"/>
      <c r="P335" s="336">
        <v>0</v>
      </c>
      <c r="Q335" s="336"/>
      <c r="R335" s="337">
        <f>P335/P338</f>
        <v>0</v>
      </c>
      <c r="S335" s="337"/>
      <c r="T335" s="338">
        <f>H335+L335+P335</f>
        <v>1</v>
      </c>
      <c r="U335" s="338"/>
      <c r="V335" s="339">
        <f>T335/T338</f>
        <v>6.2885171676518682E-5</v>
      </c>
      <c r="W335" s="339"/>
    </row>
    <row r="336" spans="1:240" ht="14.65" customHeight="1" x14ac:dyDescent="0.2">
      <c r="C336" s="328"/>
      <c r="D336" s="330"/>
      <c r="E336" s="340" t="s">
        <v>401</v>
      </c>
      <c r="F336" s="340"/>
      <c r="G336" s="340"/>
      <c r="H336" s="332">
        <f>SUM(H332:H335)</f>
        <v>2480</v>
      </c>
      <c r="I336" s="332">
        <f>SUM(H336:H336)</f>
        <v>2480</v>
      </c>
      <c r="J336" s="333">
        <f>H336/H338</f>
        <v>0.20803623857058973</v>
      </c>
      <c r="K336" s="333"/>
      <c r="L336" s="334">
        <f>L332+L333+L334+L335</f>
        <v>893</v>
      </c>
      <c r="M336" s="334">
        <f>SUM(L336:L336)</f>
        <v>893</v>
      </c>
      <c r="N336" s="335">
        <f>L336/L338</f>
        <v>0.2306301652892562</v>
      </c>
      <c r="O336" s="335"/>
      <c r="P336" s="336">
        <v>30</v>
      </c>
      <c r="Q336" s="336"/>
      <c r="R336" s="337">
        <f>P336/P338</f>
        <v>0.27272727272727271</v>
      </c>
      <c r="S336" s="337"/>
      <c r="T336" s="338">
        <f>SUM(T332:T335)</f>
        <v>3402</v>
      </c>
      <c r="U336" s="338"/>
      <c r="V336" s="339">
        <f>T336/T338</f>
        <v>0.21393535404351655</v>
      </c>
      <c r="W336" s="339"/>
    </row>
    <row r="337" spans="1:240" ht="14.65" customHeight="1" x14ac:dyDescent="0.2">
      <c r="A337"/>
      <c r="C337" s="328"/>
      <c r="D337" s="330" t="s">
        <v>447</v>
      </c>
      <c r="E337" s="330"/>
      <c r="F337" s="330"/>
      <c r="G337" s="330"/>
      <c r="H337" s="332">
        <v>9441</v>
      </c>
      <c r="I337" s="332"/>
      <c r="J337" s="333">
        <f>H337/H338</f>
        <v>0.79196376142941027</v>
      </c>
      <c r="K337" s="333"/>
      <c r="L337" s="334">
        <v>2979</v>
      </c>
      <c r="M337" s="334"/>
      <c r="N337" s="335">
        <f>L337/L338</f>
        <v>0.76936983471074383</v>
      </c>
      <c r="O337" s="335"/>
      <c r="P337" s="336">
        <v>80</v>
      </c>
      <c r="Q337" s="336"/>
      <c r="R337" s="337">
        <f>P337/P338</f>
        <v>0.72727272727272729</v>
      </c>
      <c r="S337" s="337"/>
      <c r="T337" s="338">
        <f>H337+L337+P337</f>
        <v>12500</v>
      </c>
      <c r="U337" s="338"/>
      <c r="V337" s="339">
        <f>T337/T338</f>
        <v>0.78606464595648351</v>
      </c>
      <c r="W337" s="339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11921</v>
      </c>
      <c r="I338" s="342"/>
      <c r="J338" s="307">
        <f>H338/H338</f>
        <v>1</v>
      </c>
      <c r="K338" s="307"/>
      <c r="L338" s="342">
        <f>L336+L337</f>
        <v>3872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15902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4960</v>
      </c>
      <c r="I339" s="281">
        <f>SUM(I332:I336)</f>
        <v>2480</v>
      </c>
      <c r="J339" s="281"/>
      <c r="K339" s="281"/>
      <c r="L339" s="281">
        <f>SUM(L332:L336)</f>
        <v>1786</v>
      </c>
      <c r="M339" s="281">
        <f>SUM(M332:M336)</f>
        <v>893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285" t="s">
        <v>450</v>
      </c>
      <c r="E341" s="285"/>
      <c r="F341" s="285"/>
      <c r="G341" s="285"/>
      <c r="H341" s="285"/>
      <c r="I341" s="285"/>
      <c r="J341" s="285"/>
      <c r="K341" s="285"/>
      <c r="L341" s="285"/>
      <c r="M341" s="285"/>
      <c r="N341" s="285"/>
      <c r="O341" s="285"/>
      <c r="P341" s="285"/>
      <c r="Q341" s="285"/>
      <c r="R341" s="285"/>
      <c r="S341" s="285"/>
      <c r="T341" s="285"/>
      <c r="U341" s="285"/>
      <c r="V341" s="285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12" t="s">
        <v>404</v>
      </c>
      <c r="E342" s="213">
        <v>44058</v>
      </c>
      <c r="F342" s="213">
        <v>44059</v>
      </c>
      <c r="G342" s="213">
        <v>44060</v>
      </c>
      <c r="H342" s="213">
        <v>44061</v>
      </c>
      <c r="I342" s="213">
        <v>44062</v>
      </c>
      <c r="J342" s="213">
        <v>44063</v>
      </c>
      <c r="K342" s="213">
        <v>44064</v>
      </c>
      <c r="L342" s="213">
        <v>44065</v>
      </c>
      <c r="M342" s="213">
        <v>44066</v>
      </c>
      <c r="N342" s="213">
        <v>44067</v>
      </c>
      <c r="O342" s="213">
        <v>44068</v>
      </c>
      <c r="P342" s="213">
        <v>44069</v>
      </c>
      <c r="Q342" s="213">
        <v>44070</v>
      </c>
      <c r="R342" s="213">
        <v>44071</v>
      </c>
      <c r="S342" s="213">
        <v>44072</v>
      </c>
      <c r="T342" s="213">
        <v>44073</v>
      </c>
      <c r="U342" s="213">
        <v>44074</v>
      </c>
      <c r="V342" s="213">
        <v>44075</v>
      </c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14" t="s">
        <v>451</v>
      </c>
      <c r="E343" s="220">
        <v>2704</v>
      </c>
      <c r="F343" s="152">
        <v>2727</v>
      </c>
      <c r="G343" s="152">
        <v>2740</v>
      </c>
      <c r="H343" s="152">
        <v>2773</v>
      </c>
      <c r="I343" s="152">
        <v>2794</v>
      </c>
      <c r="J343" s="152">
        <v>2816</v>
      </c>
      <c r="K343" s="152">
        <v>2848</v>
      </c>
      <c r="L343" s="152">
        <v>2874</v>
      </c>
      <c r="M343" s="152">
        <v>2899</v>
      </c>
      <c r="N343" s="152">
        <v>2925</v>
      </c>
      <c r="O343" s="152">
        <v>3082</v>
      </c>
      <c r="P343" s="152">
        <v>3114</v>
      </c>
      <c r="Q343" s="152">
        <v>3155</v>
      </c>
      <c r="R343" s="152">
        <v>3183</v>
      </c>
      <c r="S343" s="152">
        <v>3213</v>
      </c>
      <c r="T343" s="152">
        <v>3328</v>
      </c>
      <c r="U343" s="152">
        <v>3371</v>
      </c>
      <c r="V343" s="152">
        <v>3402</v>
      </c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16" t="s">
        <v>452</v>
      </c>
      <c r="E344" s="221">
        <v>10418</v>
      </c>
      <c r="F344" s="130">
        <v>10496</v>
      </c>
      <c r="G344" s="130">
        <v>10549</v>
      </c>
      <c r="H344" s="130">
        <v>10698</v>
      </c>
      <c r="I344" s="130">
        <v>10808</v>
      </c>
      <c r="J344" s="130">
        <v>10900</v>
      </c>
      <c r="K344" s="130">
        <v>10996</v>
      </c>
      <c r="L344" s="130">
        <v>11086</v>
      </c>
      <c r="M344" s="130">
        <v>11176</v>
      </c>
      <c r="N344" s="130">
        <v>11239</v>
      </c>
      <c r="O344" s="130">
        <v>11422</v>
      </c>
      <c r="P344" s="130">
        <v>11535</v>
      </c>
      <c r="Q344" s="130">
        <v>11618</v>
      </c>
      <c r="R344" s="130">
        <v>11706</v>
      </c>
      <c r="S344" s="130">
        <v>11807</v>
      </c>
      <c r="T344" s="130">
        <v>12341</v>
      </c>
      <c r="U344" s="130">
        <v>12413</v>
      </c>
      <c r="V344" s="130">
        <v>12500</v>
      </c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18" t="s">
        <v>453</v>
      </c>
      <c r="E345" s="222">
        <f t="shared" ref="E345:V345" si="10">SUM(E343:E344)</f>
        <v>13122</v>
      </c>
      <c r="F345" s="223">
        <f t="shared" si="10"/>
        <v>13223</v>
      </c>
      <c r="G345" s="223">
        <f t="shared" si="10"/>
        <v>13289</v>
      </c>
      <c r="H345" s="223">
        <f t="shared" si="10"/>
        <v>13471</v>
      </c>
      <c r="I345" s="223">
        <f t="shared" si="10"/>
        <v>13602</v>
      </c>
      <c r="J345" s="223">
        <f t="shared" si="10"/>
        <v>13716</v>
      </c>
      <c r="K345" s="223">
        <f t="shared" si="10"/>
        <v>13844</v>
      </c>
      <c r="L345" s="223">
        <f t="shared" si="10"/>
        <v>13960</v>
      </c>
      <c r="M345" s="223">
        <f t="shared" si="10"/>
        <v>14075</v>
      </c>
      <c r="N345" s="223">
        <f t="shared" si="10"/>
        <v>14164</v>
      </c>
      <c r="O345" s="223">
        <f t="shared" si="10"/>
        <v>14504</v>
      </c>
      <c r="P345" s="223">
        <f t="shared" si="10"/>
        <v>14649</v>
      </c>
      <c r="Q345" s="223">
        <f t="shared" si="10"/>
        <v>14773</v>
      </c>
      <c r="R345" s="223">
        <f t="shared" si="10"/>
        <v>14889</v>
      </c>
      <c r="S345" s="223">
        <f t="shared" si="10"/>
        <v>15020</v>
      </c>
      <c r="T345" s="223">
        <f t="shared" si="10"/>
        <v>15669</v>
      </c>
      <c r="U345" s="223">
        <f t="shared" si="10"/>
        <v>15784</v>
      </c>
      <c r="V345" s="223">
        <f t="shared" si="10"/>
        <v>15902</v>
      </c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</sheetData>
  <mergeCells count="255"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V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V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V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/>
  <headerFooter>
    <oddHeader>&amp;C&amp;A</oddHeader>
    <oddFooter>&amp;CPágina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5"/>
  <sheetViews>
    <sheetView topLeftCell="A284" zoomScaleNormal="100" workbookViewId="0">
      <selection activeCell="H332" sqref="H332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44084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12</v>
      </c>
      <c r="G10" s="30">
        <f>E10-F10</f>
        <v>8</v>
      </c>
      <c r="H10" s="31">
        <f>F10/E10</f>
        <v>0.6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>
        <v>1</v>
      </c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8</v>
      </c>
      <c r="G13" s="44">
        <f>E13-F13</f>
        <v>0</v>
      </c>
      <c r="H13" s="45">
        <f>F13/E13</f>
        <v>1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>
        <v>2</v>
      </c>
      <c r="V13" s="51">
        <v>3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8</v>
      </c>
      <c r="G15" s="44">
        <f>E15-F15</f>
        <v>2</v>
      </c>
      <c r="H15" s="45">
        <f>F15/E15</f>
        <v>0.8</v>
      </c>
      <c r="I15" s="44">
        <v>30</v>
      </c>
      <c r="J15" s="43">
        <v>9</v>
      </c>
      <c r="K15" s="44">
        <f>I15-J15</f>
        <v>21</v>
      </c>
      <c r="L15" s="46">
        <f>J15/I15</f>
        <v>0.3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56</v>
      </c>
      <c r="G16" s="44">
        <f>E16-F16</f>
        <v>9</v>
      </c>
      <c r="H16" s="45">
        <f>F16/E16</f>
        <v>0.86153846153846159</v>
      </c>
      <c r="I16" s="44">
        <v>70</v>
      </c>
      <c r="J16" s="43">
        <v>41</v>
      </c>
      <c r="K16" s="44">
        <f>I16-J16</f>
        <v>29</v>
      </c>
      <c r="L16" s="46">
        <f>J16/I16</f>
        <v>0.58571428571428574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2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61</v>
      </c>
      <c r="F18" s="43">
        <v>55</v>
      </c>
      <c r="G18" s="44">
        <f>E18-F18</f>
        <v>6</v>
      </c>
      <c r="H18" s="45">
        <f>F18/E18</f>
        <v>0.90163934426229508</v>
      </c>
      <c r="I18" s="44">
        <v>83</v>
      </c>
      <c r="J18" s="43">
        <v>75</v>
      </c>
      <c r="K18" s="44">
        <f>I18-J18</f>
        <v>8</v>
      </c>
      <c r="L18" s="46">
        <f>J18/I18</f>
        <v>0.90361445783132532</v>
      </c>
      <c r="M18" s="54">
        <v>5</v>
      </c>
      <c r="N18" s="51">
        <v>2</v>
      </c>
      <c r="O18" s="49">
        <f>M18-N18</f>
        <v>3</v>
      </c>
      <c r="P18" s="45">
        <f>N18/M18</f>
        <v>0.4</v>
      </c>
      <c r="Q18" s="54"/>
      <c r="R18" s="43"/>
      <c r="S18" s="44"/>
      <c r="T18" s="46"/>
      <c r="U18" s="51"/>
      <c r="V18" s="51"/>
      <c r="W18" s="51"/>
      <c r="X18" s="52">
        <v>4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5</v>
      </c>
      <c r="N19" s="51">
        <v>2</v>
      </c>
      <c r="O19" s="49">
        <f>M19-N19</f>
        <v>3</v>
      </c>
      <c r="P19" s="45">
        <f>N19/M19</f>
        <v>0.4</v>
      </c>
      <c r="Q19" s="54">
        <v>20</v>
      </c>
      <c r="R19" s="43">
        <v>6</v>
      </c>
      <c r="S19" s="44">
        <f>Q19-R19</f>
        <v>14</v>
      </c>
      <c r="T19" s="46">
        <f>R19/Q19</f>
        <v>0.3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3</v>
      </c>
      <c r="K21" s="44">
        <f>I21-J21</f>
        <v>5</v>
      </c>
      <c r="L21" s="46">
        <f>J21/I21</f>
        <v>0.375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33</v>
      </c>
      <c r="G23" s="44">
        <f>E23-F23</f>
        <v>0</v>
      </c>
      <c r="H23" s="45">
        <f>F23/E23</f>
        <v>1</v>
      </c>
      <c r="I23" s="44">
        <v>48</v>
      </c>
      <c r="J23" s="43">
        <v>32</v>
      </c>
      <c r="K23" s="44">
        <f>I23-J23</f>
        <v>16</v>
      </c>
      <c r="L23" s="46">
        <f>J23/I23</f>
        <v>0.66666666666666663</v>
      </c>
      <c r="M23" s="54">
        <v>6</v>
      </c>
      <c r="N23" s="51">
        <v>2</v>
      </c>
      <c r="O23" s="49">
        <f>M23-N23</f>
        <v>4</v>
      </c>
      <c r="P23" s="45">
        <f>N23/M23</f>
        <v>0.33333333333333331</v>
      </c>
      <c r="Q23" s="54">
        <v>10</v>
      </c>
      <c r="R23" s="43">
        <v>4</v>
      </c>
      <c r="S23" s="44">
        <f>Q23-R23</f>
        <v>6</v>
      </c>
      <c r="T23" s="46">
        <f>R23/Q23</f>
        <v>0.4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56</v>
      </c>
      <c r="G24" s="44">
        <f>E24-F24</f>
        <v>6</v>
      </c>
      <c r="H24" s="45">
        <f>F24/E24</f>
        <v>0.90322580645161288</v>
      </c>
      <c r="I24" s="55">
        <v>104</v>
      </c>
      <c r="J24" s="56">
        <v>97</v>
      </c>
      <c r="K24" s="44">
        <f>I24-J24</f>
        <v>7</v>
      </c>
      <c r="L24" s="46">
        <f>J24/I24</f>
        <v>0.93269230769230771</v>
      </c>
      <c r="M24" s="54"/>
      <c r="N24" s="43"/>
      <c r="O24" s="49"/>
      <c r="P24" s="45"/>
      <c r="Q24" s="44"/>
      <c r="R24" s="43"/>
      <c r="S24" s="44"/>
      <c r="T24" s="46"/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22</v>
      </c>
      <c r="G26" s="44">
        <f>E26-F26</f>
        <v>0</v>
      </c>
      <c r="H26" s="45">
        <f>F26/E26</f>
        <v>1</v>
      </c>
      <c r="I26" s="44">
        <v>34</v>
      </c>
      <c r="J26" s="43">
        <v>8</v>
      </c>
      <c r="K26" s="44">
        <f>I26-J26</f>
        <v>26</v>
      </c>
      <c r="L26" s="46">
        <f>J26/I26</f>
        <v>0.23529411764705882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40</v>
      </c>
      <c r="G28" s="44">
        <f>E28-F28</f>
        <v>12</v>
      </c>
      <c r="H28" s="45">
        <f>F28/E28</f>
        <v>0.76923076923076927</v>
      </c>
      <c r="I28" s="44">
        <v>32</v>
      </c>
      <c r="J28" s="43">
        <v>13</v>
      </c>
      <c r="K28" s="44">
        <f>I28-J28</f>
        <v>19</v>
      </c>
      <c r="L28" s="46">
        <f>J28/I28</f>
        <v>0.40625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1</v>
      </c>
      <c r="V30" s="51">
        <v>2</v>
      </c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2</v>
      </c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/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7</v>
      </c>
      <c r="G33" s="44">
        <f>E33-F33</f>
        <v>1</v>
      </c>
      <c r="H33" s="45">
        <f>F33/E33</f>
        <v>0.875</v>
      </c>
      <c r="I33" s="44">
        <v>10</v>
      </c>
      <c r="J33" s="43">
        <v>12</v>
      </c>
      <c r="K33" s="44">
        <f>I33-J33</f>
        <v>-2</v>
      </c>
      <c r="L33" s="46">
        <f>J33/I33</f>
        <v>1.2</v>
      </c>
      <c r="M33" s="54"/>
      <c r="N33" s="51"/>
      <c r="O33" s="49"/>
      <c r="P33" s="45"/>
      <c r="Q33" s="54"/>
      <c r="R33" s="43"/>
      <c r="S33" s="44"/>
      <c r="T33" s="46"/>
      <c r="U33" s="51"/>
      <c r="V33" s="51">
        <v>1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116</v>
      </c>
      <c r="G34" s="44">
        <f>E34-F34</f>
        <v>9</v>
      </c>
      <c r="H34" s="45">
        <f>F34/E34</f>
        <v>0.92800000000000005</v>
      </c>
      <c r="I34" s="44">
        <v>212</v>
      </c>
      <c r="J34" s="43">
        <v>76</v>
      </c>
      <c r="K34" s="44">
        <f>I34-J34</f>
        <v>136</v>
      </c>
      <c r="L34" s="46">
        <f>J34/I34</f>
        <v>0.35849056603773582</v>
      </c>
      <c r="M34" s="54"/>
      <c r="N34" s="51"/>
      <c r="O34" s="49"/>
      <c r="P34" s="45"/>
      <c r="Q34" s="54"/>
      <c r="R34" s="43"/>
      <c r="S34" s="44"/>
      <c r="T34" s="46"/>
      <c r="U34" s="51">
        <v>5</v>
      </c>
      <c r="V34" s="51">
        <v>11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>
        <v>2</v>
      </c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19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4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26</v>
      </c>
      <c r="G49" s="44">
        <f>E49-F49</f>
        <v>4</v>
      </c>
      <c r="H49" s="45">
        <f>F49/E49</f>
        <v>0.8666666666666667</v>
      </c>
      <c r="I49" s="44">
        <v>24</v>
      </c>
      <c r="J49" s="43">
        <v>25</v>
      </c>
      <c r="K49" s="44">
        <f>I49-J49</f>
        <v>-1</v>
      </c>
      <c r="L49" s="46">
        <f>J49/I49</f>
        <v>1.0416666666666667</v>
      </c>
      <c r="M49" s="54"/>
      <c r="N49" s="51"/>
      <c r="O49" s="49"/>
      <c r="P49" s="45"/>
      <c r="Q49" s="54"/>
      <c r="R49" s="43"/>
      <c r="S49" s="44"/>
      <c r="T49" s="46"/>
      <c r="U49" s="51">
        <v>3</v>
      </c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/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1</v>
      </c>
      <c r="V54" s="51">
        <v>1</v>
      </c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>
        <v>1</v>
      </c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3</v>
      </c>
      <c r="G64" s="44">
        <f>E64-F64</f>
        <v>1</v>
      </c>
      <c r="H64" s="45">
        <f>F64/E64</f>
        <v>0.75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/>
      <c r="V64" s="51">
        <v>4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3</v>
      </c>
      <c r="G65" s="44">
        <f>E65-F65</f>
        <v>7</v>
      </c>
      <c r="H65" s="45">
        <f>F65/E65</f>
        <v>0.3</v>
      </c>
      <c r="I65" s="44">
        <v>40</v>
      </c>
      <c r="J65" s="43">
        <v>5</v>
      </c>
      <c r="K65" s="44">
        <f>I65-J65</f>
        <v>35</v>
      </c>
      <c r="L65" s="46">
        <f>J65/I65</f>
        <v>0.125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5</v>
      </c>
      <c r="G66" s="44">
        <f>E66-F66</f>
        <v>15</v>
      </c>
      <c r="H66" s="45">
        <f>F66/E66</f>
        <v>0.25</v>
      </c>
      <c r="I66" s="44">
        <v>60</v>
      </c>
      <c r="J66" s="43">
        <v>12</v>
      </c>
      <c r="K66" s="44">
        <f>I66-J66</f>
        <v>48</v>
      </c>
      <c r="L66" s="46">
        <f>J66/I66</f>
        <v>0.2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>
        <v>1</v>
      </c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>
        <v>1</v>
      </c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7</v>
      </c>
      <c r="G70" s="44">
        <f>E70-F70</f>
        <v>3</v>
      </c>
      <c r="H70" s="45">
        <f>F70/E70</f>
        <v>0.7</v>
      </c>
      <c r="I70" s="44">
        <v>20</v>
      </c>
      <c r="J70" s="43">
        <v>2</v>
      </c>
      <c r="K70" s="44">
        <f>I70-J70</f>
        <v>18</v>
      </c>
      <c r="L70" s="46">
        <f>J70/I70</f>
        <v>0.1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3</v>
      </c>
      <c r="G72" s="44">
        <f>E72-F72</f>
        <v>1</v>
      </c>
      <c r="H72" s="45">
        <f>F72/E72</f>
        <v>0.75</v>
      </c>
      <c r="I72" s="44">
        <v>8</v>
      </c>
      <c r="J72" s="43">
        <v>4</v>
      </c>
      <c r="K72" s="44">
        <f>I72-J72</f>
        <v>4</v>
      </c>
      <c r="L72" s="46">
        <f>J72/I72</f>
        <v>0.5</v>
      </c>
      <c r="M72" s="54"/>
      <c r="N72" s="51"/>
      <c r="O72" s="49"/>
      <c r="P72" s="45"/>
      <c r="Q72" s="54"/>
      <c r="R72" s="43"/>
      <c r="S72" s="44"/>
      <c r="T72" s="46"/>
      <c r="U72" s="51">
        <v>2</v>
      </c>
      <c r="V72" s="51"/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2</v>
      </c>
      <c r="G73" s="44">
        <f>E73-F73</f>
        <v>0</v>
      </c>
      <c r="H73" s="45">
        <f>F73/E73</f>
        <v>1</v>
      </c>
      <c r="I73" s="44">
        <v>4</v>
      </c>
      <c r="J73" s="43">
        <v>1</v>
      </c>
      <c r="K73" s="44">
        <f>I73-J73</f>
        <v>3</v>
      </c>
      <c r="L73" s="46">
        <f>J73/I73</f>
        <v>0.25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1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19</v>
      </c>
      <c r="G79" s="44">
        <f>E79-F79</f>
        <v>1</v>
      </c>
      <c r="H79" s="45">
        <f>F79/E79</f>
        <v>0.95</v>
      </c>
      <c r="I79" s="44">
        <v>20</v>
      </c>
      <c r="J79" s="43">
        <v>16</v>
      </c>
      <c r="K79" s="44">
        <f>I79-J79</f>
        <v>4</v>
      </c>
      <c r="L79" s="46">
        <f>J79/I79</f>
        <v>0.8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2</v>
      </c>
      <c r="G80" s="44">
        <f>E80-F80</f>
        <v>2</v>
      </c>
      <c r="H80" s="45">
        <f>F80/E80</f>
        <v>0.5</v>
      </c>
      <c r="I80" s="44">
        <v>6</v>
      </c>
      <c r="J80" s="43">
        <v>6</v>
      </c>
      <c r="K80" s="44">
        <f>I80-J80</f>
        <v>0</v>
      </c>
      <c r="L80" s="46">
        <f>J80/I80</f>
        <v>1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1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585</v>
      </c>
      <c r="F81" s="59">
        <f>SUM(F10:F80)</f>
        <v>496</v>
      </c>
      <c r="G81" s="59">
        <f>E81-F81</f>
        <v>89</v>
      </c>
      <c r="H81" s="24">
        <f>F81/E81</f>
        <v>0.84786324786324785</v>
      </c>
      <c r="I81" s="23">
        <f>SUM(I10:I80)</f>
        <v>837</v>
      </c>
      <c r="J81" s="23">
        <f>SUM(J10:J80)</f>
        <v>451</v>
      </c>
      <c r="K81" s="23">
        <f>I81-J81</f>
        <v>386</v>
      </c>
      <c r="L81" s="60">
        <f>J81/I81</f>
        <v>0.53882915173237755</v>
      </c>
      <c r="M81" s="59">
        <f>SUM(M10:M80)</f>
        <v>16</v>
      </c>
      <c r="N81" s="59">
        <f>SUM(N10:N80)</f>
        <v>6</v>
      </c>
      <c r="O81" s="61">
        <f>M81-N81</f>
        <v>10</v>
      </c>
      <c r="P81" s="24">
        <f>N81/M81</f>
        <v>0.375</v>
      </c>
      <c r="Q81" s="59">
        <f>SUM(Q10:Q80)</f>
        <v>32</v>
      </c>
      <c r="R81" s="59">
        <f>SUM(R10:R80)</f>
        <v>10</v>
      </c>
      <c r="S81" s="23">
        <f>Q81-R81</f>
        <v>22</v>
      </c>
      <c r="T81" s="60">
        <f>R81/Q81</f>
        <v>0.3125</v>
      </c>
      <c r="U81" s="59">
        <f>SUM(U10:U80)</f>
        <v>18</v>
      </c>
      <c r="V81" s="59">
        <f>SUM(V10:V80)</f>
        <v>63</v>
      </c>
      <c r="W81" s="59">
        <f>SUM(W10:W80)</f>
        <v>1</v>
      </c>
      <c r="X81" s="62">
        <f>SUM(X10:X80)</f>
        <v>4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1</v>
      </c>
      <c r="G82" s="68">
        <f>E82-F82</f>
        <v>6</v>
      </c>
      <c r="H82" s="69">
        <f>F82/E82</f>
        <v>0.14285714285714285</v>
      </c>
      <c r="I82" s="68">
        <v>7</v>
      </c>
      <c r="J82" s="67">
        <v>3</v>
      </c>
      <c r="K82" s="70">
        <f>I82-J82</f>
        <v>4</v>
      </c>
      <c r="L82" s="71">
        <f>J82/I82</f>
        <v>0.42857142857142855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0</v>
      </c>
      <c r="S82" s="70">
        <f>Q82-R82</f>
        <v>3</v>
      </c>
      <c r="T82" s="71">
        <f>R82/Q82</f>
        <v>0</v>
      </c>
      <c r="U82" s="72">
        <v>1</v>
      </c>
      <c r="V82" s="67"/>
      <c r="W82" s="67">
        <v>1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3</v>
      </c>
      <c r="G83" s="76">
        <f>E83-F83</f>
        <v>2</v>
      </c>
      <c r="H83" s="77">
        <f>F83/E83</f>
        <v>0.6</v>
      </c>
      <c r="I83" s="76">
        <v>15</v>
      </c>
      <c r="J83" s="75">
        <v>2</v>
      </c>
      <c r="K83" s="78">
        <f>I83-J83</f>
        <v>13</v>
      </c>
      <c r="L83" s="79">
        <f>J83/I83</f>
        <v>0.13333333333333333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7</v>
      </c>
      <c r="G86" s="76">
        <f>E86-F86</f>
        <v>3</v>
      </c>
      <c r="H86" s="77">
        <f>F86/E86</f>
        <v>0.7</v>
      </c>
      <c r="I86" s="76">
        <v>20</v>
      </c>
      <c r="J86" s="75">
        <v>5</v>
      </c>
      <c r="K86" s="78">
        <f>I86-J86</f>
        <v>15</v>
      </c>
      <c r="L86" s="79">
        <f>J86/I86</f>
        <v>0.25</v>
      </c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2</v>
      </c>
      <c r="G87" s="76">
        <f>E87-F87</f>
        <v>8</v>
      </c>
      <c r="H87" s="77">
        <f>F87/E87</f>
        <v>0.2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2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1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2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7</v>
      </c>
      <c r="G98" s="76">
        <f>E98-F98</f>
        <v>3</v>
      </c>
      <c r="H98" s="77">
        <f>F98/E98</f>
        <v>0.7</v>
      </c>
      <c r="I98" s="76">
        <v>10</v>
      </c>
      <c r="J98" s="75">
        <v>8</v>
      </c>
      <c r="K98" s="78">
        <f>I98-J98</f>
        <v>2</v>
      </c>
      <c r="L98" s="79">
        <f>J98/I98</f>
        <v>0.8</v>
      </c>
      <c r="M98" s="76"/>
      <c r="N98" s="75"/>
      <c r="O98" s="78"/>
      <c r="P98" s="77"/>
      <c r="Q98" s="76"/>
      <c r="R98" s="75"/>
      <c r="S98" s="78"/>
      <c r="T98" s="79"/>
      <c r="U98" s="80"/>
      <c r="V98" s="75">
        <v>3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1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30</v>
      </c>
      <c r="G103" s="76">
        <f>E103-F103</f>
        <v>0</v>
      </c>
      <c r="H103" s="77">
        <f>F103/E103</f>
        <v>1</v>
      </c>
      <c r="I103" s="76">
        <v>52</v>
      </c>
      <c r="J103" s="75">
        <v>39</v>
      </c>
      <c r="K103" s="78">
        <f>I103-J103</f>
        <v>13</v>
      </c>
      <c r="L103" s="79">
        <f>J103/I103</f>
        <v>0.75</v>
      </c>
      <c r="M103" s="76"/>
      <c r="N103" s="75"/>
      <c r="O103" s="78"/>
      <c r="P103" s="77"/>
      <c r="Q103" s="76"/>
      <c r="R103" s="75"/>
      <c r="S103" s="78"/>
      <c r="T103" s="79"/>
      <c r="U103" s="80">
        <v>12</v>
      </c>
      <c r="V103" s="75">
        <v>17</v>
      </c>
      <c r="W103" s="75"/>
      <c r="X103" s="81"/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7</v>
      </c>
      <c r="V104" s="75">
        <v>1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>
        <v>1</v>
      </c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20</v>
      </c>
      <c r="G106" s="76">
        <f>E106-F106</f>
        <v>10</v>
      </c>
      <c r="H106" s="77">
        <f>F106/E106</f>
        <v>0.66666666666666663</v>
      </c>
      <c r="I106" s="76">
        <v>27</v>
      </c>
      <c r="J106" s="75">
        <v>11</v>
      </c>
      <c r="K106" s="78">
        <f>I106-J106</f>
        <v>16</v>
      </c>
      <c r="L106" s="79">
        <f>J106/I106</f>
        <v>0.40740740740740738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2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9</v>
      </c>
      <c r="G107" s="76">
        <f>E107-F107</f>
        <v>5</v>
      </c>
      <c r="H107" s="77">
        <f>F107/E107</f>
        <v>0.6428571428571429</v>
      </c>
      <c r="I107" s="76">
        <v>28</v>
      </c>
      <c r="J107" s="75">
        <v>14</v>
      </c>
      <c r="K107" s="78">
        <f>I107-J107</f>
        <v>14</v>
      </c>
      <c r="L107" s="79">
        <f>J107/I107</f>
        <v>0.5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>
        <v>1</v>
      </c>
      <c r="V111" s="75"/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>
        <v>1</v>
      </c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>
        <v>1</v>
      </c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1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10</v>
      </c>
      <c r="G126" s="76">
        <f>E126-F126</f>
        <v>4</v>
      </c>
      <c r="H126" s="77">
        <f>F126/E126</f>
        <v>0.7142857142857143</v>
      </c>
      <c r="I126" s="76">
        <v>14</v>
      </c>
      <c r="J126" s="75">
        <v>4</v>
      </c>
      <c r="K126" s="78">
        <f>I126-J126</f>
        <v>10</v>
      </c>
      <c r="L126" s="79">
        <f>J126/I126</f>
        <v>0.2857142857142857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11</v>
      </c>
      <c r="G127" s="76">
        <f>E127-F127</f>
        <v>13</v>
      </c>
      <c r="H127" s="77">
        <f>F127/E127</f>
        <v>0.45833333333333331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>
        <v>1</v>
      </c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>
        <v>2</v>
      </c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101</v>
      </c>
      <c r="G135" s="84">
        <f>E135-F135</f>
        <v>55</v>
      </c>
      <c r="H135" s="85">
        <f>F135/E135</f>
        <v>0.64743589743589747</v>
      </c>
      <c r="I135" s="84">
        <f>SUM(I82:I134)</f>
        <v>184</v>
      </c>
      <c r="J135" s="84">
        <f>SUM(J82:J134)</f>
        <v>86</v>
      </c>
      <c r="K135" s="86">
        <f>I135-J135</f>
        <v>98</v>
      </c>
      <c r="L135" s="87">
        <f>J135/I135</f>
        <v>0.46739130434782611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0</v>
      </c>
      <c r="S135" s="86">
        <f>Q135-R135</f>
        <v>3</v>
      </c>
      <c r="T135" s="87">
        <f>R135/Q135</f>
        <v>0</v>
      </c>
      <c r="U135" s="83">
        <f>SUM(U82:U134)</f>
        <v>21</v>
      </c>
      <c r="V135" s="84">
        <f>SUM(V82:V134)</f>
        <v>38</v>
      </c>
      <c r="W135" s="84">
        <f>SUM(W82:W134)</f>
        <v>1</v>
      </c>
      <c r="X135" s="88">
        <f>SUM(X82:X134)</f>
        <v>0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7</v>
      </c>
      <c r="G136" s="92">
        <f>E136-F136</f>
        <v>8</v>
      </c>
      <c r="H136" s="93">
        <f>F136/E136</f>
        <v>0.46666666666666667</v>
      </c>
      <c r="I136" s="92">
        <v>25</v>
      </c>
      <c r="J136" s="91">
        <v>12</v>
      </c>
      <c r="K136" s="94">
        <f>I136-J136</f>
        <v>13</v>
      </c>
      <c r="L136" s="95">
        <f>J136/I136</f>
        <v>0.48</v>
      </c>
      <c r="M136" s="92"/>
      <c r="N136" s="91"/>
      <c r="O136" s="94"/>
      <c r="P136" s="93"/>
      <c r="Q136" s="92"/>
      <c r="R136" s="91"/>
      <c r="S136" s="94"/>
      <c r="T136" s="95"/>
      <c r="U136" s="96"/>
      <c r="V136" s="97">
        <v>1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>
        <v>1</v>
      </c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3</v>
      </c>
      <c r="G139" s="101">
        <f>E139-F139</f>
        <v>7</v>
      </c>
      <c r="H139" s="102">
        <f>F139/E139</f>
        <v>0.3</v>
      </c>
      <c r="I139" s="101">
        <v>20</v>
      </c>
      <c r="J139" s="97">
        <v>1</v>
      </c>
      <c r="K139" s="103">
        <f>I139-J139</f>
        <v>19</v>
      </c>
      <c r="L139" s="104">
        <f>J139/I139</f>
        <v>0.05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3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5</v>
      </c>
      <c r="G145" s="101">
        <f>E145-F145</f>
        <v>5</v>
      </c>
      <c r="H145" s="102">
        <f>F145/E145</f>
        <v>0.5</v>
      </c>
      <c r="I145" s="101">
        <v>30</v>
      </c>
      <c r="J145" s="97">
        <v>15</v>
      </c>
      <c r="K145" s="103">
        <f>I145-J145</f>
        <v>15</v>
      </c>
      <c r="L145" s="104">
        <f>J145/I145</f>
        <v>0.5</v>
      </c>
      <c r="M145" s="101"/>
      <c r="N145" s="97"/>
      <c r="O145" s="103"/>
      <c r="P145" s="102"/>
      <c r="Q145" s="101"/>
      <c r="R145" s="97"/>
      <c r="S145" s="103"/>
      <c r="T145" s="104"/>
      <c r="U145" s="96">
        <v>2</v>
      </c>
      <c r="V145" s="97">
        <v>2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5</v>
      </c>
      <c r="G146" s="101">
        <f>E146-F146</f>
        <v>5</v>
      </c>
      <c r="H146" s="102">
        <f>F146/E146</f>
        <v>0.5</v>
      </c>
      <c r="I146" s="101">
        <v>10</v>
      </c>
      <c r="J146" s="97">
        <v>7</v>
      </c>
      <c r="K146" s="103">
        <f>I146-J146</f>
        <v>3</v>
      </c>
      <c r="L146" s="104">
        <f>J146/I146</f>
        <v>0.7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4</v>
      </c>
      <c r="G155" s="101">
        <f>E155-F155</f>
        <v>2</v>
      </c>
      <c r="H155" s="102">
        <f>F155/E155</f>
        <v>0.66666666666666663</v>
      </c>
      <c r="I155" s="101">
        <v>13</v>
      </c>
      <c r="J155" s="97">
        <v>4</v>
      </c>
      <c r="K155" s="103">
        <f>I155-J155</f>
        <v>9</v>
      </c>
      <c r="L155" s="104">
        <f>J155/I155</f>
        <v>0.30769230769230771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>
        <v>1</v>
      </c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8</v>
      </c>
      <c r="G156" s="101">
        <f>E156-F156</f>
        <v>2</v>
      </c>
      <c r="H156" s="102">
        <f>F156/E156</f>
        <v>0.8</v>
      </c>
      <c r="I156" s="101">
        <v>20</v>
      </c>
      <c r="J156" s="97">
        <v>3</v>
      </c>
      <c r="K156" s="103">
        <f>I156-J156</f>
        <v>17</v>
      </c>
      <c r="L156" s="104">
        <f>J156/I156</f>
        <v>0.15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>
        <v>1</v>
      </c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1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2</v>
      </c>
      <c r="G168" s="101">
        <f>E168-F168</f>
        <v>8</v>
      </c>
      <c r="H168" s="102">
        <f>F168/E168</f>
        <v>0.2</v>
      </c>
      <c r="I168" s="101">
        <v>25</v>
      </c>
      <c r="J168" s="97">
        <v>2</v>
      </c>
      <c r="K168" s="103">
        <f>I168-J168</f>
        <v>23</v>
      </c>
      <c r="L168" s="104">
        <f>J168/I168</f>
        <v>0.08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12</v>
      </c>
      <c r="G169" s="101">
        <f>E169-F169</f>
        <v>13</v>
      </c>
      <c r="H169" s="102">
        <f>F169/E169</f>
        <v>0.48</v>
      </c>
      <c r="I169" s="101">
        <v>52</v>
      </c>
      <c r="J169" s="97">
        <v>9</v>
      </c>
      <c r="K169" s="103">
        <f>I169-J169</f>
        <v>43</v>
      </c>
      <c r="L169" s="104">
        <f>J169/I169</f>
        <v>0.17307692307692307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8</v>
      </c>
      <c r="G170" s="101">
        <f>E170-F170</f>
        <v>2</v>
      </c>
      <c r="H170" s="102">
        <f>F170/E170</f>
        <v>0.8</v>
      </c>
      <c r="I170" s="101">
        <v>20</v>
      </c>
      <c r="J170" s="97">
        <v>3</v>
      </c>
      <c r="K170" s="103">
        <f>I170-J170</f>
        <v>17</v>
      </c>
      <c r="L170" s="104">
        <f>J170/I170</f>
        <v>0.15</v>
      </c>
      <c r="M170" s="101">
        <v>9</v>
      </c>
      <c r="N170" s="97">
        <v>0</v>
      </c>
      <c r="O170" s="103">
        <f>M170-N170</f>
        <v>9</v>
      </c>
      <c r="P170" s="102">
        <f>N170/M170</f>
        <v>0</v>
      </c>
      <c r="Q170" s="101">
        <v>18</v>
      </c>
      <c r="R170" s="97">
        <v>1</v>
      </c>
      <c r="S170" s="103">
        <f>Q170-R170</f>
        <v>17</v>
      </c>
      <c r="T170" s="104">
        <f>R170/Q170</f>
        <v>5.5555555555555552E-2</v>
      </c>
      <c r="U170" s="96">
        <v>1</v>
      </c>
      <c r="V170" s="97">
        <v>1</v>
      </c>
      <c r="W170" s="97">
        <v>1</v>
      </c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/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13</v>
      </c>
      <c r="G174" s="101">
        <f>E174-F174</f>
        <v>7</v>
      </c>
      <c r="H174" s="102">
        <f>F174/E174</f>
        <v>0.65</v>
      </c>
      <c r="I174" s="101">
        <v>30</v>
      </c>
      <c r="J174" s="97">
        <v>13</v>
      </c>
      <c r="K174" s="103">
        <f>I174-J174</f>
        <v>17</v>
      </c>
      <c r="L174" s="104">
        <f>J174/I174</f>
        <v>0.43333333333333335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7</v>
      </c>
      <c r="W174" s="97"/>
      <c r="X174" s="98"/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8</v>
      </c>
      <c r="G177" s="101">
        <f>E177-F177</f>
        <v>4</v>
      </c>
      <c r="H177" s="102">
        <f>F177/E177</f>
        <v>0.66666666666666663</v>
      </c>
      <c r="I177" s="101">
        <v>29</v>
      </c>
      <c r="J177" s="97">
        <v>16</v>
      </c>
      <c r="K177" s="103">
        <f>I177-J177</f>
        <v>13</v>
      </c>
      <c r="L177" s="104">
        <f>J177/I177</f>
        <v>0.55172413793103448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0</v>
      </c>
      <c r="S177" s="103">
        <f>Q177-R177</f>
        <v>2</v>
      </c>
      <c r="T177" s="102">
        <f>R177/Q177</f>
        <v>0</v>
      </c>
      <c r="U177" s="96">
        <v>1</v>
      </c>
      <c r="V177" s="97">
        <v>9</v>
      </c>
      <c r="W177" s="97">
        <v>1</v>
      </c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75</v>
      </c>
      <c r="G179" s="59">
        <f>E179-F179</f>
        <v>63</v>
      </c>
      <c r="H179" s="24">
        <f>F179/E179</f>
        <v>0.54347826086956519</v>
      </c>
      <c r="I179" s="59">
        <f>SUM(I136:I178)</f>
        <v>274</v>
      </c>
      <c r="J179" s="59">
        <f>SUM(J136:J178)</f>
        <v>85</v>
      </c>
      <c r="K179" s="23">
        <f>I179-J179</f>
        <v>189</v>
      </c>
      <c r="L179" s="60">
        <f>J179/I179</f>
        <v>0.31021897810218979</v>
      </c>
      <c r="M179" s="59">
        <f>SUM(M136:M178)</f>
        <v>11</v>
      </c>
      <c r="N179" s="59">
        <f>SUM(N136:N178)</f>
        <v>0</v>
      </c>
      <c r="O179" s="23">
        <f>M179-N179</f>
        <v>11</v>
      </c>
      <c r="P179" s="24">
        <f>N179/M179</f>
        <v>0</v>
      </c>
      <c r="Q179" s="59">
        <f>SUM(Q136:Q178)</f>
        <v>20</v>
      </c>
      <c r="R179" s="59">
        <f>SUM(R136:R178)</f>
        <v>1</v>
      </c>
      <c r="S179" s="23">
        <f>Q179-R179</f>
        <v>19</v>
      </c>
      <c r="T179" s="60">
        <f>R179/Q179</f>
        <v>0.05</v>
      </c>
      <c r="U179" s="58">
        <f>SUM(U136:U178)</f>
        <v>7</v>
      </c>
      <c r="V179" s="59">
        <f>SUM(V136:V178)</f>
        <v>30</v>
      </c>
      <c r="W179" s="59">
        <f>SUM(W136:W178)</f>
        <v>2</v>
      </c>
      <c r="X179" s="62">
        <f>SUM(X136:X178)</f>
        <v>0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16</v>
      </c>
      <c r="G180" s="110">
        <f>E180-F180</f>
        <v>14</v>
      </c>
      <c r="H180" s="111">
        <f>F180/E180</f>
        <v>0.53333333333333333</v>
      </c>
      <c r="I180" s="110">
        <v>40</v>
      </c>
      <c r="J180" s="109">
        <v>17</v>
      </c>
      <c r="K180" s="112">
        <f>I180-J180</f>
        <v>23</v>
      </c>
      <c r="L180" s="113">
        <f>J180/I180</f>
        <v>0.42499999999999999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151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13</v>
      </c>
      <c r="G184" s="114">
        <f>E184-F184</f>
        <v>0</v>
      </c>
      <c r="H184" s="117">
        <f>F184/E184</f>
        <v>1</v>
      </c>
      <c r="I184" s="114">
        <v>20</v>
      </c>
      <c r="J184" s="115">
        <v>13</v>
      </c>
      <c r="K184" s="116">
        <f>I184-J184</f>
        <v>7</v>
      </c>
      <c r="L184" s="118">
        <f>J184/I184</f>
        <v>0.65</v>
      </c>
      <c r="M184" s="114"/>
      <c r="N184" s="115"/>
      <c r="O184" s="116"/>
      <c r="P184" s="117"/>
      <c r="Q184" s="114"/>
      <c r="R184" s="115"/>
      <c r="S184" s="116"/>
      <c r="T184" s="118"/>
      <c r="U184" s="115">
        <v>1</v>
      </c>
      <c r="V184" s="115">
        <v>2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2</v>
      </c>
      <c r="S185" s="116">
        <f>Q185-R185</f>
        <v>12</v>
      </c>
      <c r="T185" s="118">
        <f>R185/Q185</f>
        <v>0.14285714285714285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/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30</v>
      </c>
      <c r="G189" s="114">
        <f>E189-F189</f>
        <v>20</v>
      </c>
      <c r="H189" s="117">
        <f>F189/E189</f>
        <v>0.6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66</v>
      </c>
      <c r="G190" s="114">
        <f>E190-F190</f>
        <v>0</v>
      </c>
      <c r="H190" s="117">
        <f>F190/E190</f>
        <v>1</v>
      </c>
      <c r="I190" s="114">
        <v>96</v>
      </c>
      <c r="J190" s="115">
        <v>81</v>
      </c>
      <c r="K190" s="116">
        <f>I190-J190</f>
        <v>15</v>
      </c>
      <c r="L190" s="118">
        <f>J190/I190</f>
        <v>0.84375</v>
      </c>
      <c r="M190" s="114">
        <v>14</v>
      </c>
      <c r="N190" s="115">
        <v>4</v>
      </c>
      <c r="O190" s="116">
        <f>M190-N190</f>
        <v>10</v>
      </c>
      <c r="P190" s="117">
        <f>N190/M190</f>
        <v>0.2857142857142857</v>
      </c>
      <c r="Q190" s="114"/>
      <c r="R190" s="115"/>
      <c r="S190" s="116"/>
      <c r="T190" s="118"/>
      <c r="U190" s="115">
        <v>9</v>
      </c>
      <c r="V190" s="115">
        <v>33</v>
      </c>
      <c r="W190" s="115"/>
      <c r="X190" s="119">
        <v>1</v>
      </c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>
        <v>2</v>
      </c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3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>
        <v>1</v>
      </c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1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9</v>
      </c>
      <c r="G213" s="114">
        <f>E213-F213</f>
        <v>1</v>
      </c>
      <c r="H213" s="117">
        <f>F213/E213</f>
        <v>0.9</v>
      </c>
      <c r="I213" s="114">
        <v>10</v>
      </c>
      <c r="J213" s="115">
        <v>10</v>
      </c>
      <c r="K213" s="116">
        <f>I213-J213</f>
        <v>0</v>
      </c>
      <c r="L213" s="118">
        <f>J213/I213</f>
        <v>1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3</v>
      </c>
      <c r="K215" s="116">
        <f>I215-J215</f>
        <v>7</v>
      </c>
      <c r="L215" s="118">
        <f>J215/I215</f>
        <v>0.3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/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>
        <v>1</v>
      </c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4</v>
      </c>
      <c r="G223" s="114">
        <f>E223-F223</f>
        <v>6</v>
      </c>
      <c r="H223" s="117">
        <f>F223/E223</f>
        <v>0.4</v>
      </c>
      <c r="I223" s="114">
        <v>9</v>
      </c>
      <c r="J223" s="115">
        <v>6</v>
      </c>
      <c r="K223" s="116">
        <f>I223-J223</f>
        <v>3</v>
      </c>
      <c r="L223" s="118">
        <f>J223/I223</f>
        <v>0.66666666666666663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1</v>
      </c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3</v>
      </c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4</v>
      </c>
      <c r="G232" s="114">
        <f>E232-F232</f>
        <v>16</v>
      </c>
      <c r="H232" s="117">
        <f>F232/E232</f>
        <v>0.2</v>
      </c>
      <c r="I232" s="114">
        <v>60</v>
      </c>
      <c r="J232" s="115">
        <v>2</v>
      </c>
      <c r="K232" s="116">
        <f>I232-J232</f>
        <v>58</v>
      </c>
      <c r="L232" s="118">
        <f>J232/I232</f>
        <v>3.3333333333333333E-2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1</v>
      </c>
      <c r="G233" s="114">
        <f>E233-F233</f>
        <v>3</v>
      </c>
      <c r="H233" s="117">
        <f>F233/E233</f>
        <v>0.25</v>
      </c>
      <c r="I233" s="114">
        <v>14</v>
      </c>
      <c r="J233" s="115">
        <v>1</v>
      </c>
      <c r="K233" s="116">
        <f>I233-J233</f>
        <v>13</v>
      </c>
      <c r="L233" s="118">
        <f>J233/I233</f>
        <v>7.1428571428571425E-2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2</v>
      </c>
      <c r="K234" s="116">
        <f>I234-J234</f>
        <v>2</v>
      </c>
      <c r="L234" s="118">
        <f>J234/I234</f>
        <v>0.5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144</v>
      </c>
      <c r="G240" s="59">
        <f>E240-F240</f>
        <v>62</v>
      </c>
      <c r="H240" s="24">
        <f>F240/E240</f>
        <v>0.69902912621359226</v>
      </c>
      <c r="I240" s="59">
        <f>SUM(I180:I239)</f>
        <v>263</v>
      </c>
      <c r="J240" s="59">
        <f>SUM(J180:J239)</f>
        <v>135</v>
      </c>
      <c r="K240" s="59">
        <f>I240-J240</f>
        <v>128</v>
      </c>
      <c r="L240" s="60">
        <f>J240/I240</f>
        <v>0.51330798479087447</v>
      </c>
      <c r="M240" s="59">
        <f>SUM(M180:M239)</f>
        <v>15</v>
      </c>
      <c r="N240" s="59">
        <f>SUM(N180:N239)</f>
        <v>4</v>
      </c>
      <c r="O240" s="59">
        <f>M240-N240</f>
        <v>11</v>
      </c>
      <c r="P240" s="24">
        <f>N240/M240</f>
        <v>0.26666666666666666</v>
      </c>
      <c r="Q240" s="59">
        <f>SUM(Q180:Q239)</f>
        <v>14</v>
      </c>
      <c r="R240" s="59">
        <f>SUM(R180:R239)</f>
        <v>2</v>
      </c>
      <c r="S240" s="59">
        <f>Q240-R240</f>
        <v>12</v>
      </c>
      <c r="T240" s="60">
        <f>R240/Q240</f>
        <v>0.14285714285714285</v>
      </c>
      <c r="U240" s="59">
        <f>SUM(U180:U239)</f>
        <v>10</v>
      </c>
      <c r="V240" s="59">
        <f>SUM(V180:V239)</f>
        <v>200</v>
      </c>
      <c r="W240" s="59">
        <f>SUM(W180:W239)</f>
        <v>1</v>
      </c>
      <c r="X240" s="62">
        <f>SUM(X180:X239)</f>
        <v>1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1085</v>
      </c>
      <c r="F241" s="122">
        <f>F81+F135+F179+F240</f>
        <v>816</v>
      </c>
      <c r="G241" s="122">
        <f>G81+G135+G179+G240</f>
        <v>269</v>
      </c>
      <c r="H241" s="123">
        <f>F241/E241</f>
        <v>0.75207373271889399</v>
      </c>
      <c r="I241" s="122">
        <f>I81+I135+I179+I240</f>
        <v>1558</v>
      </c>
      <c r="J241" s="122">
        <f>J81+J135+J179+J240</f>
        <v>757</v>
      </c>
      <c r="K241" s="122">
        <f>K81+K135+K179+K240</f>
        <v>801</v>
      </c>
      <c r="L241" s="124">
        <f>J241/I241</f>
        <v>0.48587933247753529</v>
      </c>
      <c r="M241" s="122">
        <f>M81+M135+M179+M240</f>
        <v>44</v>
      </c>
      <c r="N241" s="122">
        <f>N81+N135+N179+N240</f>
        <v>11</v>
      </c>
      <c r="O241" s="122">
        <f>O81+O135+O179+O240</f>
        <v>33</v>
      </c>
      <c r="P241" s="123">
        <f>N241/M241</f>
        <v>0.25</v>
      </c>
      <c r="Q241" s="122">
        <f>Q81+Q135+Q179+Q240</f>
        <v>69</v>
      </c>
      <c r="R241" s="122">
        <f>R81+R135+R179+R240</f>
        <v>13</v>
      </c>
      <c r="S241" s="122">
        <f>S81+S135+S179+S240</f>
        <v>56</v>
      </c>
      <c r="T241" s="124">
        <f>R241/Q241</f>
        <v>0.18840579710144928</v>
      </c>
      <c r="U241" s="121">
        <f>U81+U135+U179+U240</f>
        <v>56</v>
      </c>
      <c r="V241" s="122">
        <f>V81+V135+V179+V240</f>
        <v>331</v>
      </c>
      <c r="W241" s="122">
        <f>W81+W135+W179+W240</f>
        <v>5</v>
      </c>
      <c r="X241" s="125">
        <f>X81+X135+X179+X240</f>
        <v>5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492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585</v>
      </c>
      <c r="F253" s="131">
        <f>F81</f>
        <v>496</v>
      </c>
      <c r="G253" s="130">
        <f>G81</f>
        <v>89</v>
      </c>
      <c r="H253" s="132">
        <f>F253/E253</f>
        <v>0.84786324786324785</v>
      </c>
      <c r="I253" s="130">
        <f t="shared" ref="I253:O253" si="0">(I81)</f>
        <v>837</v>
      </c>
      <c r="J253" s="131">
        <f t="shared" si="0"/>
        <v>451</v>
      </c>
      <c r="K253" s="130">
        <f t="shared" si="0"/>
        <v>386</v>
      </c>
      <c r="L253" s="132">
        <f t="shared" si="0"/>
        <v>0.53882915173237755</v>
      </c>
      <c r="M253" s="130">
        <f t="shared" si="0"/>
        <v>16</v>
      </c>
      <c r="N253" s="131">
        <f t="shared" si="0"/>
        <v>6</v>
      </c>
      <c r="O253" s="130">
        <f t="shared" si="0"/>
        <v>10</v>
      </c>
      <c r="P253" s="132">
        <f t="shared" ref="P253:X253" si="1">P81</f>
        <v>0.375</v>
      </c>
      <c r="Q253" s="130">
        <f t="shared" si="1"/>
        <v>32</v>
      </c>
      <c r="R253" s="131">
        <f t="shared" si="1"/>
        <v>10</v>
      </c>
      <c r="S253" s="130">
        <f t="shared" si="1"/>
        <v>22</v>
      </c>
      <c r="T253" s="132">
        <f t="shared" si="1"/>
        <v>0.3125</v>
      </c>
      <c r="U253" s="133">
        <f t="shared" si="1"/>
        <v>18</v>
      </c>
      <c r="V253" s="133">
        <f t="shared" si="1"/>
        <v>63</v>
      </c>
      <c r="W253" s="133">
        <f t="shared" si="1"/>
        <v>1</v>
      </c>
      <c r="X253" s="134">
        <f t="shared" si="1"/>
        <v>4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101</v>
      </c>
      <c r="G254" s="135">
        <f>G135</f>
        <v>55</v>
      </c>
      <c r="H254" s="137">
        <f>F254/E254</f>
        <v>0.64743589743589747</v>
      </c>
      <c r="I254" s="135">
        <f>I135</f>
        <v>184</v>
      </c>
      <c r="J254" s="136">
        <f>J135</f>
        <v>86</v>
      </c>
      <c r="K254" s="135">
        <f>K135</f>
        <v>98</v>
      </c>
      <c r="L254" s="137">
        <f>L135</f>
        <v>0.46739130434782611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0</v>
      </c>
      <c r="S254" s="135">
        <f t="shared" si="2"/>
        <v>3</v>
      </c>
      <c r="T254" s="137">
        <f t="shared" si="2"/>
        <v>0</v>
      </c>
      <c r="U254" s="136">
        <f t="shared" si="2"/>
        <v>21</v>
      </c>
      <c r="V254" s="136">
        <f t="shared" si="2"/>
        <v>38</v>
      </c>
      <c r="W254" s="136">
        <f t="shared" si="2"/>
        <v>1</v>
      </c>
      <c r="X254" s="138">
        <f t="shared" si="2"/>
        <v>0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75</v>
      </c>
      <c r="G255" s="139">
        <f t="shared" si="3"/>
        <v>63</v>
      </c>
      <c r="H255" s="141">
        <f t="shared" si="3"/>
        <v>0.54347826086956519</v>
      </c>
      <c r="I255" s="139">
        <f t="shared" si="3"/>
        <v>274</v>
      </c>
      <c r="J255" s="140">
        <f t="shared" si="3"/>
        <v>85</v>
      </c>
      <c r="K255" s="139">
        <f t="shared" si="3"/>
        <v>189</v>
      </c>
      <c r="L255" s="141">
        <f t="shared" si="3"/>
        <v>0.31021897810218979</v>
      </c>
      <c r="M255" s="139">
        <f t="shared" si="3"/>
        <v>11</v>
      </c>
      <c r="N255" s="140">
        <f t="shared" si="3"/>
        <v>0</v>
      </c>
      <c r="O255" s="139">
        <f t="shared" si="3"/>
        <v>11</v>
      </c>
      <c r="P255" s="141">
        <f t="shared" si="3"/>
        <v>0</v>
      </c>
      <c r="Q255" s="139">
        <f t="shared" si="3"/>
        <v>20</v>
      </c>
      <c r="R255" s="140">
        <f t="shared" si="3"/>
        <v>1</v>
      </c>
      <c r="S255" s="139">
        <f t="shared" si="3"/>
        <v>19</v>
      </c>
      <c r="T255" s="141">
        <f t="shared" si="3"/>
        <v>0.05</v>
      </c>
      <c r="U255" s="142">
        <f t="shared" si="3"/>
        <v>7</v>
      </c>
      <c r="V255" s="142">
        <f t="shared" si="3"/>
        <v>30</v>
      </c>
      <c r="W255" s="142">
        <f t="shared" si="3"/>
        <v>2</v>
      </c>
      <c r="X255" s="143">
        <f t="shared" si="3"/>
        <v>0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144</v>
      </c>
      <c r="G256" s="144">
        <f t="shared" si="4"/>
        <v>62</v>
      </c>
      <c r="H256" s="146">
        <f t="shared" si="4"/>
        <v>0.69902912621359226</v>
      </c>
      <c r="I256" s="144">
        <f t="shared" si="4"/>
        <v>263</v>
      </c>
      <c r="J256" s="145">
        <f t="shared" si="4"/>
        <v>135</v>
      </c>
      <c r="K256" s="144">
        <f t="shared" si="4"/>
        <v>128</v>
      </c>
      <c r="L256" s="146">
        <f t="shared" si="4"/>
        <v>0.51330798479087447</v>
      </c>
      <c r="M256" s="144">
        <f t="shared" si="4"/>
        <v>15</v>
      </c>
      <c r="N256" s="145">
        <f t="shared" si="4"/>
        <v>4</v>
      </c>
      <c r="O256" s="144">
        <f t="shared" si="4"/>
        <v>11</v>
      </c>
      <c r="P256" s="146">
        <f t="shared" si="4"/>
        <v>0.26666666666666666</v>
      </c>
      <c r="Q256" s="144">
        <f t="shared" si="4"/>
        <v>14</v>
      </c>
      <c r="R256" s="145">
        <f t="shared" si="4"/>
        <v>2</v>
      </c>
      <c r="S256" s="144">
        <f t="shared" si="4"/>
        <v>12</v>
      </c>
      <c r="T256" s="146">
        <f t="shared" si="4"/>
        <v>0.14285714285714285</v>
      </c>
      <c r="U256" s="145">
        <f t="shared" si="4"/>
        <v>10</v>
      </c>
      <c r="V256" s="145">
        <f t="shared" si="4"/>
        <v>200</v>
      </c>
      <c r="W256" s="145">
        <f t="shared" si="4"/>
        <v>1</v>
      </c>
      <c r="X256" s="147">
        <f t="shared" si="4"/>
        <v>1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1085</v>
      </c>
      <c r="F257" s="148">
        <f t="shared" si="5"/>
        <v>816</v>
      </c>
      <c r="G257" s="148">
        <f t="shared" si="5"/>
        <v>269</v>
      </c>
      <c r="H257" s="149">
        <f t="shared" si="5"/>
        <v>0.75207373271889399</v>
      </c>
      <c r="I257" s="148">
        <f t="shared" si="5"/>
        <v>1558</v>
      </c>
      <c r="J257" s="148">
        <f t="shared" si="5"/>
        <v>757</v>
      </c>
      <c r="K257" s="148">
        <f t="shared" si="5"/>
        <v>801</v>
      </c>
      <c r="L257" s="149">
        <f t="shared" si="5"/>
        <v>0.48587933247753529</v>
      </c>
      <c r="M257" s="148">
        <f t="shared" si="5"/>
        <v>44</v>
      </c>
      <c r="N257" s="148">
        <f t="shared" si="5"/>
        <v>11</v>
      </c>
      <c r="O257" s="148">
        <f t="shared" si="5"/>
        <v>33</v>
      </c>
      <c r="P257" s="149">
        <f t="shared" si="5"/>
        <v>0.25</v>
      </c>
      <c r="Q257" s="148">
        <f t="shared" si="5"/>
        <v>69</v>
      </c>
      <c r="R257" s="148">
        <f t="shared" si="5"/>
        <v>13</v>
      </c>
      <c r="S257" s="148">
        <f t="shared" si="5"/>
        <v>56</v>
      </c>
      <c r="T257" s="149">
        <f t="shared" si="5"/>
        <v>0.18840579710144928</v>
      </c>
      <c r="U257" s="148">
        <f t="shared" si="5"/>
        <v>56</v>
      </c>
      <c r="V257" s="148">
        <f t="shared" si="5"/>
        <v>331</v>
      </c>
      <c r="W257" s="148">
        <f t="shared" si="5"/>
        <v>5</v>
      </c>
      <c r="X257" s="150">
        <f t="shared" si="5"/>
        <v>5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601</v>
      </c>
      <c r="F265" s="131">
        <f t="shared" si="6"/>
        <v>502</v>
      </c>
      <c r="G265" s="130">
        <f t="shared" si="6"/>
        <v>99</v>
      </c>
      <c r="H265" s="132">
        <f>F265/E265</f>
        <v>0.83527454242928456</v>
      </c>
      <c r="I265" s="130">
        <f t="shared" ref="I265:K269" si="7">I253+Q253</f>
        <v>869</v>
      </c>
      <c r="J265" s="131">
        <f t="shared" si="7"/>
        <v>461</v>
      </c>
      <c r="K265" s="130">
        <f t="shared" si="7"/>
        <v>408</v>
      </c>
      <c r="L265" s="151">
        <f>J265/I265</f>
        <v>0.53049482163406214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102</v>
      </c>
      <c r="G266" s="152">
        <f t="shared" si="6"/>
        <v>56</v>
      </c>
      <c r="H266" s="154">
        <f>F266/E266</f>
        <v>0.64556962025316456</v>
      </c>
      <c r="I266" s="152">
        <f t="shared" si="7"/>
        <v>187</v>
      </c>
      <c r="J266" s="153">
        <f t="shared" si="7"/>
        <v>86</v>
      </c>
      <c r="K266" s="152">
        <f t="shared" si="7"/>
        <v>101</v>
      </c>
      <c r="L266" s="155">
        <f>J266/I266</f>
        <v>0.45989304812834225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75</v>
      </c>
      <c r="G267" s="139">
        <f t="shared" si="6"/>
        <v>74</v>
      </c>
      <c r="H267" s="141">
        <f>F267/E267</f>
        <v>0.50335570469798663</v>
      </c>
      <c r="I267" s="139">
        <f t="shared" si="7"/>
        <v>294</v>
      </c>
      <c r="J267" s="140">
        <f t="shared" si="7"/>
        <v>86</v>
      </c>
      <c r="K267" s="139">
        <f t="shared" si="7"/>
        <v>208</v>
      </c>
      <c r="L267" s="156">
        <f>J267/I267</f>
        <v>0.29251700680272108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148</v>
      </c>
      <c r="G268" s="144">
        <f t="shared" si="6"/>
        <v>73</v>
      </c>
      <c r="H268" s="146">
        <f>F268/E268</f>
        <v>0.66968325791855199</v>
      </c>
      <c r="I268" s="144">
        <f t="shared" si="7"/>
        <v>277</v>
      </c>
      <c r="J268" s="145">
        <f t="shared" si="7"/>
        <v>137</v>
      </c>
      <c r="K268" s="144">
        <f t="shared" si="7"/>
        <v>140</v>
      </c>
      <c r="L268" s="157">
        <f>J268/I268</f>
        <v>0.49458483754512633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1129</v>
      </c>
      <c r="F269" s="148">
        <f t="shared" si="6"/>
        <v>827</v>
      </c>
      <c r="G269" s="158">
        <f t="shared" si="6"/>
        <v>302</v>
      </c>
      <c r="H269" s="159">
        <f>F269/E269</f>
        <v>0.73250664304694424</v>
      </c>
      <c r="I269" s="158">
        <f t="shared" si="7"/>
        <v>1627</v>
      </c>
      <c r="J269" s="148">
        <f t="shared" si="7"/>
        <v>770</v>
      </c>
      <c r="K269" s="158">
        <f t="shared" si="7"/>
        <v>857</v>
      </c>
      <c r="L269" s="160">
        <f>J269/I269</f>
        <v>0.4732636754763368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44062</v>
      </c>
      <c r="F275" s="163">
        <v>44063</v>
      </c>
      <c r="G275" s="163">
        <v>44064</v>
      </c>
      <c r="H275" s="163">
        <v>44065</v>
      </c>
      <c r="I275" s="163">
        <v>44066</v>
      </c>
      <c r="J275" s="163">
        <v>44067</v>
      </c>
      <c r="K275" s="163">
        <v>44068</v>
      </c>
      <c r="L275" s="163">
        <v>44069</v>
      </c>
      <c r="M275" s="163">
        <v>44070</v>
      </c>
      <c r="N275" s="163">
        <v>44071</v>
      </c>
      <c r="O275" s="163">
        <v>44072</v>
      </c>
      <c r="P275" s="163">
        <v>44073</v>
      </c>
      <c r="Q275" s="163">
        <v>44074</v>
      </c>
      <c r="R275" s="163">
        <v>44075</v>
      </c>
      <c r="S275" s="163">
        <v>44076</v>
      </c>
      <c r="T275" s="163">
        <v>44077</v>
      </c>
      <c r="U275" s="163">
        <v>44078</v>
      </c>
      <c r="V275" s="163">
        <v>44079</v>
      </c>
      <c r="W275" s="163">
        <v>44080</v>
      </c>
      <c r="X275" s="163">
        <v>44081</v>
      </c>
      <c r="Y275" s="163">
        <v>44082</v>
      </c>
      <c r="Z275" s="163">
        <v>44083</v>
      </c>
      <c r="AA275" s="163">
        <v>44084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0.86</v>
      </c>
      <c r="F276" s="165">
        <v>0.86</v>
      </c>
      <c r="G276" s="165">
        <v>0.85</v>
      </c>
      <c r="H276" s="165">
        <v>0.85</v>
      </c>
      <c r="I276" s="165">
        <v>0.84</v>
      </c>
      <c r="J276" s="165">
        <v>0.84</v>
      </c>
      <c r="K276" s="165">
        <v>0.84</v>
      </c>
      <c r="L276" s="165">
        <v>0.83</v>
      </c>
      <c r="M276" s="165">
        <v>0.83</v>
      </c>
      <c r="N276" s="165">
        <v>0.83</v>
      </c>
      <c r="O276" s="165">
        <v>0.83</v>
      </c>
      <c r="P276" s="165">
        <v>0.84</v>
      </c>
      <c r="Q276" s="165">
        <v>0.83</v>
      </c>
      <c r="R276" s="165">
        <v>0.82</v>
      </c>
      <c r="S276" s="165">
        <v>0.82</v>
      </c>
      <c r="T276" s="165">
        <v>0.82</v>
      </c>
      <c r="U276" s="165">
        <v>0.82</v>
      </c>
      <c r="V276" s="165">
        <v>0.82</v>
      </c>
      <c r="W276" s="165">
        <v>0.82</v>
      </c>
      <c r="X276" s="165">
        <v>0.82</v>
      </c>
      <c r="Y276" s="165">
        <v>0.83</v>
      </c>
      <c r="Z276" s="165">
        <v>0.83</v>
      </c>
      <c r="AA276" s="165">
        <v>0.83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0.56999999999999995</v>
      </c>
      <c r="F277" s="167">
        <v>0.56000000000000005</v>
      </c>
      <c r="G277" s="167">
        <v>0.56000000000000005</v>
      </c>
      <c r="H277" s="167">
        <v>0.55000000000000004</v>
      </c>
      <c r="I277" s="167">
        <v>0.54</v>
      </c>
      <c r="J277" s="167">
        <v>0.53</v>
      </c>
      <c r="K277" s="167">
        <v>0.52</v>
      </c>
      <c r="L277" s="167">
        <v>0.52</v>
      </c>
      <c r="M277" s="167">
        <v>0.52</v>
      </c>
      <c r="N277" s="167">
        <v>0.52</v>
      </c>
      <c r="O277" s="167">
        <v>0.53</v>
      </c>
      <c r="P277" s="167">
        <v>0.53</v>
      </c>
      <c r="Q277" s="167">
        <v>0.54</v>
      </c>
      <c r="R277" s="167">
        <v>0.55000000000000004</v>
      </c>
      <c r="S277" s="167">
        <v>0.56000000000000005</v>
      </c>
      <c r="T277" s="167">
        <v>0.56000000000000005</v>
      </c>
      <c r="U277" s="167">
        <v>0.56000000000000005</v>
      </c>
      <c r="V277" s="167">
        <v>0.56000000000000005</v>
      </c>
      <c r="W277" s="167">
        <v>0.56000000000000005</v>
      </c>
      <c r="X277" s="167">
        <v>0.56000000000000005</v>
      </c>
      <c r="Y277" s="167">
        <v>0.56000000000000005</v>
      </c>
      <c r="Z277" s="167">
        <v>0.55000000000000004</v>
      </c>
      <c r="AA277" s="167">
        <v>0.55000000000000004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0.33</v>
      </c>
      <c r="F278" s="167">
        <v>0.35</v>
      </c>
      <c r="G278" s="167">
        <v>0.37</v>
      </c>
      <c r="H278" s="167">
        <v>0.37</v>
      </c>
      <c r="I278" s="167">
        <v>0.37</v>
      </c>
      <c r="J278" s="167">
        <v>0.37</v>
      </c>
      <c r="K278" s="167">
        <v>0.39</v>
      </c>
      <c r="L278" s="167">
        <v>0.41</v>
      </c>
      <c r="M278" s="167">
        <v>0.4</v>
      </c>
      <c r="N278" s="167">
        <v>0.4</v>
      </c>
      <c r="O278" s="167">
        <v>0.4</v>
      </c>
      <c r="P278" s="167">
        <v>0.4</v>
      </c>
      <c r="Q278" s="167">
        <v>0.4</v>
      </c>
      <c r="R278" s="167">
        <v>0.39</v>
      </c>
      <c r="S278" s="167">
        <v>0.39</v>
      </c>
      <c r="T278" s="167">
        <v>0.39</v>
      </c>
      <c r="U278" s="167">
        <v>0.4</v>
      </c>
      <c r="V278" s="167">
        <v>0.42</v>
      </c>
      <c r="W278" s="167">
        <v>0.42</v>
      </c>
      <c r="X278" s="167">
        <v>0.41</v>
      </c>
      <c r="Y278" s="167">
        <v>0.41</v>
      </c>
      <c r="Z278" s="167">
        <v>0.4</v>
      </c>
      <c r="AA278" s="167">
        <v>0.4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0.22</v>
      </c>
      <c r="F279" s="169">
        <v>0.22</v>
      </c>
      <c r="G279" s="169">
        <v>0.24</v>
      </c>
      <c r="H279" s="169">
        <v>0.25</v>
      </c>
      <c r="I279" s="169">
        <v>0.25</v>
      </c>
      <c r="J279" s="169">
        <v>0.24</v>
      </c>
      <c r="K279" s="169">
        <v>0.23</v>
      </c>
      <c r="L279" s="169">
        <v>0.23</v>
      </c>
      <c r="M279" s="169">
        <v>0.24</v>
      </c>
      <c r="N279" s="169">
        <v>0.23</v>
      </c>
      <c r="O279" s="169">
        <v>0.23</v>
      </c>
      <c r="P279" s="169">
        <v>0.21</v>
      </c>
      <c r="Q279" s="169">
        <v>0.22</v>
      </c>
      <c r="R279" s="169">
        <v>0.24</v>
      </c>
      <c r="S279" s="169">
        <v>0.24</v>
      </c>
      <c r="T279" s="169">
        <v>0.22</v>
      </c>
      <c r="U279" s="169">
        <v>0.21</v>
      </c>
      <c r="V279" s="169">
        <v>0.21</v>
      </c>
      <c r="W279" s="169">
        <v>0.22</v>
      </c>
      <c r="X279" s="169">
        <v>0.21</v>
      </c>
      <c r="Y279" s="169">
        <v>0.56000000000000005</v>
      </c>
      <c r="Z279" s="169">
        <v>0.18</v>
      </c>
      <c r="AA279" s="169">
        <v>0.2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0.51</v>
      </c>
      <c r="F280" s="171">
        <v>0.51</v>
      </c>
      <c r="G280" s="171">
        <v>0.52</v>
      </c>
      <c r="H280" s="171">
        <v>0.53</v>
      </c>
      <c r="I280" s="171">
        <v>0.55000000000000004</v>
      </c>
      <c r="J280" s="171">
        <v>0.56000000000000005</v>
      </c>
      <c r="K280" s="171">
        <v>0.57999999999999996</v>
      </c>
      <c r="L280" s="171">
        <v>0.59</v>
      </c>
      <c r="M280" s="171">
        <v>0.6</v>
      </c>
      <c r="N280" s="171">
        <v>0.6</v>
      </c>
      <c r="O280" s="171">
        <v>0.6</v>
      </c>
      <c r="P280" s="171">
        <v>0.6</v>
      </c>
      <c r="Q280" s="171">
        <v>0.6</v>
      </c>
      <c r="R280" s="171">
        <v>0.6</v>
      </c>
      <c r="S280" s="171">
        <v>0.61</v>
      </c>
      <c r="T280" s="171">
        <v>0.6</v>
      </c>
      <c r="U280" s="171">
        <v>0.59</v>
      </c>
      <c r="V280" s="171">
        <v>0.57999999999999996</v>
      </c>
      <c r="W280" s="171">
        <v>0.56999999999999995</v>
      </c>
      <c r="X280" s="171">
        <v>0.56999999999999995</v>
      </c>
      <c r="Y280" s="171">
        <v>0.56000000000000005</v>
      </c>
      <c r="Z280" s="171">
        <v>0.56000000000000005</v>
      </c>
      <c r="AA280" s="171">
        <v>0.56999999999999995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0.45</v>
      </c>
      <c r="F281" s="171">
        <v>0.44</v>
      </c>
      <c r="G281" s="171">
        <v>0.43</v>
      </c>
      <c r="H281" s="171">
        <v>0.43</v>
      </c>
      <c r="I281" s="171">
        <v>0.43</v>
      </c>
      <c r="J281" s="171">
        <v>0.43</v>
      </c>
      <c r="K281" s="171">
        <v>0.43</v>
      </c>
      <c r="L281" s="171">
        <v>0.44</v>
      </c>
      <c r="M281" s="171">
        <v>0.44</v>
      </c>
      <c r="N281" s="171">
        <v>0.45</v>
      </c>
      <c r="O281" s="171">
        <v>0.45</v>
      </c>
      <c r="P281" s="171">
        <v>0.46</v>
      </c>
      <c r="Q281" s="171">
        <v>0.47</v>
      </c>
      <c r="R281" s="171">
        <v>0.49</v>
      </c>
      <c r="S281" s="171">
        <v>0.49</v>
      </c>
      <c r="T281" s="171">
        <v>0.5</v>
      </c>
      <c r="U281" s="171">
        <v>0.5</v>
      </c>
      <c r="V281" s="171">
        <v>0.51</v>
      </c>
      <c r="W281" s="171">
        <v>0.52</v>
      </c>
      <c r="X281" s="171">
        <v>0.52</v>
      </c>
      <c r="Y281" s="171">
        <v>0.52</v>
      </c>
      <c r="Z281" s="171">
        <v>0.52</v>
      </c>
      <c r="AA281" s="171">
        <v>0.52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0.28999999999999998</v>
      </c>
      <c r="F282" s="171">
        <v>0.28999999999999998</v>
      </c>
      <c r="G282" s="171">
        <v>0.28999999999999998</v>
      </c>
      <c r="H282" s="171">
        <v>0.28999999999999998</v>
      </c>
      <c r="I282" s="171">
        <v>0.36</v>
      </c>
      <c r="J282" s="171">
        <v>0.43</v>
      </c>
      <c r="K282" s="171">
        <v>0.5</v>
      </c>
      <c r="L282" s="171">
        <v>0.5</v>
      </c>
      <c r="M282" s="171">
        <v>0.5</v>
      </c>
      <c r="N282" s="171">
        <v>0.43</v>
      </c>
      <c r="O282" s="171">
        <v>0.36</v>
      </c>
      <c r="P282" s="171">
        <v>0.28999999999999998</v>
      </c>
      <c r="Q282" s="171">
        <v>0.28999999999999998</v>
      </c>
      <c r="R282" s="171">
        <v>0.28999999999999998</v>
      </c>
      <c r="S282" s="171">
        <v>0.28999999999999998</v>
      </c>
      <c r="T282" s="171">
        <v>0.28999999999999998</v>
      </c>
      <c r="U282" s="171">
        <v>0.36</v>
      </c>
      <c r="V282" s="171">
        <v>0.43</v>
      </c>
      <c r="W282" s="171">
        <v>0.5</v>
      </c>
      <c r="X282" s="171">
        <v>0.5</v>
      </c>
      <c r="Y282" s="171">
        <v>0.5</v>
      </c>
      <c r="Z282" s="171">
        <v>0.5</v>
      </c>
      <c r="AA282" s="171">
        <v>0.5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</v>
      </c>
      <c r="F283" s="171">
        <v>0.38</v>
      </c>
      <c r="G283" s="171">
        <v>0.4</v>
      </c>
      <c r="H283" s="171">
        <v>0.4</v>
      </c>
      <c r="I283" s="171">
        <v>0.45</v>
      </c>
      <c r="J283" s="171">
        <v>0.5</v>
      </c>
      <c r="K283" s="171">
        <v>0.45</v>
      </c>
      <c r="L283" s="171">
        <v>0.43</v>
      </c>
      <c r="M283" s="171">
        <v>0.38</v>
      </c>
      <c r="N283" s="171">
        <v>0.28999999999999998</v>
      </c>
      <c r="O283" s="171">
        <v>0.19</v>
      </c>
      <c r="P283" s="171">
        <v>0.14000000000000001</v>
      </c>
      <c r="Q283" s="171">
        <v>0.05</v>
      </c>
      <c r="R283" s="171">
        <v>0.05</v>
      </c>
      <c r="S283" s="171">
        <v>0.05</v>
      </c>
      <c r="T283" s="171">
        <v>0.05</v>
      </c>
      <c r="U283" s="171">
        <v>0.14000000000000001</v>
      </c>
      <c r="V283" s="171">
        <v>0.24</v>
      </c>
      <c r="W283" s="171">
        <v>0.33</v>
      </c>
      <c r="X283" s="171">
        <v>0.48</v>
      </c>
      <c r="Y283" s="171">
        <v>0.52</v>
      </c>
      <c r="Z283" s="171">
        <v>0.52</v>
      </c>
      <c r="AA283" s="171">
        <v>0.52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0.63</v>
      </c>
      <c r="F284" s="173">
        <v>0.63</v>
      </c>
      <c r="G284" s="173">
        <v>0.62</v>
      </c>
      <c r="H284" s="173">
        <v>0.61</v>
      </c>
      <c r="I284" s="173">
        <v>0.6</v>
      </c>
      <c r="J284" s="173">
        <v>0.59</v>
      </c>
      <c r="K284" s="173">
        <v>0.59</v>
      </c>
      <c r="L284" s="173">
        <v>0.57999999999999996</v>
      </c>
      <c r="M284" s="173">
        <v>0.57999999999999996</v>
      </c>
      <c r="N284" s="173">
        <v>0.56999999999999995</v>
      </c>
      <c r="O284" s="173">
        <v>0.56999999999999995</v>
      </c>
      <c r="P284" s="173">
        <v>0.56999999999999995</v>
      </c>
      <c r="Q284" s="173">
        <v>0.56999999999999995</v>
      </c>
      <c r="R284" s="173">
        <v>0.57999999999999996</v>
      </c>
      <c r="S284" s="173">
        <v>0.6</v>
      </c>
      <c r="T284" s="173">
        <v>0.61</v>
      </c>
      <c r="U284" s="173">
        <v>0.62</v>
      </c>
      <c r="V284" s="173">
        <v>0.62</v>
      </c>
      <c r="W284" s="173">
        <v>0.62</v>
      </c>
      <c r="X284" s="173">
        <v>0.63</v>
      </c>
      <c r="Y284" s="173">
        <v>0.63</v>
      </c>
      <c r="Z284" s="173">
        <v>0.62</v>
      </c>
      <c r="AA284" s="173">
        <v>0.61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0.33</v>
      </c>
      <c r="F285" s="175">
        <v>0.33</v>
      </c>
      <c r="G285" s="175">
        <v>0.32</v>
      </c>
      <c r="H285" s="175">
        <v>0.32</v>
      </c>
      <c r="I285" s="175">
        <v>0.31</v>
      </c>
      <c r="J285" s="175">
        <v>0.28999999999999998</v>
      </c>
      <c r="K285" s="175">
        <v>0.28000000000000003</v>
      </c>
      <c r="L285" s="175">
        <v>0.28000000000000003</v>
      </c>
      <c r="M285" s="175">
        <v>0.28000000000000003</v>
      </c>
      <c r="N285" s="175">
        <v>0.27</v>
      </c>
      <c r="O285" s="175">
        <v>0.27</v>
      </c>
      <c r="P285" s="175">
        <v>0.27</v>
      </c>
      <c r="Q285" s="175">
        <v>0.28000000000000003</v>
      </c>
      <c r="R285" s="175">
        <v>0.28000000000000003</v>
      </c>
      <c r="S285" s="175">
        <v>0.28000000000000003</v>
      </c>
      <c r="T285" s="175">
        <v>0.28000000000000003</v>
      </c>
      <c r="U285" s="175">
        <v>0.28999999999999998</v>
      </c>
      <c r="V285" s="175">
        <v>0.28999999999999998</v>
      </c>
      <c r="W285" s="175">
        <v>0.3</v>
      </c>
      <c r="X285" s="175">
        <v>0.3</v>
      </c>
      <c r="Y285" s="175">
        <v>0.31</v>
      </c>
      <c r="Z285" s="175">
        <v>0.32</v>
      </c>
      <c r="AA285" s="175">
        <v>0.32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0.32</v>
      </c>
      <c r="F286" s="175">
        <v>0.26</v>
      </c>
      <c r="G286" s="175">
        <v>0.19</v>
      </c>
      <c r="H286" s="175">
        <v>0.12</v>
      </c>
      <c r="I286" s="175">
        <v>0.08</v>
      </c>
      <c r="J286" s="175">
        <v>0.08</v>
      </c>
      <c r="K286" s="175">
        <v>0.1</v>
      </c>
      <c r="L286" s="175">
        <v>0.13</v>
      </c>
      <c r="M286" s="175">
        <v>0.13</v>
      </c>
      <c r="N286" s="175">
        <v>0.17</v>
      </c>
      <c r="O286" s="175">
        <v>0.18</v>
      </c>
      <c r="P286" s="175">
        <v>0.19</v>
      </c>
      <c r="Q286" s="175">
        <v>0.19</v>
      </c>
      <c r="R286" s="175">
        <v>0.18</v>
      </c>
      <c r="S286" s="175">
        <v>0.17</v>
      </c>
      <c r="T286" s="175">
        <v>0.18</v>
      </c>
      <c r="U286" s="175">
        <v>0.16</v>
      </c>
      <c r="V286" s="175">
        <v>0.16</v>
      </c>
      <c r="W286" s="175">
        <v>0.16</v>
      </c>
      <c r="X286" s="175">
        <v>0.16</v>
      </c>
      <c r="Y286" s="175">
        <v>0.14000000000000001</v>
      </c>
      <c r="Z286" s="175">
        <v>0.13</v>
      </c>
      <c r="AA286" s="175">
        <v>0.12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0.28999999999999998</v>
      </c>
      <c r="F287" s="177">
        <v>0.28999999999999998</v>
      </c>
      <c r="G287" s="177">
        <v>0.27</v>
      </c>
      <c r="H287" s="177">
        <v>0.25</v>
      </c>
      <c r="I287" s="177">
        <v>0.2</v>
      </c>
      <c r="J287" s="177">
        <v>0.14000000000000001</v>
      </c>
      <c r="K287" s="177">
        <v>0.15</v>
      </c>
      <c r="L287" s="177">
        <v>0.15</v>
      </c>
      <c r="M287" s="177">
        <v>0.15</v>
      </c>
      <c r="N287" s="177">
        <v>0.13</v>
      </c>
      <c r="O287" s="177">
        <v>0.12</v>
      </c>
      <c r="P287" s="177">
        <v>0.12</v>
      </c>
      <c r="Q287" s="177">
        <v>0.13</v>
      </c>
      <c r="R287" s="177">
        <v>0.13</v>
      </c>
      <c r="S287" s="177">
        <v>0.13</v>
      </c>
      <c r="T287" s="177">
        <v>0.13</v>
      </c>
      <c r="U287" s="177">
        <v>0.16</v>
      </c>
      <c r="V287" s="177">
        <v>0.18</v>
      </c>
      <c r="W287" s="177">
        <v>0.18</v>
      </c>
      <c r="X287" s="177">
        <v>0.16</v>
      </c>
      <c r="Y287" s="177">
        <v>0.14000000000000001</v>
      </c>
      <c r="Z287" s="177">
        <v>0.14000000000000001</v>
      </c>
      <c r="AA287" s="177">
        <v>0.11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0.62</v>
      </c>
      <c r="F288" s="179">
        <v>0.62</v>
      </c>
      <c r="G288" s="179">
        <v>0.61</v>
      </c>
      <c r="H288" s="179">
        <v>0.61</v>
      </c>
      <c r="I288" s="179">
        <v>0.61</v>
      </c>
      <c r="J288" s="179">
        <v>0.61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0.61</v>
      </c>
      <c r="S288" s="179">
        <v>0.61</v>
      </c>
      <c r="T288" s="179">
        <v>0.62</v>
      </c>
      <c r="U288" s="179">
        <v>0.62</v>
      </c>
      <c r="V288" s="179">
        <v>0.62</v>
      </c>
      <c r="W288" s="179">
        <v>0.62</v>
      </c>
      <c r="X288" s="179">
        <v>0.63</v>
      </c>
      <c r="Y288" s="179">
        <v>0.62</v>
      </c>
      <c r="Z288" s="179">
        <v>0.62</v>
      </c>
      <c r="AA288" s="179">
        <v>0.62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0.47</v>
      </c>
      <c r="F289" s="179">
        <v>0.47</v>
      </c>
      <c r="G289" s="179">
        <v>0.46</v>
      </c>
      <c r="H289" s="179">
        <v>0.45</v>
      </c>
      <c r="I289" s="179">
        <v>0.45</v>
      </c>
      <c r="J289" s="179">
        <v>0.44</v>
      </c>
      <c r="K289" s="179">
        <v>0.45</v>
      </c>
      <c r="L289" s="179">
        <v>0.46</v>
      </c>
      <c r="M289" s="179">
        <v>0.47</v>
      </c>
      <c r="N289" s="179">
        <v>0.48</v>
      </c>
      <c r="O289" s="179">
        <v>0.47</v>
      </c>
      <c r="P289" s="179">
        <v>0.48</v>
      </c>
      <c r="Q289" s="179">
        <v>0.48</v>
      </c>
      <c r="R289" s="179">
        <v>0.47</v>
      </c>
      <c r="S289" s="179">
        <v>0.47</v>
      </c>
      <c r="T289" s="179">
        <v>0.47</v>
      </c>
      <c r="U289" s="179">
        <v>0.47</v>
      </c>
      <c r="V289" s="179">
        <v>0.48</v>
      </c>
      <c r="W289" s="179">
        <v>0.49</v>
      </c>
      <c r="X289" s="179">
        <v>0.5</v>
      </c>
      <c r="Y289" s="179">
        <v>0.51</v>
      </c>
      <c r="Z289" s="179">
        <v>0.52</v>
      </c>
      <c r="AA289" s="179">
        <v>0.52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0.11</v>
      </c>
      <c r="F290" s="179">
        <v>0.12</v>
      </c>
      <c r="G290" s="179">
        <v>0.13</v>
      </c>
      <c r="H290" s="179">
        <v>0.16</v>
      </c>
      <c r="I290" s="179">
        <v>0.17</v>
      </c>
      <c r="J290" s="179">
        <v>0.19</v>
      </c>
      <c r="K290" s="179">
        <v>0.21</v>
      </c>
      <c r="L290" s="179">
        <v>0.2</v>
      </c>
      <c r="M290" s="179">
        <v>0.18</v>
      </c>
      <c r="N290" s="179">
        <v>0.17</v>
      </c>
      <c r="O290" s="179">
        <v>0.15</v>
      </c>
      <c r="P290" s="179">
        <v>0.14000000000000001</v>
      </c>
      <c r="Q290" s="179">
        <v>0.12</v>
      </c>
      <c r="R290" s="179">
        <v>0.1</v>
      </c>
      <c r="S290" s="179">
        <v>0.09</v>
      </c>
      <c r="T290" s="179">
        <v>0.12</v>
      </c>
      <c r="U290" s="179">
        <v>0.14000000000000001</v>
      </c>
      <c r="V290" s="179">
        <v>0.16</v>
      </c>
      <c r="W290" s="179">
        <v>0.21</v>
      </c>
      <c r="X290" s="179">
        <v>0.26</v>
      </c>
      <c r="Y290" s="179">
        <v>0.28999999999999998</v>
      </c>
      <c r="Z290" s="179">
        <v>0.31</v>
      </c>
      <c r="AA290" s="179">
        <v>0.3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0.17</v>
      </c>
      <c r="F291" s="179">
        <v>0.11</v>
      </c>
      <c r="G291" s="179">
        <v>7.0000000000000007E-2</v>
      </c>
      <c r="H291" s="179">
        <v>0.06</v>
      </c>
      <c r="I291" s="179">
        <v>0.05</v>
      </c>
      <c r="J291" s="179">
        <v>0.05</v>
      </c>
      <c r="K291" s="179">
        <v>0.05</v>
      </c>
      <c r="L291" s="179">
        <v>0.05</v>
      </c>
      <c r="M291" s="179">
        <v>0.06</v>
      </c>
      <c r="N291" s="179">
        <v>0.05</v>
      </c>
      <c r="O291" s="179">
        <v>0.05</v>
      </c>
      <c r="P291" s="179">
        <v>0.06</v>
      </c>
      <c r="Q291" s="179">
        <v>0.08</v>
      </c>
      <c r="R291" s="179">
        <v>0.11</v>
      </c>
      <c r="S291" s="179">
        <v>0.11</v>
      </c>
      <c r="T291" s="179">
        <v>0.1</v>
      </c>
      <c r="U291" s="179">
        <v>0.09</v>
      </c>
      <c r="V291" s="179">
        <v>0.08</v>
      </c>
      <c r="W291" s="179">
        <v>7.0000000000000007E-2</v>
      </c>
      <c r="X291" s="179">
        <v>0.05</v>
      </c>
      <c r="Y291" s="179">
        <v>0.02</v>
      </c>
      <c r="Z291" s="179">
        <v>0.05</v>
      </c>
      <c r="AA291" s="179">
        <v>0.06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0.74</v>
      </c>
      <c r="F292" s="181">
        <v>0.74</v>
      </c>
      <c r="G292" s="181">
        <v>0.73</v>
      </c>
      <c r="H292" s="181">
        <v>0.73</v>
      </c>
      <c r="I292" s="181">
        <v>0.73</v>
      </c>
      <c r="J292" s="181">
        <v>0.73</v>
      </c>
      <c r="K292" s="181">
        <v>0.73</v>
      </c>
      <c r="L292" s="181">
        <v>0.73</v>
      </c>
      <c r="M292" s="181">
        <v>0.72</v>
      </c>
      <c r="N292" s="181">
        <v>0.72</v>
      </c>
      <c r="O292" s="181">
        <v>0.73</v>
      </c>
      <c r="P292" s="181">
        <v>0.73</v>
      </c>
      <c r="Q292" s="181">
        <v>0.72</v>
      </c>
      <c r="R292" s="181">
        <v>0.72</v>
      </c>
      <c r="S292" s="181">
        <v>0.72</v>
      </c>
      <c r="T292" s="181">
        <v>0.72</v>
      </c>
      <c r="U292" s="181">
        <v>0.73</v>
      </c>
      <c r="V292" s="181">
        <v>0.72</v>
      </c>
      <c r="W292" s="181">
        <v>0.72</v>
      </c>
      <c r="X292" s="181">
        <v>0.73</v>
      </c>
      <c r="Y292" s="181">
        <v>0.73</v>
      </c>
      <c r="Z292" s="181">
        <v>0.72</v>
      </c>
      <c r="AA292" s="181">
        <v>0.73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0.5</v>
      </c>
      <c r="F293" s="183">
        <v>0.49</v>
      </c>
      <c r="G293" s="183">
        <v>0.48</v>
      </c>
      <c r="H293" s="183">
        <v>0.48</v>
      </c>
      <c r="I293" s="183">
        <v>0.47</v>
      </c>
      <c r="J293" s="183">
        <v>0.46</v>
      </c>
      <c r="K293" s="183">
        <v>0.46</v>
      </c>
      <c r="L293" s="183">
        <v>0.46</v>
      </c>
      <c r="M293" s="183">
        <v>0.46</v>
      </c>
      <c r="N293" s="183">
        <v>0.46</v>
      </c>
      <c r="O293" s="183">
        <v>0.46</v>
      </c>
      <c r="P293" s="183">
        <v>0.47</v>
      </c>
      <c r="Q293" s="183">
        <v>0.47</v>
      </c>
      <c r="R293" s="183">
        <v>0.48</v>
      </c>
      <c r="S293" s="183">
        <v>0.49</v>
      </c>
      <c r="T293" s="183">
        <v>0.49</v>
      </c>
      <c r="U293" s="183">
        <v>0.49</v>
      </c>
      <c r="V293" s="183">
        <v>0.5</v>
      </c>
      <c r="W293" s="183">
        <v>0.5</v>
      </c>
      <c r="X293" s="183">
        <v>0.5</v>
      </c>
      <c r="Y293" s="183">
        <v>0.5</v>
      </c>
      <c r="Z293" s="183">
        <v>0.5</v>
      </c>
      <c r="AA293" s="183">
        <v>0.5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0.26</v>
      </c>
      <c r="F294" s="183">
        <v>0.26</v>
      </c>
      <c r="G294" s="183">
        <v>0.25</v>
      </c>
      <c r="H294" s="183">
        <v>0.24</v>
      </c>
      <c r="I294" s="183">
        <v>0.24</v>
      </c>
      <c r="J294" s="183">
        <v>0.24</v>
      </c>
      <c r="K294" s="183">
        <v>0.27</v>
      </c>
      <c r="L294" s="183">
        <v>0.28000000000000003</v>
      </c>
      <c r="M294" s="183">
        <v>0.27</v>
      </c>
      <c r="N294" s="183">
        <v>0.27</v>
      </c>
      <c r="O294" s="183">
        <v>0.27</v>
      </c>
      <c r="P294" s="183">
        <v>0.26</v>
      </c>
      <c r="Q294" s="183">
        <v>0.27</v>
      </c>
      <c r="R294" s="183">
        <v>0.25</v>
      </c>
      <c r="S294" s="183">
        <v>0.24</v>
      </c>
      <c r="T294" s="183">
        <v>0.26</v>
      </c>
      <c r="U294" s="183">
        <v>0.27</v>
      </c>
      <c r="V294" s="183">
        <v>0.28000000000000003</v>
      </c>
      <c r="W294" s="183">
        <v>0.3</v>
      </c>
      <c r="X294" s="183">
        <v>0.31</v>
      </c>
      <c r="Y294" s="183">
        <v>0.32</v>
      </c>
      <c r="Z294" s="183">
        <v>0.32</v>
      </c>
      <c r="AA294" s="183">
        <v>0.31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0.25</v>
      </c>
      <c r="F295" s="185">
        <v>0.23</v>
      </c>
      <c r="G295" s="185">
        <v>0.23</v>
      </c>
      <c r="H295" s="185">
        <v>0.22</v>
      </c>
      <c r="I295" s="185">
        <v>0.21</v>
      </c>
      <c r="J295" s="185">
        <v>0.2</v>
      </c>
      <c r="K295" s="185">
        <v>0.19</v>
      </c>
      <c r="L295" s="185">
        <v>0.19</v>
      </c>
      <c r="M295" s="185">
        <v>0.19</v>
      </c>
      <c r="N295" s="185">
        <v>0.18</v>
      </c>
      <c r="O295" s="185">
        <v>0.16</v>
      </c>
      <c r="P295" s="185">
        <v>0.16</v>
      </c>
      <c r="Q295" s="185">
        <v>0.16</v>
      </c>
      <c r="R295" s="185">
        <v>0.18</v>
      </c>
      <c r="S295" s="185">
        <v>0.17</v>
      </c>
      <c r="T295" s="185">
        <v>0.17</v>
      </c>
      <c r="U295" s="185">
        <v>0.17</v>
      </c>
      <c r="V295" s="185">
        <v>0.18</v>
      </c>
      <c r="W295" s="185">
        <v>0.18</v>
      </c>
      <c r="X295" s="185">
        <v>0.17</v>
      </c>
      <c r="Y295" s="185">
        <v>0.16</v>
      </c>
      <c r="Z295" s="185">
        <v>0.15</v>
      </c>
      <c r="AA295" s="185">
        <v>0.16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1085</v>
      </c>
      <c r="F301" s="193">
        <f>F241</f>
        <v>816</v>
      </c>
      <c r="G301" s="193">
        <f>G241</f>
        <v>269</v>
      </c>
      <c r="H301" s="305">
        <f>F301/E301</f>
        <v>0.75207373271889399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1558</v>
      </c>
      <c r="F302" s="193">
        <f>J241</f>
        <v>757</v>
      </c>
      <c r="G302" s="193">
        <f>K241</f>
        <v>801</v>
      </c>
      <c r="H302" s="305">
        <f>F302/E302</f>
        <v>0.48587933247753529</v>
      </c>
      <c r="I302" s="305"/>
    </row>
    <row r="303" spans="1:240" ht="14.65" customHeight="1" x14ac:dyDescent="0.2">
      <c r="D303" s="192" t="s">
        <v>407</v>
      </c>
      <c r="E303" s="193">
        <f>M241</f>
        <v>44</v>
      </c>
      <c r="F303" s="193">
        <f>N241</f>
        <v>11</v>
      </c>
      <c r="G303" s="193">
        <f>O241</f>
        <v>33</v>
      </c>
      <c r="H303" s="305">
        <f>F303/E303</f>
        <v>0.25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13</v>
      </c>
      <c r="G304" s="193">
        <f>S241</f>
        <v>56</v>
      </c>
      <c r="H304" s="305">
        <f>F304/E304</f>
        <v>0.18840579710144928</v>
      </c>
      <c r="I304" s="305"/>
    </row>
    <row r="305" spans="1:14" ht="14.65" customHeight="1" x14ac:dyDescent="0.2">
      <c r="D305" s="194" t="s">
        <v>401</v>
      </c>
      <c r="E305" s="158">
        <f>SUM(E301:E304)</f>
        <v>2756</v>
      </c>
      <c r="F305" s="158">
        <f>SUM(F301:F304)</f>
        <v>1597</v>
      </c>
      <c r="G305" s="158">
        <f>SUM(G301:G304)</f>
        <v>1159</v>
      </c>
      <c r="H305" s="307">
        <f>F305/E305</f>
        <v>0.57946298984034839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816</v>
      </c>
      <c r="F308" s="193">
        <f>U241</f>
        <v>56</v>
      </c>
      <c r="G308" s="193">
        <v>74</v>
      </c>
      <c r="H308" s="309">
        <f>E308+F308+G308</f>
        <v>946</v>
      </c>
      <c r="I308" s="309">
        <f>SUM(E308:H308)</f>
        <v>1892</v>
      </c>
      <c r="J308" s="18"/>
    </row>
    <row r="309" spans="1:14" ht="14.65" customHeight="1" x14ac:dyDescent="0.2">
      <c r="D309" s="192" t="s">
        <v>413</v>
      </c>
      <c r="E309" s="193">
        <f>F302</f>
        <v>757</v>
      </c>
      <c r="F309" s="193">
        <f>V241</f>
        <v>331</v>
      </c>
      <c r="G309" s="193">
        <v>162</v>
      </c>
      <c r="H309" s="309">
        <f>E309+F309+G309</f>
        <v>1250</v>
      </c>
      <c r="I309" s="309"/>
    </row>
    <row r="310" spans="1:14" ht="14.65" customHeight="1" x14ac:dyDescent="0.2">
      <c r="D310" s="192" t="s">
        <v>407</v>
      </c>
      <c r="E310" s="193">
        <f>F303</f>
        <v>11</v>
      </c>
      <c r="F310" s="193">
        <f>W241</f>
        <v>5</v>
      </c>
      <c r="G310" s="196">
        <v>0</v>
      </c>
      <c r="H310" s="309">
        <f>E310+F310+G310</f>
        <v>16</v>
      </c>
      <c r="I310" s="309"/>
    </row>
    <row r="311" spans="1:14" ht="14.65" customHeight="1" x14ac:dyDescent="0.2">
      <c r="D311" s="192" t="s">
        <v>414</v>
      </c>
      <c r="E311" s="193">
        <f>F304</f>
        <v>13</v>
      </c>
      <c r="F311" s="193">
        <f>X241</f>
        <v>5</v>
      </c>
      <c r="G311" s="196">
        <v>0</v>
      </c>
      <c r="H311" s="309">
        <f>E311+F311+G311</f>
        <v>18</v>
      </c>
      <c r="I311" s="309"/>
    </row>
    <row r="312" spans="1:14" ht="14.65" customHeight="1" x14ac:dyDescent="0.2">
      <c r="D312" s="194" t="s">
        <v>401</v>
      </c>
      <c r="E312" s="197">
        <f>SUM(E308:E311)</f>
        <v>1597</v>
      </c>
      <c r="F312" s="197">
        <f>SUM(F308:F311)</f>
        <v>397</v>
      </c>
      <c r="G312" s="197">
        <f>SUM(G308:G311)</f>
        <v>236</v>
      </c>
      <c r="H312" s="310">
        <f>H308+H309+H310+H311</f>
        <v>2230</v>
      </c>
      <c r="I312" s="310">
        <f>F312+G312+H312</f>
        <v>2863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493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495</v>
      </c>
      <c r="F319" s="203">
        <v>393</v>
      </c>
      <c r="G319" s="203">
        <f>SUM(E319:F319)</f>
        <v>888</v>
      </c>
      <c r="H319" s="204">
        <v>25</v>
      </c>
      <c r="I319" s="204">
        <v>49</v>
      </c>
      <c r="J319" s="204">
        <f>SUM(H319:I319)</f>
        <v>74</v>
      </c>
      <c r="K319" s="205">
        <f>M319-L319</f>
        <v>520</v>
      </c>
      <c r="L319" s="205">
        <f>F319+I319</f>
        <v>442</v>
      </c>
      <c r="M319" s="206">
        <f>H308+H310</f>
        <v>962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639</v>
      </c>
      <c r="F320" s="203">
        <v>467</v>
      </c>
      <c r="G320" s="203">
        <f>SUM(E320:F320)</f>
        <v>1106</v>
      </c>
      <c r="H320" s="204">
        <v>60</v>
      </c>
      <c r="I320" s="204">
        <v>102</v>
      </c>
      <c r="J320" s="204">
        <f>SUM(H320:I320)</f>
        <v>162</v>
      </c>
      <c r="K320" s="205">
        <f>M320-L320</f>
        <v>699</v>
      </c>
      <c r="L320" s="205">
        <f>F320+I320</f>
        <v>569</v>
      </c>
      <c r="M320" s="206">
        <f>H309+H311</f>
        <v>1268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1134</v>
      </c>
      <c r="F321" s="208">
        <f>SUM(F319:F320)</f>
        <v>860</v>
      </c>
      <c r="G321" s="208">
        <f>SUM(E321:F321)</f>
        <v>1994</v>
      </c>
      <c r="H321" s="209">
        <f t="shared" ref="H321:M321" si="8">SUM(H319:H320)</f>
        <v>85</v>
      </c>
      <c r="I321" s="209">
        <f t="shared" si="8"/>
        <v>151</v>
      </c>
      <c r="J321" s="209">
        <f t="shared" si="8"/>
        <v>236</v>
      </c>
      <c r="K321" s="210">
        <f t="shared" si="8"/>
        <v>1219</v>
      </c>
      <c r="L321" s="210">
        <f t="shared" si="8"/>
        <v>1011</v>
      </c>
      <c r="M321" s="211">
        <f t="shared" si="8"/>
        <v>2230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44062</v>
      </c>
      <c r="F325" s="213">
        <v>44063</v>
      </c>
      <c r="G325" s="213">
        <v>44064</v>
      </c>
      <c r="H325" s="213">
        <v>44065</v>
      </c>
      <c r="I325" s="213">
        <v>44066</v>
      </c>
      <c r="J325" s="213">
        <v>44067</v>
      </c>
      <c r="K325" s="213">
        <v>44068</v>
      </c>
      <c r="L325" s="213">
        <v>44069</v>
      </c>
      <c r="M325" s="213">
        <v>44070</v>
      </c>
      <c r="N325" s="213">
        <v>44071</v>
      </c>
      <c r="O325" s="213">
        <v>44072</v>
      </c>
      <c r="P325" s="213">
        <v>44073</v>
      </c>
      <c r="Q325" s="213">
        <v>44074</v>
      </c>
      <c r="R325" s="213">
        <v>44075</v>
      </c>
      <c r="S325" s="213">
        <v>44076</v>
      </c>
      <c r="T325" s="213">
        <v>44077</v>
      </c>
      <c r="U325" s="213">
        <v>44078</v>
      </c>
      <c r="V325" s="213">
        <v>44079</v>
      </c>
      <c r="W325" s="213">
        <v>44080</v>
      </c>
      <c r="X325" s="213">
        <v>44081</v>
      </c>
      <c r="Y325" s="213">
        <v>44082</v>
      </c>
      <c r="Z325" s="213">
        <v>44083</v>
      </c>
      <c r="AA325" s="213">
        <v>44084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974</v>
      </c>
      <c r="F326" s="215">
        <v>982</v>
      </c>
      <c r="G326" s="215">
        <v>962</v>
      </c>
      <c r="H326" s="215">
        <v>965</v>
      </c>
      <c r="I326" s="215">
        <v>958</v>
      </c>
      <c r="J326" s="215">
        <v>998</v>
      </c>
      <c r="K326" s="215">
        <v>998</v>
      </c>
      <c r="L326" s="215">
        <v>993</v>
      </c>
      <c r="M326" s="215">
        <v>977</v>
      </c>
      <c r="N326" s="215">
        <v>969</v>
      </c>
      <c r="O326" s="215">
        <v>1037</v>
      </c>
      <c r="P326" s="215">
        <v>969</v>
      </c>
      <c r="Q326" s="215">
        <v>954</v>
      </c>
      <c r="R326" s="215">
        <v>945</v>
      </c>
      <c r="S326" s="215">
        <v>975</v>
      </c>
      <c r="T326" s="215">
        <v>952</v>
      </c>
      <c r="U326" s="215">
        <v>933</v>
      </c>
      <c r="V326" s="215">
        <v>966</v>
      </c>
      <c r="W326" s="215">
        <v>957</v>
      </c>
      <c r="X326" s="215">
        <v>945</v>
      </c>
      <c r="Y326" s="215">
        <v>942</v>
      </c>
      <c r="Z326" s="215">
        <v>935</v>
      </c>
      <c r="AA326" s="215">
        <v>962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1073</v>
      </c>
      <c r="F327" s="217">
        <v>1089</v>
      </c>
      <c r="G327" s="217">
        <v>1114</v>
      </c>
      <c r="H327" s="217">
        <v>1082</v>
      </c>
      <c r="I327" s="217">
        <v>1053</v>
      </c>
      <c r="J327" s="217">
        <v>1074</v>
      </c>
      <c r="K327" s="217">
        <v>1143</v>
      </c>
      <c r="L327" s="217">
        <v>1161</v>
      </c>
      <c r="M327" s="217">
        <v>1237</v>
      </c>
      <c r="N327" s="217">
        <v>1246</v>
      </c>
      <c r="O327" s="217">
        <v>1164</v>
      </c>
      <c r="P327" s="217">
        <v>1184</v>
      </c>
      <c r="Q327" s="217">
        <v>1211</v>
      </c>
      <c r="R327" s="217">
        <v>1267</v>
      </c>
      <c r="S327" s="217">
        <v>1329</v>
      </c>
      <c r="T327" s="217">
        <v>1297</v>
      </c>
      <c r="U327" s="217">
        <v>1331</v>
      </c>
      <c r="V327" s="217">
        <v>1316</v>
      </c>
      <c r="W327" s="217">
        <v>1331</v>
      </c>
      <c r="X327" s="217">
        <v>1354</v>
      </c>
      <c r="Y327" s="217">
        <v>1356</v>
      </c>
      <c r="Z327" s="217">
        <v>1301</v>
      </c>
      <c r="AA327" s="217">
        <v>1268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AA328" si="9">SUM(E326:E327)</f>
        <v>2047</v>
      </c>
      <c r="F328" s="219">
        <f t="shared" si="9"/>
        <v>2071</v>
      </c>
      <c r="G328" s="219">
        <f t="shared" si="9"/>
        <v>2076</v>
      </c>
      <c r="H328" s="219">
        <f t="shared" si="9"/>
        <v>2047</v>
      </c>
      <c r="I328" s="219">
        <f t="shared" si="9"/>
        <v>2011</v>
      </c>
      <c r="J328" s="219">
        <f t="shared" si="9"/>
        <v>2072</v>
      </c>
      <c r="K328" s="219">
        <f t="shared" si="9"/>
        <v>2141</v>
      </c>
      <c r="L328" s="219">
        <f t="shared" si="9"/>
        <v>2154</v>
      </c>
      <c r="M328" s="219">
        <f t="shared" si="9"/>
        <v>2214</v>
      </c>
      <c r="N328" s="219">
        <f t="shared" si="9"/>
        <v>2215</v>
      </c>
      <c r="O328" s="219">
        <f t="shared" si="9"/>
        <v>2201</v>
      </c>
      <c r="P328" s="219">
        <f t="shared" si="9"/>
        <v>2153</v>
      </c>
      <c r="Q328" s="219">
        <f t="shared" si="9"/>
        <v>2165</v>
      </c>
      <c r="R328" s="219">
        <f t="shared" si="9"/>
        <v>2212</v>
      </c>
      <c r="S328" s="219">
        <f t="shared" si="9"/>
        <v>2304</v>
      </c>
      <c r="T328" s="219">
        <f t="shared" si="9"/>
        <v>2249</v>
      </c>
      <c r="U328" s="219">
        <f t="shared" si="9"/>
        <v>2264</v>
      </c>
      <c r="V328" s="219">
        <f t="shared" si="9"/>
        <v>2282</v>
      </c>
      <c r="W328" s="219">
        <f t="shared" si="9"/>
        <v>2288</v>
      </c>
      <c r="X328" s="219">
        <f t="shared" si="9"/>
        <v>2299</v>
      </c>
      <c r="Y328" s="219">
        <f t="shared" si="9"/>
        <v>2298</v>
      </c>
      <c r="Z328" s="219">
        <f t="shared" si="9"/>
        <v>2236</v>
      </c>
      <c r="AA328" s="219">
        <f t="shared" si="9"/>
        <v>2230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61" t="s">
        <v>426</v>
      </c>
      <c r="U330" s="361"/>
      <c r="V330" s="361"/>
      <c r="W330" s="36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62" t="s">
        <v>439</v>
      </c>
      <c r="U331" s="362"/>
      <c r="V331" s="363" t="s">
        <v>440</v>
      </c>
      <c r="W331" s="363"/>
    </row>
    <row r="332" spans="1:240" ht="14.65" customHeight="1" x14ac:dyDescent="0.2">
      <c r="C332" s="362" t="s">
        <v>441</v>
      </c>
      <c r="D332" s="364" t="s">
        <v>442</v>
      </c>
      <c r="E332" s="365" t="s">
        <v>443</v>
      </c>
      <c r="F332" s="365"/>
      <c r="G332" s="365"/>
      <c r="H332" s="332">
        <v>2226</v>
      </c>
      <c r="I332" s="332"/>
      <c r="J332" s="333">
        <f>H332/H338</f>
        <v>0.17019649820322655</v>
      </c>
      <c r="K332" s="333"/>
      <c r="L332" s="334">
        <v>636</v>
      </c>
      <c r="M332" s="334"/>
      <c r="N332" s="335">
        <f>L332/L338</f>
        <v>0.16425619834710745</v>
      </c>
      <c r="O332" s="335"/>
      <c r="P332" s="336">
        <v>29</v>
      </c>
      <c r="Q332" s="336"/>
      <c r="R332" s="337">
        <f>P332/P338</f>
        <v>0.26363636363636361</v>
      </c>
      <c r="S332" s="337"/>
      <c r="T332" s="366">
        <f>H332+L332+P332</f>
        <v>2891</v>
      </c>
      <c r="U332" s="366"/>
      <c r="V332" s="367">
        <f>T332/T338</f>
        <v>0.16946072684642438</v>
      </c>
      <c r="W332" s="367"/>
    </row>
    <row r="333" spans="1:240" x14ac:dyDescent="0.2">
      <c r="C333" s="362"/>
      <c r="D333" s="364"/>
      <c r="E333" s="365" t="s">
        <v>444</v>
      </c>
      <c r="F333" s="365"/>
      <c r="G333" s="365"/>
      <c r="H333" s="332">
        <v>518</v>
      </c>
      <c r="I333" s="332"/>
      <c r="J333" s="333">
        <f>H333/H338</f>
        <v>3.9605474424650206E-2</v>
      </c>
      <c r="K333" s="333"/>
      <c r="L333" s="334">
        <v>254</v>
      </c>
      <c r="M333" s="334"/>
      <c r="N333" s="335">
        <f>L333/L338</f>
        <v>6.5599173553719012E-2</v>
      </c>
      <c r="O333" s="335"/>
      <c r="P333" s="336">
        <v>0</v>
      </c>
      <c r="Q333" s="336"/>
      <c r="R333" s="337">
        <f>P333/P338</f>
        <v>0</v>
      </c>
      <c r="S333" s="337"/>
      <c r="T333" s="366">
        <f>H333+L333+P333</f>
        <v>772</v>
      </c>
      <c r="U333" s="366"/>
      <c r="V333" s="367">
        <f>T333/T338</f>
        <v>4.5252051582649472E-2</v>
      </c>
      <c r="W333" s="367"/>
    </row>
    <row r="334" spans="1:240" x14ac:dyDescent="0.2">
      <c r="C334" s="362"/>
      <c r="D334" s="364"/>
      <c r="E334" s="365" t="s">
        <v>445</v>
      </c>
      <c r="F334" s="365"/>
      <c r="G334" s="365"/>
      <c r="H334" s="332">
        <v>2</v>
      </c>
      <c r="I334" s="332"/>
      <c r="J334" s="333">
        <f>H334/H338</f>
        <v>1.529168896704641E-4</v>
      </c>
      <c r="K334" s="333"/>
      <c r="L334" s="334">
        <v>2</v>
      </c>
      <c r="M334" s="334"/>
      <c r="N334" s="335">
        <f>L334/L338</f>
        <v>5.1652892561983473E-4</v>
      </c>
      <c r="O334" s="335"/>
      <c r="P334" s="336">
        <v>0</v>
      </c>
      <c r="Q334" s="336"/>
      <c r="R334" s="337">
        <f>P334/P338</f>
        <v>0</v>
      </c>
      <c r="S334" s="337"/>
      <c r="T334" s="366">
        <f>H334+L334+P334</f>
        <v>4</v>
      </c>
      <c r="U334" s="366"/>
      <c r="V334" s="367">
        <f>T334/T338</f>
        <v>2.3446658851113716E-4</v>
      </c>
      <c r="W334" s="367"/>
    </row>
    <row r="335" spans="1:240" ht="14.65" customHeight="1" x14ac:dyDescent="0.2">
      <c r="C335" s="362"/>
      <c r="D335" s="364"/>
      <c r="E335" s="365" t="s">
        <v>446</v>
      </c>
      <c r="F335" s="365"/>
      <c r="G335" s="365"/>
      <c r="H335" s="332">
        <v>0</v>
      </c>
      <c r="I335" s="332"/>
      <c r="J335" s="333">
        <f>H335/H338</f>
        <v>0</v>
      </c>
      <c r="K335" s="333"/>
      <c r="L335" s="334">
        <v>1</v>
      </c>
      <c r="M335" s="334"/>
      <c r="N335" s="335">
        <f>L335/L338</f>
        <v>2.5826446280991736E-4</v>
      </c>
      <c r="O335" s="335"/>
      <c r="P335" s="336">
        <v>0</v>
      </c>
      <c r="Q335" s="336"/>
      <c r="R335" s="337">
        <f>P335/P338</f>
        <v>0</v>
      </c>
      <c r="S335" s="337"/>
      <c r="T335" s="366">
        <f>H335+L335+P335</f>
        <v>1</v>
      </c>
      <c r="U335" s="366"/>
      <c r="V335" s="367">
        <f>T335/T338</f>
        <v>5.8616647127784291E-5</v>
      </c>
      <c r="W335" s="367"/>
    </row>
    <row r="336" spans="1:240" ht="14.65" customHeight="1" x14ac:dyDescent="0.2">
      <c r="C336" s="362"/>
      <c r="D336" s="364"/>
      <c r="E336" s="368" t="s">
        <v>401</v>
      </c>
      <c r="F336" s="368"/>
      <c r="G336" s="368"/>
      <c r="H336" s="332">
        <f>SUM(H332:H335)</f>
        <v>2746</v>
      </c>
      <c r="I336" s="332">
        <f>SUM(H336:H336)</f>
        <v>2746</v>
      </c>
      <c r="J336" s="333">
        <f>H336/H338</f>
        <v>0.20995488951754721</v>
      </c>
      <c r="K336" s="333"/>
      <c r="L336" s="334">
        <f>L332+L333+L334+L335</f>
        <v>893</v>
      </c>
      <c r="M336" s="334">
        <f>SUM(L336:L336)</f>
        <v>893</v>
      </c>
      <c r="N336" s="335">
        <f>L336/L338</f>
        <v>0.2306301652892562</v>
      </c>
      <c r="O336" s="335"/>
      <c r="P336" s="336">
        <v>30</v>
      </c>
      <c r="Q336" s="336"/>
      <c r="R336" s="337">
        <f>P336/P338</f>
        <v>0.27272727272727271</v>
      </c>
      <c r="S336" s="337"/>
      <c r="T336" s="366">
        <f>SUM(T332:T335)</f>
        <v>3668</v>
      </c>
      <c r="U336" s="366"/>
      <c r="V336" s="367">
        <f>T336/T338</f>
        <v>0.21500586166471278</v>
      </c>
      <c r="W336" s="367"/>
    </row>
    <row r="337" spans="1:240" ht="14.65" customHeight="1" x14ac:dyDescent="0.2">
      <c r="A337"/>
      <c r="C337" s="362"/>
      <c r="D337" s="364" t="s">
        <v>447</v>
      </c>
      <c r="E337" s="364"/>
      <c r="F337" s="364"/>
      <c r="G337" s="364"/>
      <c r="H337" s="332">
        <v>10333</v>
      </c>
      <c r="I337" s="332"/>
      <c r="J337" s="333">
        <f>H337/H338</f>
        <v>0.79004511048245274</v>
      </c>
      <c r="K337" s="333"/>
      <c r="L337" s="334">
        <v>2979</v>
      </c>
      <c r="M337" s="334"/>
      <c r="N337" s="335">
        <f>L337/L338</f>
        <v>0.76936983471074383</v>
      </c>
      <c r="O337" s="335"/>
      <c r="P337" s="336">
        <v>80</v>
      </c>
      <c r="Q337" s="336"/>
      <c r="R337" s="337">
        <f>P337/P338</f>
        <v>0.72727272727272729</v>
      </c>
      <c r="S337" s="337"/>
      <c r="T337" s="366">
        <f>H337+L337+P337</f>
        <v>13392</v>
      </c>
      <c r="U337" s="366"/>
      <c r="V337" s="367">
        <f>T337/T338</f>
        <v>0.78499413833528719</v>
      </c>
      <c r="W337" s="367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13079</v>
      </c>
      <c r="I338" s="342"/>
      <c r="J338" s="307">
        <f>H338/H338</f>
        <v>1</v>
      </c>
      <c r="K338" s="307"/>
      <c r="L338" s="342">
        <f>L336+L337</f>
        <v>3872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17060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5492</v>
      </c>
      <c r="I339" s="281">
        <f>SUM(I332:I336)</f>
        <v>2746</v>
      </c>
      <c r="J339" s="281"/>
      <c r="K339" s="281"/>
      <c r="L339" s="281">
        <f>SUM(L332:L336)</f>
        <v>1786</v>
      </c>
      <c r="M339" s="281">
        <f>SUM(M332:M336)</f>
        <v>893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44062</v>
      </c>
      <c r="F342" s="225">
        <v>44063</v>
      </c>
      <c r="G342" s="225">
        <v>44064</v>
      </c>
      <c r="H342" s="225">
        <v>44065</v>
      </c>
      <c r="I342" s="225">
        <v>44066</v>
      </c>
      <c r="J342" s="225">
        <v>44067</v>
      </c>
      <c r="K342" s="225">
        <v>44068</v>
      </c>
      <c r="L342" s="225">
        <v>44069</v>
      </c>
      <c r="M342" s="225">
        <v>44070</v>
      </c>
      <c r="N342" s="225">
        <v>44071</v>
      </c>
      <c r="O342" s="225">
        <v>44072</v>
      </c>
      <c r="P342" s="225">
        <v>44073</v>
      </c>
      <c r="Q342" s="225">
        <v>44074</v>
      </c>
      <c r="R342" s="225">
        <v>44075</v>
      </c>
      <c r="S342" s="226">
        <v>44076</v>
      </c>
      <c r="T342" s="226">
        <v>44077</v>
      </c>
      <c r="U342" s="226">
        <v>44078</v>
      </c>
      <c r="V342" s="226">
        <v>44079</v>
      </c>
      <c r="W342" s="226">
        <v>44080</v>
      </c>
      <c r="X342" s="226">
        <v>44081</v>
      </c>
      <c r="Y342" s="226">
        <v>44082</v>
      </c>
      <c r="Z342" s="226">
        <v>44083</v>
      </c>
      <c r="AA342" s="226">
        <v>44084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2794</v>
      </c>
      <c r="F343" s="152">
        <v>2816</v>
      </c>
      <c r="G343" s="152">
        <v>2848</v>
      </c>
      <c r="H343" s="152">
        <v>2874</v>
      </c>
      <c r="I343" s="152">
        <v>2899</v>
      </c>
      <c r="J343" s="152">
        <v>2925</v>
      </c>
      <c r="K343" s="152">
        <v>3082</v>
      </c>
      <c r="L343" s="152">
        <v>3114</v>
      </c>
      <c r="M343" s="152">
        <v>3155</v>
      </c>
      <c r="N343" s="152">
        <v>3183</v>
      </c>
      <c r="O343" s="152">
        <v>3213</v>
      </c>
      <c r="P343" s="152">
        <v>3328</v>
      </c>
      <c r="Q343" s="152">
        <v>3371</v>
      </c>
      <c r="R343" s="152">
        <v>3402</v>
      </c>
      <c r="S343" s="228">
        <v>3440</v>
      </c>
      <c r="T343" s="228">
        <v>3475</v>
      </c>
      <c r="U343" s="228">
        <v>3512</v>
      </c>
      <c r="V343" s="228">
        <v>3532</v>
      </c>
      <c r="W343" s="228">
        <v>3556</v>
      </c>
      <c r="X343" s="228">
        <v>3587</v>
      </c>
      <c r="Y343" s="228">
        <v>3618</v>
      </c>
      <c r="Z343" s="228">
        <v>3646</v>
      </c>
      <c r="AA343" s="228">
        <v>3668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10808</v>
      </c>
      <c r="F344" s="130">
        <v>10900</v>
      </c>
      <c r="G344" s="130">
        <v>10996</v>
      </c>
      <c r="H344" s="130">
        <v>11086</v>
      </c>
      <c r="I344" s="130">
        <v>11176</v>
      </c>
      <c r="J344" s="130">
        <v>11239</v>
      </c>
      <c r="K344" s="130">
        <v>11422</v>
      </c>
      <c r="L344" s="130">
        <v>11535</v>
      </c>
      <c r="M344" s="130">
        <v>11618</v>
      </c>
      <c r="N344" s="130">
        <v>11706</v>
      </c>
      <c r="O344" s="130">
        <v>11807</v>
      </c>
      <c r="P344" s="130">
        <v>12341</v>
      </c>
      <c r="Q344" s="130">
        <v>12413</v>
      </c>
      <c r="R344" s="130">
        <v>12500</v>
      </c>
      <c r="S344" s="230">
        <v>12614</v>
      </c>
      <c r="T344" s="230">
        <v>12705</v>
      </c>
      <c r="U344" s="230">
        <v>12808</v>
      </c>
      <c r="V344" s="230">
        <v>12926</v>
      </c>
      <c r="W344" s="230">
        <v>12997</v>
      </c>
      <c r="X344" s="230">
        <v>13064</v>
      </c>
      <c r="Y344" s="230">
        <v>13192</v>
      </c>
      <c r="Z344" s="230">
        <v>13295</v>
      </c>
      <c r="AA344" s="230">
        <v>13392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AA345" si="10">SUM(E343:E344)</f>
        <v>13602</v>
      </c>
      <c r="F345" s="232">
        <f t="shared" si="10"/>
        <v>13716</v>
      </c>
      <c r="G345" s="232">
        <f t="shared" si="10"/>
        <v>13844</v>
      </c>
      <c r="H345" s="232">
        <f t="shared" si="10"/>
        <v>13960</v>
      </c>
      <c r="I345" s="232">
        <f t="shared" si="10"/>
        <v>14075</v>
      </c>
      <c r="J345" s="232">
        <f t="shared" si="10"/>
        <v>14164</v>
      </c>
      <c r="K345" s="232">
        <f t="shared" si="10"/>
        <v>14504</v>
      </c>
      <c r="L345" s="232">
        <f t="shared" si="10"/>
        <v>14649</v>
      </c>
      <c r="M345" s="232">
        <f t="shared" si="10"/>
        <v>14773</v>
      </c>
      <c r="N345" s="232">
        <f t="shared" si="10"/>
        <v>14889</v>
      </c>
      <c r="O345" s="232">
        <f t="shared" si="10"/>
        <v>15020</v>
      </c>
      <c r="P345" s="232">
        <f t="shared" si="10"/>
        <v>15669</v>
      </c>
      <c r="Q345" s="232">
        <f t="shared" si="10"/>
        <v>15784</v>
      </c>
      <c r="R345" s="232">
        <f t="shared" si="10"/>
        <v>15902</v>
      </c>
      <c r="S345" s="233">
        <f t="shared" si="10"/>
        <v>16054</v>
      </c>
      <c r="T345" s="233">
        <f t="shared" si="10"/>
        <v>16180</v>
      </c>
      <c r="U345" s="233">
        <f t="shared" si="10"/>
        <v>16320</v>
      </c>
      <c r="V345" s="233">
        <f t="shared" si="10"/>
        <v>16458</v>
      </c>
      <c r="W345" s="233">
        <f t="shared" si="10"/>
        <v>16553</v>
      </c>
      <c r="X345" s="233">
        <f t="shared" si="10"/>
        <v>16651</v>
      </c>
      <c r="Y345" s="233">
        <f t="shared" si="10"/>
        <v>16810</v>
      </c>
      <c r="Z345" s="233">
        <f t="shared" si="10"/>
        <v>16941</v>
      </c>
      <c r="AA345" s="233">
        <f t="shared" si="10"/>
        <v>17060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1" spans="4:19" ht="25.5" customHeight="1" x14ac:dyDescent="0.2">
      <c r="E361" s="369" t="s">
        <v>494</v>
      </c>
      <c r="F361" s="369"/>
      <c r="G361" s="369"/>
      <c r="H361" s="369"/>
      <c r="I361" s="369"/>
      <c r="J361" s="369"/>
      <c r="K361" s="369"/>
      <c r="L361" s="369"/>
      <c r="M361" s="369"/>
      <c r="N361" s="369"/>
      <c r="O361" s="369"/>
      <c r="P361" s="369"/>
      <c r="Q361" s="369"/>
      <c r="R361" s="369"/>
      <c r="S361" s="369"/>
    </row>
    <row r="362" spans="4:19" ht="26.25" customHeight="1" x14ac:dyDescent="0.2">
      <c r="E362" s="370" t="s">
        <v>495</v>
      </c>
      <c r="F362" s="370"/>
      <c r="G362" s="370"/>
      <c r="H362" s="370"/>
      <c r="I362" s="37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</row>
    <row r="363" spans="4:19" x14ac:dyDescent="0.2">
      <c r="E363" s="371" t="s">
        <v>468</v>
      </c>
      <c r="F363" s="371"/>
      <c r="G363" s="371"/>
      <c r="H363" s="371"/>
      <c r="I363" s="371"/>
      <c r="J363" s="371"/>
      <c r="K363" s="359" t="s">
        <v>439</v>
      </c>
      <c r="L363" s="359"/>
      <c r="M363" s="359"/>
      <c r="N363" s="359"/>
      <c r="O363" s="359"/>
      <c r="P363" s="372" t="s">
        <v>440</v>
      </c>
      <c r="Q363" s="372"/>
      <c r="R363" s="372"/>
      <c r="S363" s="372"/>
    </row>
    <row r="364" spans="4:19" x14ac:dyDescent="0.2">
      <c r="E364" s="373" t="s">
        <v>469</v>
      </c>
      <c r="F364" s="373"/>
      <c r="G364" s="373"/>
      <c r="H364" s="373"/>
      <c r="I364" s="373"/>
      <c r="J364" s="373"/>
      <c r="K364" s="374">
        <v>8214</v>
      </c>
      <c r="L364" s="374"/>
      <c r="M364" s="374"/>
      <c r="N364" s="374"/>
      <c r="O364" s="374">
        <f t="shared" ref="O364:O372" si="11">SUM(K364:N364)</f>
        <v>8214</v>
      </c>
      <c r="P364" s="375">
        <f>K364/K372</f>
        <v>0.62802966587659603</v>
      </c>
      <c r="Q364" s="375"/>
      <c r="R364" s="375"/>
      <c r="S364" s="375"/>
    </row>
    <row r="365" spans="4:19" x14ac:dyDescent="0.2">
      <c r="E365" s="373" t="s">
        <v>470</v>
      </c>
      <c r="F365" s="373"/>
      <c r="G365" s="373"/>
      <c r="H365" s="373"/>
      <c r="I365" s="373"/>
      <c r="J365" s="373"/>
      <c r="K365" s="374">
        <v>1787</v>
      </c>
      <c r="L365" s="374"/>
      <c r="M365" s="374"/>
      <c r="N365" s="374"/>
      <c r="O365" s="374">
        <f t="shared" si="11"/>
        <v>1787</v>
      </c>
      <c r="P365" s="375">
        <f>K365/K372</f>
        <v>0.13663124092055967</v>
      </c>
      <c r="Q365" s="375"/>
      <c r="R365" s="375"/>
      <c r="S365" s="375"/>
    </row>
    <row r="366" spans="4:19" x14ac:dyDescent="0.2">
      <c r="E366" s="373" t="s">
        <v>471</v>
      </c>
      <c r="F366" s="373"/>
      <c r="G366" s="373"/>
      <c r="H366" s="373"/>
      <c r="I366" s="373"/>
      <c r="J366" s="373"/>
      <c r="K366" s="374">
        <v>1023</v>
      </c>
      <c r="L366" s="374"/>
      <c r="M366" s="374"/>
      <c r="N366" s="374"/>
      <c r="O366" s="374">
        <f t="shared" si="11"/>
        <v>1023</v>
      </c>
      <c r="P366" s="375">
        <f>K366/K372</f>
        <v>7.8216989066442394E-2</v>
      </c>
      <c r="Q366" s="375"/>
      <c r="R366" s="375"/>
      <c r="S366" s="375"/>
    </row>
    <row r="367" spans="4:19" x14ac:dyDescent="0.2">
      <c r="E367" s="373" t="s">
        <v>472</v>
      </c>
      <c r="F367" s="373"/>
      <c r="G367" s="373"/>
      <c r="H367" s="373"/>
      <c r="I367" s="373"/>
      <c r="J367" s="373"/>
      <c r="K367" s="374">
        <v>774</v>
      </c>
      <c r="L367" s="374"/>
      <c r="M367" s="374"/>
      <c r="N367" s="374"/>
      <c r="O367" s="374">
        <f t="shared" si="11"/>
        <v>774</v>
      </c>
      <c r="P367" s="375">
        <f>K367/K372</f>
        <v>5.917883630246961E-2</v>
      </c>
      <c r="Q367" s="375"/>
      <c r="R367" s="375"/>
      <c r="S367" s="375"/>
    </row>
    <row r="368" spans="4:19" x14ac:dyDescent="0.2">
      <c r="E368" s="373" t="s">
        <v>473</v>
      </c>
      <c r="F368" s="373"/>
      <c r="G368" s="373"/>
      <c r="H368" s="373"/>
      <c r="I368" s="373"/>
      <c r="J368" s="373"/>
      <c r="K368" s="374">
        <v>689</v>
      </c>
      <c r="L368" s="374"/>
      <c r="M368" s="374"/>
      <c r="N368" s="374"/>
      <c r="O368" s="374">
        <f t="shared" si="11"/>
        <v>689</v>
      </c>
      <c r="P368" s="375">
        <f>K368/K372</f>
        <v>5.2679868491474886E-2</v>
      </c>
      <c r="Q368" s="375"/>
      <c r="R368" s="375"/>
      <c r="S368" s="375"/>
    </row>
    <row r="369" spans="5:19" x14ac:dyDescent="0.2">
      <c r="E369" s="373" t="s">
        <v>474</v>
      </c>
      <c r="F369" s="373"/>
      <c r="G369" s="373"/>
      <c r="H369" s="373"/>
      <c r="I369" s="373"/>
      <c r="J369" s="373"/>
      <c r="K369" s="374">
        <v>592</v>
      </c>
      <c r="L369" s="374"/>
      <c r="M369" s="374"/>
      <c r="N369" s="374"/>
      <c r="O369" s="374">
        <f t="shared" si="11"/>
        <v>592</v>
      </c>
      <c r="P369" s="375">
        <f>K369/K372</f>
        <v>4.5263399342457378E-2</v>
      </c>
      <c r="Q369" s="375"/>
      <c r="R369" s="375"/>
      <c r="S369" s="375"/>
    </row>
    <row r="370" spans="5:19" x14ac:dyDescent="0.2">
      <c r="E370" s="373" t="s">
        <v>475</v>
      </c>
      <c r="F370" s="373"/>
      <c r="G370" s="373"/>
      <c r="H370" s="373"/>
      <c r="I370" s="373"/>
      <c r="J370" s="373"/>
      <c r="K370" s="374">
        <v>0</v>
      </c>
      <c r="L370" s="374"/>
      <c r="M370" s="374"/>
      <c r="N370" s="374"/>
      <c r="O370" s="374">
        <f t="shared" si="11"/>
        <v>0</v>
      </c>
      <c r="P370" s="375">
        <f>K370/K372</f>
        <v>0</v>
      </c>
      <c r="Q370" s="375"/>
      <c r="R370" s="375"/>
      <c r="S370" s="375"/>
    </row>
    <row r="371" spans="5:19" x14ac:dyDescent="0.2">
      <c r="E371" s="373" t="s">
        <v>476</v>
      </c>
      <c r="F371" s="373"/>
      <c r="G371" s="373"/>
      <c r="H371" s="373"/>
      <c r="I371" s="373"/>
      <c r="J371" s="373"/>
      <c r="K371" s="374">
        <v>0</v>
      </c>
      <c r="L371" s="374"/>
      <c r="M371" s="374"/>
      <c r="N371" s="374"/>
      <c r="O371" s="374">
        <f t="shared" si="11"/>
        <v>0</v>
      </c>
      <c r="P371" s="375">
        <f>K371/K372</f>
        <v>0</v>
      </c>
      <c r="Q371" s="375"/>
      <c r="R371" s="375"/>
      <c r="S371" s="375"/>
    </row>
    <row r="372" spans="5:19" x14ac:dyDescent="0.2">
      <c r="E372" s="376" t="s">
        <v>401</v>
      </c>
      <c r="F372" s="376"/>
      <c r="G372" s="376"/>
      <c r="H372" s="376"/>
      <c r="I372" s="376"/>
      <c r="J372" s="376"/>
      <c r="K372" s="377">
        <f>SUM(K364:K371)</f>
        <v>13079</v>
      </c>
      <c r="L372" s="377"/>
      <c r="M372" s="377"/>
      <c r="N372" s="377"/>
      <c r="O372" s="377">
        <f t="shared" si="11"/>
        <v>13079</v>
      </c>
      <c r="P372" s="378">
        <f>SUM(P364:P371)</f>
        <v>0.99999999999999989</v>
      </c>
      <c r="Q372" s="378"/>
      <c r="R372" s="378"/>
      <c r="S372" s="378"/>
    </row>
    <row r="373" spans="5:19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9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5:19" x14ac:dyDescent="0.2">
      <c r="E375" s="239" t="s">
        <v>482</v>
      </c>
      <c r="F375" s="239"/>
      <c r="G375" s="239"/>
      <c r="H375" s="240"/>
      <c r="I375" s="241"/>
      <c r="J375" s="241"/>
      <c r="K375" s="241"/>
      <c r="L375" s="241"/>
      <c r="M375" s="241"/>
      <c r="N375" s="241"/>
    </row>
  </sheetData>
  <mergeCells count="287">
    <mergeCell ref="E372:J372"/>
    <mergeCell ref="K372:O372"/>
    <mergeCell ref="P372:S372"/>
    <mergeCell ref="E369:J369"/>
    <mergeCell ref="K369:O369"/>
    <mergeCell ref="P369:S369"/>
    <mergeCell ref="E370:J370"/>
    <mergeCell ref="K370:O370"/>
    <mergeCell ref="P370:S370"/>
    <mergeCell ref="E371:J371"/>
    <mergeCell ref="K371:O371"/>
    <mergeCell ref="P371:S371"/>
    <mergeCell ref="E366:J366"/>
    <mergeCell ref="K366:O366"/>
    <mergeCell ref="P366:S366"/>
    <mergeCell ref="E367:J367"/>
    <mergeCell ref="K367:O367"/>
    <mergeCell ref="P367:S367"/>
    <mergeCell ref="E368:J368"/>
    <mergeCell ref="K368:O368"/>
    <mergeCell ref="P368:S368"/>
    <mergeCell ref="E361:S361"/>
    <mergeCell ref="E362:S362"/>
    <mergeCell ref="E363:J363"/>
    <mergeCell ref="K363:O363"/>
    <mergeCell ref="P363:S363"/>
    <mergeCell ref="E364:J364"/>
    <mergeCell ref="K364:O364"/>
    <mergeCell ref="P364:S364"/>
    <mergeCell ref="E365:J365"/>
    <mergeCell ref="K365:O365"/>
    <mergeCell ref="P365:S365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AA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AA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5"/>
  <sheetViews>
    <sheetView topLeftCell="A292" zoomScaleNormal="100" workbookViewId="0">
      <selection activeCell="AG64" sqref="AG64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44085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8</v>
      </c>
      <c r="G13" s="44">
        <f>E13-F13</f>
        <v>0</v>
      </c>
      <c r="H13" s="45">
        <f>F13/E13</f>
        <v>1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>
        <v>4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7</v>
      </c>
      <c r="G15" s="44">
        <f>E15-F15</f>
        <v>3</v>
      </c>
      <c r="H15" s="45">
        <f>F15/E15</f>
        <v>0.7</v>
      </c>
      <c r="I15" s="44">
        <v>15</v>
      </c>
      <c r="J15" s="43">
        <v>10</v>
      </c>
      <c r="K15" s="44">
        <f>I15-J15</f>
        <v>5</v>
      </c>
      <c r="L15" s="46">
        <f>J15/I15</f>
        <v>0.66666666666666663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54</v>
      </c>
      <c r="G16" s="44">
        <f>E16-F16</f>
        <v>11</v>
      </c>
      <c r="H16" s="45">
        <f>F16/E16</f>
        <v>0.83076923076923082</v>
      </c>
      <c r="I16" s="44">
        <v>70</v>
      </c>
      <c r="J16" s="43">
        <v>48</v>
      </c>
      <c r="K16" s="44">
        <f>I16-J16</f>
        <v>22</v>
      </c>
      <c r="L16" s="46">
        <f>J16/I16</f>
        <v>0.68571428571428572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2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61</v>
      </c>
      <c r="F18" s="43">
        <v>53</v>
      </c>
      <c r="G18" s="44">
        <f>E18-F18</f>
        <v>8</v>
      </c>
      <c r="H18" s="45">
        <f>F18/E18</f>
        <v>0.86885245901639341</v>
      </c>
      <c r="I18" s="44">
        <v>83</v>
      </c>
      <c r="J18" s="43">
        <v>65</v>
      </c>
      <c r="K18" s="44">
        <f>I18-J18</f>
        <v>18</v>
      </c>
      <c r="L18" s="46">
        <f>J18/I18</f>
        <v>0.7831325301204819</v>
      </c>
      <c r="M18" s="54">
        <v>5</v>
      </c>
      <c r="N18" s="51">
        <v>2</v>
      </c>
      <c r="O18" s="49">
        <f>M18-N18</f>
        <v>3</v>
      </c>
      <c r="P18" s="45">
        <f>N18/M18</f>
        <v>0.4</v>
      </c>
      <c r="Q18" s="54"/>
      <c r="R18" s="43"/>
      <c r="S18" s="44"/>
      <c r="T18" s="46"/>
      <c r="U18" s="51"/>
      <c r="V18" s="51"/>
      <c r="W18" s="51"/>
      <c r="X18" s="52">
        <v>4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5</v>
      </c>
      <c r="N19" s="51">
        <v>3</v>
      </c>
      <c r="O19" s="49">
        <f>M19-N19</f>
        <v>2</v>
      </c>
      <c r="P19" s="45">
        <f>N19/M19</f>
        <v>0.6</v>
      </c>
      <c r="Q19" s="54">
        <v>20</v>
      </c>
      <c r="R19" s="43">
        <v>5</v>
      </c>
      <c r="S19" s="44">
        <f>Q19-R19</f>
        <v>15</v>
      </c>
      <c r="T19" s="46">
        <f>R19/Q19</f>
        <v>0.25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3</v>
      </c>
      <c r="K21" s="44">
        <f>I21-J21</f>
        <v>5</v>
      </c>
      <c r="L21" s="46">
        <f>J21/I21</f>
        <v>0.375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33</v>
      </c>
      <c r="G23" s="44">
        <f>E23-F23</f>
        <v>0</v>
      </c>
      <c r="H23" s="45">
        <f>F23/E23</f>
        <v>1</v>
      </c>
      <c r="I23" s="44">
        <v>48</v>
      </c>
      <c r="J23" s="43">
        <v>34</v>
      </c>
      <c r="K23" s="44">
        <f>I23-J23</f>
        <v>14</v>
      </c>
      <c r="L23" s="46">
        <f>J23/I23</f>
        <v>0.70833333333333337</v>
      </c>
      <c r="M23" s="54">
        <v>6</v>
      </c>
      <c r="N23" s="51">
        <v>3</v>
      </c>
      <c r="O23" s="49">
        <f>M23-N23</f>
        <v>3</v>
      </c>
      <c r="P23" s="45">
        <f>N23/M23</f>
        <v>0.5</v>
      </c>
      <c r="Q23" s="54">
        <v>10</v>
      </c>
      <c r="R23" s="43">
        <v>0</v>
      </c>
      <c r="S23" s="44">
        <f>Q23-R23</f>
        <v>10</v>
      </c>
      <c r="T23" s="46">
        <f>R23/Q23</f>
        <v>0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62</v>
      </c>
      <c r="G24" s="44">
        <f>E24-F24</f>
        <v>0</v>
      </c>
      <c r="H24" s="45">
        <f>F24/E24</f>
        <v>1</v>
      </c>
      <c r="I24" s="55">
        <v>90</v>
      </c>
      <c r="J24" s="56">
        <v>90</v>
      </c>
      <c r="K24" s="44">
        <f>I24-J24</f>
        <v>0</v>
      </c>
      <c r="L24" s="46">
        <f>J24/I24</f>
        <v>1</v>
      </c>
      <c r="M24" s="54"/>
      <c r="N24" s="43"/>
      <c r="O24" s="49"/>
      <c r="P24" s="45"/>
      <c r="Q24" s="44"/>
      <c r="R24" s="43"/>
      <c r="S24" s="44"/>
      <c r="T24" s="46"/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22</v>
      </c>
      <c r="G26" s="44">
        <f>E26-F26</f>
        <v>0</v>
      </c>
      <c r="H26" s="45">
        <f>F26/E26</f>
        <v>1</v>
      </c>
      <c r="I26" s="44">
        <v>34</v>
      </c>
      <c r="J26" s="43">
        <v>15</v>
      </c>
      <c r="K26" s="44">
        <f>I26-J26</f>
        <v>19</v>
      </c>
      <c r="L26" s="46">
        <f>J26/I26</f>
        <v>0.44117647058823528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42</v>
      </c>
      <c r="G28" s="44">
        <f>E28-F28</f>
        <v>10</v>
      </c>
      <c r="H28" s="45">
        <f>F28/E28</f>
        <v>0.80769230769230771</v>
      </c>
      <c r="I28" s="44">
        <v>32</v>
      </c>
      <c r="J28" s="43">
        <v>12</v>
      </c>
      <c r="K28" s="44">
        <f>I28-J28</f>
        <v>20</v>
      </c>
      <c r="L28" s="46">
        <f>J28/I28</f>
        <v>0.375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1</v>
      </c>
      <c r="V30" s="51">
        <v>2</v>
      </c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2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6</v>
      </c>
      <c r="G33" s="44">
        <f>E33-F33</f>
        <v>2</v>
      </c>
      <c r="H33" s="45">
        <f>F33/E33</f>
        <v>0.75</v>
      </c>
      <c r="I33" s="44">
        <v>10</v>
      </c>
      <c r="J33" s="43">
        <v>10</v>
      </c>
      <c r="K33" s="44">
        <f>I33-J33</f>
        <v>0</v>
      </c>
      <c r="L33" s="46">
        <f>J33/I33</f>
        <v>1</v>
      </c>
      <c r="M33" s="54"/>
      <c r="N33" s="51"/>
      <c r="O33" s="49"/>
      <c r="P33" s="45"/>
      <c r="Q33" s="54"/>
      <c r="R33" s="43"/>
      <c r="S33" s="44"/>
      <c r="T33" s="46"/>
      <c r="U33" s="51"/>
      <c r="V33" s="51">
        <v>1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111</v>
      </c>
      <c r="G34" s="44">
        <f>E34-F34</f>
        <v>14</v>
      </c>
      <c r="H34" s="45">
        <f>F34/E34</f>
        <v>0.88800000000000001</v>
      </c>
      <c r="I34" s="44">
        <v>212</v>
      </c>
      <c r="J34" s="43">
        <v>78</v>
      </c>
      <c r="K34" s="44">
        <f>I34-J34</f>
        <v>134</v>
      </c>
      <c r="L34" s="46">
        <f>J34/I34</f>
        <v>0.36792452830188677</v>
      </c>
      <c r="M34" s="54"/>
      <c r="N34" s="51"/>
      <c r="O34" s="49"/>
      <c r="P34" s="45"/>
      <c r="Q34" s="54"/>
      <c r="R34" s="43"/>
      <c r="S34" s="44"/>
      <c r="T34" s="46"/>
      <c r="U34" s="51">
        <v>6</v>
      </c>
      <c r="V34" s="51">
        <v>10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>
        <v>2</v>
      </c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19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3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>
        <v>1</v>
      </c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28</v>
      </c>
      <c r="G49" s="44">
        <f>E49-F49</f>
        <v>2</v>
      </c>
      <c r="H49" s="45">
        <f>F49/E49</f>
        <v>0.93333333333333335</v>
      </c>
      <c r="I49" s="44">
        <v>24</v>
      </c>
      <c r="J49" s="43">
        <v>22</v>
      </c>
      <c r="K49" s="44">
        <f>I49-J49</f>
        <v>2</v>
      </c>
      <c r="L49" s="46">
        <f>J49/I49</f>
        <v>0.91666666666666663</v>
      </c>
      <c r="M49" s="54"/>
      <c r="N49" s="51"/>
      <c r="O49" s="49"/>
      <c r="P49" s="45"/>
      <c r="Q49" s="54"/>
      <c r="R49" s="43"/>
      <c r="S49" s="44"/>
      <c r="T49" s="46"/>
      <c r="U49" s="51">
        <v>4</v>
      </c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/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1</v>
      </c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1</v>
      </c>
      <c r="V54" s="51">
        <v>1</v>
      </c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>
        <v>1</v>
      </c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>
        <v>1</v>
      </c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3</v>
      </c>
      <c r="G64" s="44">
        <f>E64-F64</f>
        <v>1</v>
      </c>
      <c r="H64" s="45">
        <f>F64/E64</f>
        <v>0.75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/>
      <c r="V64" s="51">
        <v>2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2</v>
      </c>
      <c r="G65" s="44">
        <f>E65-F65</f>
        <v>8</v>
      </c>
      <c r="H65" s="45">
        <f>F65/E65</f>
        <v>0.2</v>
      </c>
      <c r="I65" s="44">
        <v>40</v>
      </c>
      <c r="J65" s="43">
        <v>4</v>
      </c>
      <c r="K65" s="44">
        <f>I65-J65</f>
        <v>36</v>
      </c>
      <c r="L65" s="46">
        <f>J65/I65</f>
        <v>0.1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5</v>
      </c>
      <c r="G66" s="44">
        <f>E66-F66</f>
        <v>15</v>
      </c>
      <c r="H66" s="45">
        <f>F66/E66</f>
        <v>0.25</v>
      </c>
      <c r="I66" s="44">
        <v>60</v>
      </c>
      <c r="J66" s="43">
        <v>10</v>
      </c>
      <c r="K66" s="44">
        <f>I66-J66</f>
        <v>50</v>
      </c>
      <c r="L66" s="46">
        <f>J66/I66</f>
        <v>0.16666666666666666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6</v>
      </c>
      <c r="G70" s="44">
        <f>E70-F70</f>
        <v>4</v>
      </c>
      <c r="H70" s="45">
        <f>F70/E70</f>
        <v>0.6</v>
      </c>
      <c r="I70" s="44">
        <v>20</v>
      </c>
      <c r="J70" s="43">
        <v>5</v>
      </c>
      <c r="K70" s="44">
        <f>I70-J70</f>
        <v>15</v>
      </c>
      <c r="L70" s="46">
        <f>J70/I70</f>
        <v>0.25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3</v>
      </c>
      <c r="G72" s="44">
        <f>E72-F72</f>
        <v>1</v>
      </c>
      <c r="H72" s="45">
        <f>F72/E72</f>
        <v>0.75</v>
      </c>
      <c r="I72" s="44">
        <v>8</v>
      </c>
      <c r="J72" s="43">
        <v>2</v>
      </c>
      <c r="K72" s="44">
        <f>I72-J72</f>
        <v>6</v>
      </c>
      <c r="L72" s="46">
        <f>J72/I72</f>
        <v>0.25</v>
      </c>
      <c r="M72" s="54"/>
      <c r="N72" s="51"/>
      <c r="O72" s="49"/>
      <c r="P72" s="45"/>
      <c r="Q72" s="54"/>
      <c r="R72" s="43"/>
      <c r="S72" s="44"/>
      <c r="T72" s="46"/>
      <c r="U72" s="51">
        <v>2</v>
      </c>
      <c r="V72" s="51">
        <v>1</v>
      </c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2</v>
      </c>
      <c r="G73" s="44">
        <f>E73-F73</f>
        <v>0</v>
      </c>
      <c r="H73" s="45">
        <f>F73/E73</f>
        <v>1</v>
      </c>
      <c r="I73" s="44">
        <v>4</v>
      </c>
      <c r="J73" s="43">
        <v>2</v>
      </c>
      <c r="K73" s="44">
        <f>I73-J73</f>
        <v>2</v>
      </c>
      <c r="L73" s="46">
        <f>J73/I73</f>
        <v>0.5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5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18</v>
      </c>
      <c r="G79" s="44">
        <f>E79-F79</f>
        <v>2</v>
      </c>
      <c r="H79" s="45">
        <f>F79/E79</f>
        <v>0.9</v>
      </c>
      <c r="I79" s="44">
        <v>20</v>
      </c>
      <c r="J79" s="43">
        <v>15</v>
      </c>
      <c r="K79" s="44">
        <f>I79-J79</f>
        <v>5</v>
      </c>
      <c r="L79" s="46">
        <f>J79/I79</f>
        <v>0.75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3</v>
      </c>
      <c r="K80" s="44">
        <f>I80-J80</f>
        <v>3</v>
      </c>
      <c r="L80" s="46">
        <f>J80/I80</f>
        <v>0.5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2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565</v>
      </c>
      <c r="F81" s="59">
        <f>SUM(F10:F80)</f>
        <v>482</v>
      </c>
      <c r="G81" s="59">
        <f>E81-F81</f>
        <v>83</v>
      </c>
      <c r="H81" s="24">
        <f>F81/E81</f>
        <v>0.85309734513274338</v>
      </c>
      <c r="I81" s="23">
        <f>SUM(I10:I80)</f>
        <v>798</v>
      </c>
      <c r="J81" s="23">
        <f>SUM(J10:J80)</f>
        <v>442</v>
      </c>
      <c r="K81" s="23">
        <f>I81-J81</f>
        <v>356</v>
      </c>
      <c r="L81" s="60">
        <f>J81/I81</f>
        <v>0.55388471177944865</v>
      </c>
      <c r="M81" s="59">
        <f>SUM(M10:M80)</f>
        <v>16</v>
      </c>
      <c r="N81" s="59">
        <f>SUM(N10:N80)</f>
        <v>8</v>
      </c>
      <c r="O81" s="61">
        <f>M81-N81</f>
        <v>8</v>
      </c>
      <c r="P81" s="24">
        <f>N81/M81</f>
        <v>0.5</v>
      </c>
      <c r="Q81" s="59">
        <f>SUM(Q10:Q80)</f>
        <v>32</v>
      </c>
      <c r="R81" s="59">
        <f>SUM(R10:R80)</f>
        <v>5</v>
      </c>
      <c r="S81" s="23">
        <f>Q81-R81</f>
        <v>27</v>
      </c>
      <c r="T81" s="60">
        <f>R81/Q81</f>
        <v>0.15625</v>
      </c>
      <c r="U81" s="59">
        <f>SUM(U10:U80)</f>
        <v>17</v>
      </c>
      <c r="V81" s="59">
        <f>SUM(V10:V80)</f>
        <v>66</v>
      </c>
      <c r="W81" s="59">
        <f>SUM(W10:W80)</f>
        <v>1</v>
      </c>
      <c r="X81" s="62">
        <f>SUM(X10:X80)</f>
        <v>6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1</v>
      </c>
      <c r="G82" s="68">
        <f>E82-F82</f>
        <v>6</v>
      </c>
      <c r="H82" s="69">
        <f>F82/E82</f>
        <v>0.14285714285714285</v>
      </c>
      <c r="I82" s="68">
        <v>7</v>
      </c>
      <c r="J82" s="67">
        <v>3</v>
      </c>
      <c r="K82" s="70">
        <f>I82-J82</f>
        <v>4</v>
      </c>
      <c r="L82" s="71">
        <f>J82/I82</f>
        <v>0.42857142857142855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0</v>
      </c>
      <c r="S82" s="70">
        <f>Q82-R82</f>
        <v>3</v>
      </c>
      <c r="T82" s="71">
        <f>R82/Q82</f>
        <v>0</v>
      </c>
      <c r="U82" s="72"/>
      <c r="V82" s="67">
        <v>1</v>
      </c>
      <c r="W82" s="67">
        <v>1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4</v>
      </c>
      <c r="G83" s="76">
        <f>E83-F83</f>
        <v>1</v>
      </c>
      <c r="H83" s="77">
        <f>F83/E83</f>
        <v>0.8</v>
      </c>
      <c r="I83" s="76">
        <v>15</v>
      </c>
      <c r="J83" s="75">
        <v>1</v>
      </c>
      <c r="K83" s="78">
        <f>I83-J83</f>
        <v>14</v>
      </c>
      <c r="L83" s="79">
        <f>J83/I83</f>
        <v>6.6666666666666666E-2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8</v>
      </c>
      <c r="G86" s="76">
        <f>E86-F86</f>
        <v>2</v>
      </c>
      <c r="H86" s="77">
        <f>F86/E86</f>
        <v>0.8</v>
      </c>
      <c r="I86" s="76">
        <v>20</v>
      </c>
      <c r="J86" s="75">
        <v>5</v>
      </c>
      <c r="K86" s="78">
        <f>I86-J86</f>
        <v>15</v>
      </c>
      <c r="L86" s="79">
        <f>J86/I86</f>
        <v>0.25</v>
      </c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2</v>
      </c>
      <c r="G87" s="76">
        <f>E87-F87</f>
        <v>8</v>
      </c>
      <c r="H87" s="77">
        <f>F87/E87</f>
        <v>0.2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2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1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3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>
        <v>1</v>
      </c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9</v>
      </c>
      <c r="G98" s="76">
        <f>E98-F98</f>
        <v>1</v>
      </c>
      <c r="H98" s="77">
        <f>F98/E98</f>
        <v>0.9</v>
      </c>
      <c r="I98" s="76">
        <v>10</v>
      </c>
      <c r="J98" s="75">
        <v>6</v>
      </c>
      <c r="K98" s="78">
        <f>I98-J98</f>
        <v>4</v>
      </c>
      <c r="L98" s="79">
        <f>J98/I98</f>
        <v>0.6</v>
      </c>
      <c r="M98" s="76"/>
      <c r="N98" s="75"/>
      <c r="O98" s="78"/>
      <c r="P98" s="77"/>
      <c r="Q98" s="76"/>
      <c r="R98" s="75"/>
      <c r="S98" s="78"/>
      <c r="T98" s="79"/>
      <c r="U98" s="80"/>
      <c r="V98" s="75">
        <v>4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3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1</v>
      </c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30</v>
      </c>
      <c r="G103" s="76">
        <f>E103-F103</f>
        <v>0</v>
      </c>
      <c r="H103" s="77">
        <f>F103/E103</f>
        <v>1</v>
      </c>
      <c r="I103" s="76">
        <v>52</v>
      </c>
      <c r="J103" s="75">
        <v>42</v>
      </c>
      <c r="K103" s="78">
        <f>I103-J103</f>
        <v>10</v>
      </c>
      <c r="L103" s="79">
        <f>J103/I103</f>
        <v>0.80769230769230771</v>
      </c>
      <c r="M103" s="76"/>
      <c r="N103" s="75"/>
      <c r="O103" s="78"/>
      <c r="P103" s="77"/>
      <c r="Q103" s="76"/>
      <c r="R103" s="75"/>
      <c r="S103" s="78"/>
      <c r="T103" s="79"/>
      <c r="U103" s="80">
        <v>12</v>
      </c>
      <c r="V103" s="75">
        <v>17</v>
      </c>
      <c r="W103" s="75"/>
      <c r="X103" s="81"/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9</v>
      </c>
      <c r="V104" s="75">
        <v>1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>
        <v>2</v>
      </c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15</v>
      </c>
      <c r="G106" s="76">
        <f>E106-F106</f>
        <v>15</v>
      </c>
      <c r="H106" s="77">
        <f>F106/E106</f>
        <v>0.5</v>
      </c>
      <c r="I106" s="76">
        <v>27</v>
      </c>
      <c r="J106" s="75">
        <v>12</v>
      </c>
      <c r="K106" s="78">
        <f>I106-J106</f>
        <v>15</v>
      </c>
      <c r="L106" s="79">
        <f>J106/I106</f>
        <v>0.44444444444444442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1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8</v>
      </c>
      <c r="G107" s="76">
        <f>E107-F107</f>
        <v>6</v>
      </c>
      <c r="H107" s="77">
        <f>F107/E107</f>
        <v>0.5714285714285714</v>
      </c>
      <c r="I107" s="76">
        <v>28</v>
      </c>
      <c r="J107" s="75">
        <v>14</v>
      </c>
      <c r="K107" s="78">
        <f>I107-J107</f>
        <v>14</v>
      </c>
      <c r="L107" s="79">
        <f>J107/I107</f>
        <v>0.5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>
        <v>1</v>
      </c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2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9</v>
      </c>
      <c r="G126" s="76">
        <f>E126-F126</f>
        <v>5</v>
      </c>
      <c r="H126" s="77">
        <f>F126/E126</f>
        <v>0.6428571428571429</v>
      </c>
      <c r="I126" s="76">
        <v>14</v>
      </c>
      <c r="J126" s="75">
        <v>5</v>
      </c>
      <c r="K126" s="78">
        <f>I126-J126</f>
        <v>9</v>
      </c>
      <c r="L126" s="79">
        <f>J126/I126</f>
        <v>0.35714285714285715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12</v>
      </c>
      <c r="G127" s="76">
        <f>E127-F127</f>
        <v>12</v>
      </c>
      <c r="H127" s="77">
        <f>F127/E127</f>
        <v>0.5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>
        <v>1</v>
      </c>
      <c r="V127" s="75"/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>
        <v>1</v>
      </c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99</v>
      </c>
      <c r="G135" s="84">
        <f>E135-F135</f>
        <v>57</v>
      </c>
      <c r="H135" s="85">
        <f>F135/E135</f>
        <v>0.63461538461538458</v>
      </c>
      <c r="I135" s="84">
        <f>SUM(I82:I134)</f>
        <v>184</v>
      </c>
      <c r="J135" s="84">
        <f>SUM(J82:J134)</f>
        <v>88</v>
      </c>
      <c r="K135" s="86">
        <f>I135-J135</f>
        <v>96</v>
      </c>
      <c r="L135" s="87">
        <f>J135/I135</f>
        <v>0.47826086956521741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0</v>
      </c>
      <c r="S135" s="86">
        <f>Q135-R135</f>
        <v>3</v>
      </c>
      <c r="T135" s="87">
        <f>R135/Q135</f>
        <v>0</v>
      </c>
      <c r="U135" s="83">
        <f>SUM(U82:U134)</f>
        <v>22</v>
      </c>
      <c r="V135" s="84">
        <f>SUM(V82:V134)</f>
        <v>43</v>
      </c>
      <c r="W135" s="84">
        <f>SUM(W82:W134)</f>
        <v>1</v>
      </c>
      <c r="X135" s="88">
        <f>SUM(X82:X134)</f>
        <v>0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7</v>
      </c>
      <c r="G136" s="92">
        <f>E136-F136</f>
        <v>8</v>
      </c>
      <c r="H136" s="93">
        <f>F136/E136</f>
        <v>0.46666666666666667</v>
      </c>
      <c r="I136" s="92">
        <v>25</v>
      </c>
      <c r="J136" s="91">
        <v>10</v>
      </c>
      <c r="K136" s="94">
        <f>I136-J136</f>
        <v>15</v>
      </c>
      <c r="L136" s="95">
        <f>J136/I136</f>
        <v>0.4</v>
      </c>
      <c r="M136" s="92"/>
      <c r="N136" s="91"/>
      <c r="O136" s="94"/>
      <c r="P136" s="93"/>
      <c r="Q136" s="92"/>
      <c r="R136" s="91"/>
      <c r="S136" s="94"/>
      <c r="T136" s="95"/>
      <c r="U136" s="96"/>
      <c r="V136" s="97">
        <v>2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>
        <v>1</v>
      </c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3</v>
      </c>
      <c r="G139" s="101">
        <f>E139-F139</f>
        <v>7</v>
      </c>
      <c r="H139" s="102">
        <f>F139/E139</f>
        <v>0.3</v>
      </c>
      <c r="I139" s="101">
        <v>20</v>
      </c>
      <c r="J139" s="97">
        <v>2</v>
      </c>
      <c r="K139" s="103">
        <f>I139-J139</f>
        <v>18</v>
      </c>
      <c r="L139" s="104">
        <f>J139/I139</f>
        <v>0.1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2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5</v>
      </c>
      <c r="G145" s="101">
        <f>E145-F145</f>
        <v>5</v>
      </c>
      <c r="H145" s="102">
        <f>F145/E145</f>
        <v>0.5</v>
      </c>
      <c r="I145" s="101">
        <v>30</v>
      </c>
      <c r="J145" s="97">
        <v>14</v>
      </c>
      <c r="K145" s="103">
        <f>I145-J145</f>
        <v>16</v>
      </c>
      <c r="L145" s="104">
        <f>J145/I145</f>
        <v>0.46666666666666667</v>
      </c>
      <c r="M145" s="101"/>
      <c r="N145" s="97"/>
      <c r="O145" s="103"/>
      <c r="P145" s="102"/>
      <c r="Q145" s="101"/>
      <c r="R145" s="97"/>
      <c r="S145" s="103"/>
      <c r="T145" s="104"/>
      <c r="U145" s="96">
        <v>2</v>
      </c>
      <c r="V145" s="97">
        <v>3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6</v>
      </c>
      <c r="G146" s="101">
        <f>E146-F146</f>
        <v>4</v>
      </c>
      <c r="H146" s="102">
        <f>F146/E146</f>
        <v>0.6</v>
      </c>
      <c r="I146" s="101">
        <v>10</v>
      </c>
      <c r="J146" s="97">
        <v>5</v>
      </c>
      <c r="K146" s="103">
        <f>I146-J146</f>
        <v>5</v>
      </c>
      <c r="L146" s="104">
        <f>J146/I146</f>
        <v>0.5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4</v>
      </c>
      <c r="G155" s="101">
        <f>E155-F155</f>
        <v>2</v>
      </c>
      <c r="H155" s="102">
        <f>F155/E155</f>
        <v>0.66666666666666663</v>
      </c>
      <c r="I155" s="101">
        <v>13</v>
      </c>
      <c r="J155" s="97">
        <v>4</v>
      </c>
      <c r="K155" s="103">
        <f>I155-J155</f>
        <v>9</v>
      </c>
      <c r="L155" s="104">
        <f>J155/I155</f>
        <v>0.30769230769230771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>
        <v>1</v>
      </c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5</v>
      </c>
      <c r="G156" s="101">
        <f>E156-F156</f>
        <v>5</v>
      </c>
      <c r="H156" s="102">
        <f>F156/E156</f>
        <v>0.5</v>
      </c>
      <c r="I156" s="101">
        <v>20</v>
      </c>
      <c r="J156" s="97">
        <v>1</v>
      </c>
      <c r="K156" s="103">
        <f>I156-J156</f>
        <v>19</v>
      </c>
      <c r="L156" s="104">
        <f>J156/I156</f>
        <v>0.05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>
        <v>1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1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2</v>
      </c>
      <c r="G168" s="101">
        <f>E168-F168</f>
        <v>8</v>
      </c>
      <c r="H168" s="102">
        <f>F168/E168</f>
        <v>0.2</v>
      </c>
      <c r="I168" s="101">
        <v>25</v>
      </c>
      <c r="J168" s="97">
        <v>3</v>
      </c>
      <c r="K168" s="103">
        <f>I168-J168</f>
        <v>22</v>
      </c>
      <c r="L168" s="104">
        <f>J168/I168</f>
        <v>0.12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13</v>
      </c>
      <c r="G169" s="101">
        <f>E169-F169</f>
        <v>12</v>
      </c>
      <c r="H169" s="102">
        <f>F169/E169</f>
        <v>0.52</v>
      </c>
      <c r="I169" s="101">
        <v>52</v>
      </c>
      <c r="J169" s="97">
        <v>6</v>
      </c>
      <c r="K169" s="103">
        <f>I169-J169</f>
        <v>46</v>
      </c>
      <c r="L169" s="104">
        <f>J169/I169</f>
        <v>0.11538461538461539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12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7</v>
      </c>
      <c r="G170" s="101">
        <f>E170-F170</f>
        <v>3</v>
      </c>
      <c r="H170" s="102">
        <f>F170/E170</f>
        <v>0.7</v>
      </c>
      <c r="I170" s="101">
        <v>20</v>
      </c>
      <c r="J170" s="97">
        <v>4</v>
      </c>
      <c r="K170" s="103">
        <f>I170-J170</f>
        <v>16</v>
      </c>
      <c r="L170" s="104">
        <f>J170/I170</f>
        <v>0.2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3</v>
      </c>
      <c r="S170" s="103">
        <f>Q170-R170</f>
        <v>15</v>
      </c>
      <c r="T170" s="104">
        <f>R170/Q170</f>
        <v>0.16666666666666666</v>
      </c>
      <c r="U170" s="96">
        <v>1</v>
      </c>
      <c r="V170" s="97">
        <v>1</v>
      </c>
      <c r="W170" s="97">
        <v>2</v>
      </c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1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13</v>
      </c>
      <c r="G174" s="101">
        <f>E174-F174</f>
        <v>7</v>
      </c>
      <c r="H174" s="102">
        <f>F174/E174</f>
        <v>0.65</v>
      </c>
      <c r="I174" s="101">
        <v>30</v>
      </c>
      <c r="J174" s="97">
        <v>14</v>
      </c>
      <c r="K174" s="103">
        <f>I174-J174</f>
        <v>16</v>
      </c>
      <c r="L174" s="104">
        <f>J174/I174</f>
        <v>0.46666666666666667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5</v>
      </c>
      <c r="W174" s="97"/>
      <c r="X174" s="98"/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>
        <v>1</v>
      </c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8</v>
      </c>
      <c r="G177" s="101">
        <f>E177-F177</f>
        <v>4</v>
      </c>
      <c r="H177" s="102">
        <f>F177/E177</f>
        <v>0.66666666666666663</v>
      </c>
      <c r="I177" s="101">
        <v>29</v>
      </c>
      <c r="J177" s="97">
        <v>11</v>
      </c>
      <c r="K177" s="103">
        <f>I177-J177</f>
        <v>18</v>
      </c>
      <c r="L177" s="104">
        <f>J177/I177</f>
        <v>0.37931034482758619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>
        <v>1</v>
      </c>
      <c r="V177" s="97">
        <v>8</v>
      </c>
      <c r="W177" s="97">
        <v>1</v>
      </c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73</v>
      </c>
      <c r="G179" s="59">
        <f>E179-F179</f>
        <v>65</v>
      </c>
      <c r="H179" s="24">
        <f>F179/E179</f>
        <v>0.52898550724637683</v>
      </c>
      <c r="I179" s="59">
        <f>SUM(I136:I178)</f>
        <v>274</v>
      </c>
      <c r="J179" s="59">
        <f>SUM(J136:J178)</f>
        <v>74</v>
      </c>
      <c r="K179" s="23">
        <f>I179-J179</f>
        <v>200</v>
      </c>
      <c r="L179" s="60">
        <f>J179/I179</f>
        <v>0.27007299270072993</v>
      </c>
      <c r="M179" s="59">
        <f>SUM(M136:M178)</f>
        <v>11</v>
      </c>
      <c r="N179" s="59">
        <f>SUM(N136:N178)</f>
        <v>1</v>
      </c>
      <c r="O179" s="23">
        <f>M179-N179</f>
        <v>10</v>
      </c>
      <c r="P179" s="24">
        <f>N179/M179</f>
        <v>9.0909090909090912E-2</v>
      </c>
      <c r="Q179" s="59">
        <f>SUM(Q136:Q178)</f>
        <v>20</v>
      </c>
      <c r="R179" s="59">
        <f>SUM(R136:R178)</f>
        <v>4</v>
      </c>
      <c r="S179" s="23">
        <f>Q179-R179</f>
        <v>16</v>
      </c>
      <c r="T179" s="60">
        <f>R179/Q179</f>
        <v>0.2</v>
      </c>
      <c r="U179" s="58">
        <f>SUM(U136:U178)</f>
        <v>7</v>
      </c>
      <c r="V179" s="59">
        <f>SUM(V136:V178)</f>
        <v>42</v>
      </c>
      <c r="W179" s="59">
        <f>SUM(W136:W178)</f>
        <v>3</v>
      </c>
      <c r="X179" s="62">
        <f>SUM(X136:X178)</f>
        <v>0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21</v>
      </c>
      <c r="G180" s="110">
        <f>E180-F180</f>
        <v>9</v>
      </c>
      <c r="H180" s="111">
        <f>F180/E180</f>
        <v>0.7</v>
      </c>
      <c r="I180" s="110">
        <v>40</v>
      </c>
      <c r="J180" s="109">
        <v>8</v>
      </c>
      <c r="K180" s="112">
        <f>I180-J180</f>
        <v>32</v>
      </c>
      <c r="L180" s="113">
        <f>J180/I180</f>
        <v>0.2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142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10</v>
      </c>
      <c r="G184" s="114">
        <f>E184-F184</f>
        <v>3</v>
      </c>
      <c r="H184" s="117">
        <f>F184/E184</f>
        <v>0.76923076923076927</v>
      </c>
      <c r="I184" s="114">
        <v>20</v>
      </c>
      <c r="J184" s="115">
        <v>18</v>
      </c>
      <c r="K184" s="116">
        <f>I184-J184</f>
        <v>2</v>
      </c>
      <c r="L184" s="118">
        <f>J184/I184</f>
        <v>0.9</v>
      </c>
      <c r="M184" s="114"/>
      <c r="N184" s="115"/>
      <c r="O184" s="116"/>
      <c r="P184" s="117"/>
      <c r="Q184" s="114"/>
      <c r="R184" s="115"/>
      <c r="S184" s="116"/>
      <c r="T184" s="118"/>
      <c r="U184" s="115">
        <v>1</v>
      </c>
      <c r="V184" s="115">
        <v>2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2</v>
      </c>
      <c r="S185" s="116">
        <f>Q185-R185</f>
        <v>12</v>
      </c>
      <c r="T185" s="118">
        <f>R185/Q185</f>
        <v>0.14285714285714285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/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28</v>
      </c>
      <c r="G189" s="114">
        <f>E189-F189</f>
        <v>22</v>
      </c>
      <c r="H189" s="117">
        <f>F189/E189</f>
        <v>0.56000000000000005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55</v>
      </c>
      <c r="G190" s="114">
        <f>E190-F190</f>
        <v>11</v>
      </c>
      <c r="H190" s="117">
        <f>F190/E190</f>
        <v>0.83333333333333337</v>
      </c>
      <c r="I190" s="114">
        <v>96</v>
      </c>
      <c r="J190" s="115">
        <v>79</v>
      </c>
      <c r="K190" s="116">
        <f>I190-J190</f>
        <v>17</v>
      </c>
      <c r="L190" s="118">
        <f>J190/I190</f>
        <v>0.82291666666666663</v>
      </c>
      <c r="M190" s="114">
        <v>14</v>
      </c>
      <c r="N190" s="115">
        <v>4</v>
      </c>
      <c r="O190" s="116">
        <f>M190-N190</f>
        <v>10</v>
      </c>
      <c r="P190" s="117">
        <f>N190/M190</f>
        <v>0.2857142857142857</v>
      </c>
      <c r="Q190" s="114"/>
      <c r="R190" s="115"/>
      <c r="S190" s="116"/>
      <c r="T190" s="118"/>
      <c r="U190" s="115">
        <v>6</v>
      </c>
      <c r="V190" s="115">
        <v>31</v>
      </c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>
        <v>2</v>
      </c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3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1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>
        <v>1</v>
      </c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8</v>
      </c>
      <c r="G213" s="114">
        <f>E213-F213</f>
        <v>2</v>
      </c>
      <c r="H213" s="117">
        <f>F213/E213</f>
        <v>0.8</v>
      </c>
      <c r="I213" s="114">
        <v>10</v>
      </c>
      <c r="J213" s="115">
        <v>10</v>
      </c>
      <c r="K213" s="116">
        <f>I213-J213</f>
        <v>0</v>
      </c>
      <c r="L213" s="118">
        <f>J213/I213</f>
        <v>1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5</v>
      </c>
      <c r="K215" s="116">
        <f>I215-J215</f>
        <v>5</v>
      </c>
      <c r="L215" s="118">
        <f>J215/I215</f>
        <v>0.5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/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>
        <v>1</v>
      </c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4</v>
      </c>
      <c r="G223" s="114">
        <f>E223-F223</f>
        <v>6</v>
      </c>
      <c r="H223" s="117">
        <f>F223/E223</f>
        <v>0.4</v>
      </c>
      <c r="I223" s="114">
        <v>9</v>
      </c>
      <c r="J223" s="115">
        <v>6</v>
      </c>
      <c r="K223" s="116">
        <f>I223-J223</f>
        <v>3</v>
      </c>
      <c r="L223" s="118">
        <f>J223/I223</f>
        <v>0.66666666666666663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>
        <v>1</v>
      </c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1</v>
      </c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2</v>
      </c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3</v>
      </c>
      <c r="G232" s="114">
        <f>E232-F232</f>
        <v>17</v>
      </c>
      <c r="H232" s="117">
        <f>F232/E232</f>
        <v>0.15</v>
      </c>
      <c r="I232" s="114">
        <v>60</v>
      </c>
      <c r="J232" s="115">
        <v>3</v>
      </c>
      <c r="K232" s="116">
        <f>I232-J232</f>
        <v>57</v>
      </c>
      <c r="L232" s="118">
        <f>J232/I232</f>
        <v>0.05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1</v>
      </c>
      <c r="G233" s="114">
        <f>E233-F233</f>
        <v>3</v>
      </c>
      <c r="H233" s="117">
        <f>F233/E233</f>
        <v>0.25</v>
      </c>
      <c r="I233" s="114">
        <v>14</v>
      </c>
      <c r="J233" s="115">
        <v>0</v>
      </c>
      <c r="K233" s="116">
        <f>I233-J233</f>
        <v>14</v>
      </c>
      <c r="L233" s="118">
        <f>J233/I233</f>
        <v>0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3</v>
      </c>
      <c r="K234" s="116">
        <f>I234-J234</f>
        <v>1</v>
      </c>
      <c r="L234" s="118">
        <f>J234/I234</f>
        <v>0.75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131</v>
      </c>
      <c r="G240" s="59">
        <f>E240-F240</f>
        <v>75</v>
      </c>
      <c r="H240" s="24">
        <f>F240/E240</f>
        <v>0.63592233009708743</v>
      </c>
      <c r="I240" s="59">
        <f>SUM(I180:I239)</f>
        <v>263</v>
      </c>
      <c r="J240" s="59">
        <f>SUM(J180:J239)</f>
        <v>132</v>
      </c>
      <c r="K240" s="59">
        <f>I240-J240</f>
        <v>131</v>
      </c>
      <c r="L240" s="60">
        <f>J240/I240</f>
        <v>0.50190114068441061</v>
      </c>
      <c r="M240" s="59">
        <f>SUM(M180:M239)</f>
        <v>15</v>
      </c>
      <c r="N240" s="59">
        <f>SUM(N180:N239)</f>
        <v>4</v>
      </c>
      <c r="O240" s="59">
        <f>M240-N240</f>
        <v>11</v>
      </c>
      <c r="P240" s="24">
        <f>N240/M240</f>
        <v>0.26666666666666666</v>
      </c>
      <c r="Q240" s="59">
        <f>SUM(Q180:Q239)</f>
        <v>14</v>
      </c>
      <c r="R240" s="59">
        <f>SUM(R180:R239)</f>
        <v>2</v>
      </c>
      <c r="S240" s="59">
        <f>Q240-R240</f>
        <v>12</v>
      </c>
      <c r="T240" s="60">
        <f>R240/Q240</f>
        <v>0.14285714285714285</v>
      </c>
      <c r="U240" s="59">
        <f>SUM(U180:U239)</f>
        <v>7</v>
      </c>
      <c r="V240" s="59">
        <f>SUM(V180:V239)</f>
        <v>188</v>
      </c>
      <c r="W240" s="59">
        <f>SUM(W180:W239)</f>
        <v>1</v>
      </c>
      <c r="X240" s="62">
        <f>SUM(X180:X239)</f>
        <v>0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1065</v>
      </c>
      <c r="F241" s="122">
        <f>F81+F135+F179+F240</f>
        <v>785</v>
      </c>
      <c r="G241" s="122">
        <f>G81+G135+G179+G240</f>
        <v>280</v>
      </c>
      <c r="H241" s="123">
        <f>F241/E241</f>
        <v>0.73708920187793425</v>
      </c>
      <c r="I241" s="122">
        <f>I81+I135+I179+I240</f>
        <v>1519</v>
      </c>
      <c r="J241" s="122">
        <f>J81+J135+J179+J240</f>
        <v>736</v>
      </c>
      <c r="K241" s="122">
        <f>K81+K135+K179+K240</f>
        <v>783</v>
      </c>
      <c r="L241" s="124">
        <f>J241/I241</f>
        <v>0.48452929558920343</v>
      </c>
      <c r="M241" s="122">
        <f>M81+M135+M179+M240</f>
        <v>44</v>
      </c>
      <c r="N241" s="122">
        <f>N81+N135+N179+N240</f>
        <v>14</v>
      </c>
      <c r="O241" s="122">
        <f>O81+O135+O179+O240</f>
        <v>30</v>
      </c>
      <c r="P241" s="123">
        <f>N241/M241</f>
        <v>0.31818181818181818</v>
      </c>
      <c r="Q241" s="122">
        <f>Q81+Q135+Q179+Q240</f>
        <v>69</v>
      </c>
      <c r="R241" s="122">
        <f>R81+R135+R179+R240</f>
        <v>11</v>
      </c>
      <c r="S241" s="122">
        <f>S81+S135+S179+S240</f>
        <v>58</v>
      </c>
      <c r="T241" s="124">
        <f>R241/Q241</f>
        <v>0.15942028985507245</v>
      </c>
      <c r="U241" s="121">
        <f>U81+U135+U179+U240</f>
        <v>53</v>
      </c>
      <c r="V241" s="122">
        <f>V81+V135+V179+V240</f>
        <v>339</v>
      </c>
      <c r="W241" s="122">
        <f>W81+W135+W179+W240</f>
        <v>6</v>
      </c>
      <c r="X241" s="125">
        <f>X81+X135+X179+X240</f>
        <v>6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496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565</v>
      </c>
      <c r="F253" s="131">
        <f>F81</f>
        <v>482</v>
      </c>
      <c r="G253" s="130">
        <f>G81</f>
        <v>83</v>
      </c>
      <c r="H253" s="132">
        <f>F253/E253</f>
        <v>0.85309734513274338</v>
      </c>
      <c r="I253" s="130">
        <f t="shared" ref="I253:O253" si="0">(I81)</f>
        <v>798</v>
      </c>
      <c r="J253" s="131">
        <f t="shared" si="0"/>
        <v>442</v>
      </c>
      <c r="K253" s="130">
        <f t="shared" si="0"/>
        <v>356</v>
      </c>
      <c r="L253" s="132">
        <f t="shared" si="0"/>
        <v>0.55388471177944865</v>
      </c>
      <c r="M253" s="130">
        <f t="shared" si="0"/>
        <v>16</v>
      </c>
      <c r="N253" s="131">
        <f t="shared" si="0"/>
        <v>8</v>
      </c>
      <c r="O253" s="130">
        <f t="shared" si="0"/>
        <v>8</v>
      </c>
      <c r="P253" s="132">
        <f t="shared" ref="P253:X253" si="1">P81</f>
        <v>0.5</v>
      </c>
      <c r="Q253" s="130">
        <f t="shared" si="1"/>
        <v>32</v>
      </c>
      <c r="R253" s="131">
        <f t="shared" si="1"/>
        <v>5</v>
      </c>
      <c r="S253" s="130">
        <f t="shared" si="1"/>
        <v>27</v>
      </c>
      <c r="T253" s="132">
        <f t="shared" si="1"/>
        <v>0.15625</v>
      </c>
      <c r="U253" s="133">
        <f t="shared" si="1"/>
        <v>17</v>
      </c>
      <c r="V253" s="133">
        <f t="shared" si="1"/>
        <v>66</v>
      </c>
      <c r="W253" s="133">
        <f t="shared" si="1"/>
        <v>1</v>
      </c>
      <c r="X253" s="134">
        <f t="shared" si="1"/>
        <v>6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99</v>
      </c>
      <c r="G254" s="135">
        <f>G135</f>
        <v>57</v>
      </c>
      <c r="H254" s="137">
        <f>F254/E254</f>
        <v>0.63461538461538458</v>
      </c>
      <c r="I254" s="135">
        <f>I135</f>
        <v>184</v>
      </c>
      <c r="J254" s="136">
        <f>J135</f>
        <v>88</v>
      </c>
      <c r="K254" s="135">
        <f>K135</f>
        <v>96</v>
      </c>
      <c r="L254" s="137">
        <f>L135</f>
        <v>0.47826086956521741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0</v>
      </c>
      <c r="S254" s="135">
        <f t="shared" si="2"/>
        <v>3</v>
      </c>
      <c r="T254" s="137">
        <f t="shared" si="2"/>
        <v>0</v>
      </c>
      <c r="U254" s="136">
        <f t="shared" si="2"/>
        <v>22</v>
      </c>
      <c r="V254" s="136">
        <f t="shared" si="2"/>
        <v>43</v>
      </c>
      <c r="W254" s="136">
        <f t="shared" si="2"/>
        <v>1</v>
      </c>
      <c r="X254" s="138">
        <f t="shared" si="2"/>
        <v>0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73</v>
      </c>
      <c r="G255" s="139">
        <f t="shared" si="3"/>
        <v>65</v>
      </c>
      <c r="H255" s="141">
        <f t="shared" si="3"/>
        <v>0.52898550724637683</v>
      </c>
      <c r="I255" s="139">
        <f t="shared" si="3"/>
        <v>274</v>
      </c>
      <c r="J255" s="140">
        <f t="shared" si="3"/>
        <v>74</v>
      </c>
      <c r="K255" s="139">
        <f t="shared" si="3"/>
        <v>200</v>
      </c>
      <c r="L255" s="141">
        <f t="shared" si="3"/>
        <v>0.27007299270072993</v>
      </c>
      <c r="M255" s="139">
        <f t="shared" si="3"/>
        <v>11</v>
      </c>
      <c r="N255" s="140">
        <f t="shared" si="3"/>
        <v>1</v>
      </c>
      <c r="O255" s="139">
        <f t="shared" si="3"/>
        <v>10</v>
      </c>
      <c r="P255" s="141">
        <f t="shared" si="3"/>
        <v>9.0909090909090912E-2</v>
      </c>
      <c r="Q255" s="139">
        <f t="shared" si="3"/>
        <v>20</v>
      </c>
      <c r="R255" s="140">
        <f t="shared" si="3"/>
        <v>4</v>
      </c>
      <c r="S255" s="139">
        <f t="shared" si="3"/>
        <v>16</v>
      </c>
      <c r="T255" s="141">
        <f t="shared" si="3"/>
        <v>0.2</v>
      </c>
      <c r="U255" s="142">
        <f t="shared" si="3"/>
        <v>7</v>
      </c>
      <c r="V255" s="142">
        <f t="shared" si="3"/>
        <v>42</v>
      </c>
      <c r="W255" s="142">
        <f t="shared" si="3"/>
        <v>3</v>
      </c>
      <c r="X255" s="143">
        <f t="shared" si="3"/>
        <v>0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131</v>
      </c>
      <c r="G256" s="144">
        <f t="shared" si="4"/>
        <v>75</v>
      </c>
      <c r="H256" s="146">
        <f t="shared" si="4"/>
        <v>0.63592233009708743</v>
      </c>
      <c r="I256" s="144">
        <f t="shared" si="4"/>
        <v>263</v>
      </c>
      <c r="J256" s="145">
        <f t="shared" si="4"/>
        <v>132</v>
      </c>
      <c r="K256" s="144">
        <f t="shared" si="4"/>
        <v>131</v>
      </c>
      <c r="L256" s="146">
        <f t="shared" si="4"/>
        <v>0.50190114068441061</v>
      </c>
      <c r="M256" s="144">
        <f t="shared" si="4"/>
        <v>15</v>
      </c>
      <c r="N256" s="145">
        <f t="shared" si="4"/>
        <v>4</v>
      </c>
      <c r="O256" s="144">
        <f t="shared" si="4"/>
        <v>11</v>
      </c>
      <c r="P256" s="146">
        <f t="shared" si="4"/>
        <v>0.26666666666666666</v>
      </c>
      <c r="Q256" s="144">
        <f t="shared" si="4"/>
        <v>14</v>
      </c>
      <c r="R256" s="145">
        <f t="shared" si="4"/>
        <v>2</v>
      </c>
      <c r="S256" s="144">
        <f t="shared" si="4"/>
        <v>12</v>
      </c>
      <c r="T256" s="146">
        <f t="shared" si="4"/>
        <v>0.14285714285714285</v>
      </c>
      <c r="U256" s="145">
        <f t="shared" si="4"/>
        <v>7</v>
      </c>
      <c r="V256" s="145">
        <f t="shared" si="4"/>
        <v>188</v>
      </c>
      <c r="W256" s="145">
        <f t="shared" si="4"/>
        <v>1</v>
      </c>
      <c r="X256" s="147">
        <f t="shared" si="4"/>
        <v>0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1065</v>
      </c>
      <c r="F257" s="148">
        <f t="shared" si="5"/>
        <v>785</v>
      </c>
      <c r="G257" s="148">
        <f t="shared" si="5"/>
        <v>280</v>
      </c>
      <c r="H257" s="149">
        <f t="shared" si="5"/>
        <v>0.73708920187793425</v>
      </c>
      <c r="I257" s="148">
        <f t="shared" si="5"/>
        <v>1519</v>
      </c>
      <c r="J257" s="148">
        <f t="shared" si="5"/>
        <v>736</v>
      </c>
      <c r="K257" s="148">
        <f t="shared" si="5"/>
        <v>783</v>
      </c>
      <c r="L257" s="149">
        <f t="shared" si="5"/>
        <v>0.48452929558920343</v>
      </c>
      <c r="M257" s="148">
        <f t="shared" si="5"/>
        <v>44</v>
      </c>
      <c r="N257" s="148">
        <f t="shared" si="5"/>
        <v>14</v>
      </c>
      <c r="O257" s="148">
        <f t="shared" si="5"/>
        <v>30</v>
      </c>
      <c r="P257" s="149">
        <f t="shared" si="5"/>
        <v>0.31818181818181818</v>
      </c>
      <c r="Q257" s="148">
        <f t="shared" si="5"/>
        <v>69</v>
      </c>
      <c r="R257" s="148">
        <f t="shared" si="5"/>
        <v>11</v>
      </c>
      <c r="S257" s="148">
        <f t="shared" si="5"/>
        <v>58</v>
      </c>
      <c r="T257" s="149">
        <f t="shared" si="5"/>
        <v>0.15942028985507245</v>
      </c>
      <c r="U257" s="148">
        <f t="shared" si="5"/>
        <v>53</v>
      </c>
      <c r="V257" s="148">
        <f t="shared" si="5"/>
        <v>339</v>
      </c>
      <c r="W257" s="148">
        <f t="shared" si="5"/>
        <v>6</v>
      </c>
      <c r="X257" s="150">
        <f t="shared" si="5"/>
        <v>6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581</v>
      </c>
      <c r="F265" s="131">
        <f t="shared" si="6"/>
        <v>490</v>
      </c>
      <c r="G265" s="130">
        <f t="shared" si="6"/>
        <v>91</v>
      </c>
      <c r="H265" s="132">
        <f>F265/E265</f>
        <v>0.84337349397590367</v>
      </c>
      <c r="I265" s="130">
        <f t="shared" ref="I265:K269" si="7">I253+Q253</f>
        <v>830</v>
      </c>
      <c r="J265" s="131">
        <f t="shared" si="7"/>
        <v>447</v>
      </c>
      <c r="K265" s="130">
        <f t="shared" si="7"/>
        <v>383</v>
      </c>
      <c r="L265" s="151">
        <f>J265/I265</f>
        <v>0.53855421686746985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100</v>
      </c>
      <c r="G266" s="152">
        <f t="shared" si="6"/>
        <v>58</v>
      </c>
      <c r="H266" s="154">
        <f>F266/E266</f>
        <v>0.63291139240506333</v>
      </c>
      <c r="I266" s="152">
        <f t="shared" si="7"/>
        <v>187</v>
      </c>
      <c r="J266" s="153">
        <f t="shared" si="7"/>
        <v>88</v>
      </c>
      <c r="K266" s="152">
        <f t="shared" si="7"/>
        <v>99</v>
      </c>
      <c r="L266" s="155">
        <f>J266/I266</f>
        <v>0.47058823529411764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74</v>
      </c>
      <c r="G267" s="139">
        <f t="shared" si="6"/>
        <v>75</v>
      </c>
      <c r="H267" s="141">
        <f>F267/E267</f>
        <v>0.49664429530201343</v>
      </c>
      <c r="I267" s="139">
        <f t="shared" si="7"/>
        <v>294</v>
      </c>
      <c r="J267" s="140">
        <f t="shared" si="7"/>
        <v>78</v>
      </c>
      <c r="K267" s="139">
        <f t="shared" si="7"/>
        <v>216</v>
      </c>
      <c r="L267" s="156">
        <f>J267/I267</f>
        <v>0.26530612244897961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135</v>
      </c>
      <c r="G268" s="144">
        <f t="shared" si="6"/>
        <v>86</v>
      </c>
      <c r="H268" s="146">
        <f>F268/E268</f>
        <v>0.61085972850678738</v>
      </c>
      <c r="I268" s="144">
        <f t="shared" si="7"/>
        <v>277</v>
      </c>
      <c r="J268" s="145">
        <f t="shared" si="7"/>
        <v>134</v>
      </c>
      <c r="K268" s="144">
        <f t="shared" si="7"/>
        <v>143</v>
      </c>
      <c r="L268" s="157">
        <f>J268/I268</f>
        <v>0.48375451263537905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1109</v>
      </c>
      <c r="F269" s="148">
        <f t="shared" si="6"/>
        <v>799</v>
      </c>
      <c r="G269" s="158">
        <f t="shared" si="6"/>
        <v>310</v>
      </c>
      <c r="H269" s="159">
        <f>F269/E269</f>
        <v>0.72046889089269617</v>
      </c>
      <c r="I269" s="158">
        <f t="shared" si="7"/>
        <v>1588</v>
      </c>
      <c r="J269" s="148">
        <f t="shared" si="7"/>
        <v>747</v>
      </c>
      <c r="K269" s="158">
        <f t="shared" si="7"/>
        <v>841</v>
      </c>
      <c r="L269" s="160">
        <f>J269/I269</f>
        <v>0.47040302267002521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44063</v>
      </c>
      <c r="F275" s="163">
        <v>44064</v>
      </c>
      <c r="G275" s="163">
        <v>44065</v>
      </c>
      <c r="H275" s="163">
        <v>44066</v>
      </c>
      <c r="I275" s="163">
        <v>44067</v>
      </c>
      <c r="J275" s="163">
        <v>44068</v>
      </c>
      <c r="K275" s="163">
        <v>44069</v>
      </c>
      <c r="L275" s="163">
        <v>44070</v>
      </c>
      <c r="M275" s="163">
        <v>44071</v>
      </c>
      <c r="N275" s="163">
        <v>44072</v>
      </c>
      <c r="O275" s="163">
        <v>44073</v>
      </c>
      <c r="P275" s="163">
        <v>44074</v>
      </c>
      <c r="Q275" s="163">
        <v>44075</v>
      </c>
      <c r="R275" s="163">
        <v>44076</v>
      </c>
      <c r="S275" s="163">
        <v>44077</v>
      </c>
      <c r="T275" s="163">
        <v>44078</v>
      </c>
      <c r="U275" s="163">
        <v>44079</v>
      </c>
      <c r="V275" s="163">
        <v>44080</v>
      </c>
      <c r="W275" s="163">
        <v>44081</v>
      </c>
      <c r="X275" s="163">
        <v>44082</v>
      </c>
      <c r="Y275" s="163">
        <v>44083</v>
      </c>
      <c r="Z275" s="163">
        <v>44084</v>
      </c>
      <c r="AA275" s="163">
        <v>44085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0.86</v>
      </c>
      <c r="F276" s="165">
        <v>0.85</v>
      </c>
      <c r="G276" s="165">
        <v>0.85</v>
      </c>
      <c r="H276" s="165">
        <v>0.84</v>
      </c>
      <c r="I276" s="165">
        <v>0.84</v>
      </c>
      <c r="J276" s="165">
        <v>0.84</v>
      </c>
      <c r="K276" s="165">
        <v>0.83</v>
      </c>
      <c r="L276" s="165">
        <v>0.83</v>
      </c>
      <c r="M276" s="165">
        <v>0.83</v>
      </c>
      <c r="N276" s="165">
        <v>0.83</v>
      </c>
      <c r="O276" s="165">
        <v>0.84</v>
      </c>
      <c r="P276" s="165">
        <v>0.83</v>
      </c>
      <c r="Q276" s="165">
        <v>0.82</v>
      </c>
      <c r="R276" s="165">
        <v>0.82</v>
      </c>
      <c r="S276" s="165">
        <v>0.82</v>
      </c>
      <c r="T276" s="165">
        <v>0.82</v>
      </c>
      <c r="U276" s="165">
        <v>0.82</v>
      </c>
      <c r="V276" s="165">
        <v>0.82</v>
      </c>
      <c r="W276" s="165">
        <v>0.82</v>
      </c>
      <c r="X276" s="165">
        <v>0.83</v>
      </c>
      <c r="Y276" s="165">
        <v>0.83</v>
      </c>
      <c r="Z276" s="165">
        <v>0.83</v>
      </c>
      <c r="AA276" s="165">
        <v>0.84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0.56000000000000005</v>
      </c>
      <c r="F277" s="167">
        <v>0.56000000000000005</v>
      </c>
      <c r="G277" s="167">
        <v>0.55000000000000004</v>
      </c>
      <c r="H277" s="167">
        <v>0.54</v>
      </c>
      <c r="I277" s="167">
        <v>0.53</v>
      </c>
      <c r="J277" s="167">
        <v>0.52</v>
      </c>
      <c r="K277" s="167">
        <v>0.52</v>
      </c>
      <c r="L277" s="167">
        <v>0.52</v>
      </c>
      <c r="M277" s="167">
        <v>0.52</v>
      </c>
      <c r="N277" s="167">
        <v>0.53</v>
      </c>
      <c r="O277" s="167">
        <v>0.53</v>
      </c>
      <c r="P277" s="167">
        <v>0.54</v>
      </c>
      <c r="Q277" s="167">
        <v>0.55000000000000004</v>
      </c>
      <c r="R277" s="167">
        <v>0.56000000000000005</v>
      </c>
      <c r="S277" s="167">
        <v>0.56000000000000005</v>
      </c>
      <c r="T277" s="167">
        <v>0.56000000000000005</v>
      </c>
      <c r="U277" s="167">
        <v>0.56000000000000005</v>
      </c>
      <c r="V277" s="167">
        <v>0.56000000000000005</v>
      </c>
      <c r="W277" s="167">
        <v>0.56000000000000005</v>
      </c>
      <c r="X277" s="167">
        <v>0.56000000000000005</v>
      </c>
      <c r="Y277" s="167">
        <v>0.55000000000000004</v>
      </c>
      <c r="Z277" s="167">
        <v>0.55000000000000004</v>
      </c>
      <c r="AA277" s="167">
        <v>0.55000000000000004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0.35</v>
      </c>
      <c r="F278" s="167">
        <v>0.37</v>
      </c>
      <c r="G278" s="167">
        <v>0.37</v>
      </c>
      <c r="H278" s="167">
        <v>0.37</v>
      </c>
      <c r="I278" s="167">
        <v>0.37</v>
      </c>
      <c r="J278" s="167">
        <v>0.39</v>
      </c>
      <c r="K278" s="167">
        <v>0.41</v>
      </c>
      <c r="L278" s="167">
        <v>0.4</v>
      </c>
      <c r="M278" s="167">
        <v>0.4</v>
      </c>
      <c r="N278" s="167">
        <v>0.4</v>
      </c>
      <c r="O278" s="167">
        <v>0.4</v>
      </c>
      <c r="P278" s="167">
        <v>0.4</v>
      </c>
      <c r="Q278" s="167">
        <v>0.39</v>
      </c>
      <c r="R278" s="167">
        <v>0.39</v>
      </c>
      <c r="S278" s="167">
        <v>0.39</v>
      </c>
      <c r="T278" s="167">
        <v>0.4</v>
      </c>
      <c r="U278" s="167">
        <v>0.42</v>
      </c>
      <c r="V278" s="167">
        <v>0.42</v>
      </c>
      <c r="W278" s="167">
        <v>0.41</v>
      </c>
      <c r="X278" s="167">
        <v>0.41</v>
      </c>
      <c r="Y278" s="167">
        <v>0.4</v>
      </c>
      <c r="Z278" s="167">
        <v>0.4</v>
      </c>
      <c r="AA278" s="167">
        <v>0.41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0.22</v>
      </c>
      <c r="F279" s="169">
        <v>0.24</v>
      </c>
      <c r="G279" s="169">
        <v>0.25</v>
      </c>
      <c r="H279" s="169">
        <v>0.25</v>
      </c>
      <c r="I279" s="169">
        <v>0.24</v>
      </c>
      <c r="J279" s="169">
        <v>0.23</v>
      </c>
      <c r="K279" s="169">
        <v>0.23</v>
      </c>
      <c r="L279" s="169">
        <v>0.24</v>
      </c>
      <c r="M279" s="169">
        <v>0.23</v>
      </c>
      <c r="N279" s="169">
        <v>0.23</v>
      </c>
      <c r="O279" s="169">
        <v>0.21</v>
      </c>
      <c r="P279" s="169">
        <v>0.22</v>
      </c>
      <c r="Q279" s="169">
        <v>0.24</v>
      </c>
      <c r="R279" s="169">
        <v>0.24</v>
      </c>
      <c r="S279" s="169">
        <v>0.22</v>
      </c>
      <c r="T279" s="169">
        <v>0.21</v>
      </c>
      <c r="U279" s="169">
        <v>0.21</v>
      </c>
      <c r="V279" s="169">
        <v>0.22</v>
      </c>
      <c r="W279" s="169">
        <v>0.21</v>
      </c>
      <c r="X279" s="169">
        <v>0.56000000000000005</v>
      </c>
      <c r="Y279" s="169">
        <v>0.18</v>
      </c>
      <c r="Z279" s="169">
        <v>0.2</v>
      </c>
      <c r="AA279" s="169">
        <v>0.2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0.51</v>
      </c>
      <c r="F280" s="171">
        <v>0.52</v>
      </c>
      <c r="G280" s="171">
        <v>0.53</v>
      </c>
      <c r="H280" s="171">
        <v>0.55000000000000004</v>
      </c>
      <c r="I280" s="171">
        <v>0.56000000000000005</v>
      </c>
      <c r="J280" s="171">
        <v>0.57999999999999996</v>
      </c>
      <c r="K280" s="171">
        <v>0.59</v>
      </c>
      <c r="L280" s="171">
        <v>0.6</v>
      </c>
      <c r="M280" s="171">
        <v>0.6</v>
      </c>
      <c r="N280" s="171">
        <v>0.6</v>
      </c>
      <c r="O280" s="171">
        <v>0.6</v>
      </c>
      <c r="P280" s="171">
        <v>0.6</v>
      </c>
      <c r="Q280" s="171">
        <v>0.6</v>
      </c>
      <c r="R280" s="171">
        <v>0.61</v>
      </c>
      <c r="S280" s="171">
        <v>0.6</v>
      </c>
      <c r="T280" s="171">
        <v>0.59</v>
      </c>
      <c r="U280" s="171">
        <v>0.57999999999999996</v>
      </c>
      <c r="V280" s="171">
        <v>0.56999999999999995</v>
      </c>
      <c r="W280" s="171">
        <v>0.56999999999999995</v>
      </c>
      <c r="X280" s="171">
        <v>0.56000000000000005</v>
      </c>
      <c r="Y280" s="171">
        <v>0.56000000000000005</v>
      </c>
      <c r="Z280" s="171">
        <v>0.56999999999999995</v>
      </c>
      <c r="AA280" s="171">
        <v>0.59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0.44</v>
      </c>
      <c r="F281" s="171">
        <v>0.43</v>
      </c>
      <c r="G281" s="171">
        <v>0.43</v>
      </c>
      <c r="H281" s="171">
        <v>0.43</v>
      </c>
      <c r="I281" s="171">
        <v>0.43</v>
      </c>
      <c r="J281" s="171">
        <v>0.43</v>
      </c>
      <c r="K281" s="171">
        <v>0.44</v>
      </c>
      <c r="L281" s="171">
        <v>0.44</v>
      </c>
      <c r="M281" s="171">
        <v>0.45</v>
      </c>
      <c r="N281" s="171">
        <v>0.45</v>
      </c>
      <c r="O281" s="171">
        <v>0.46</v>
      </c>
      <c r="P281" s="171">
        <v>0.47</v>
      </c>
      <c r="Q281" s="171">
        <v>0.49</v>
      </c>
      <c r="R281" s="171">
        <v>0.49</v>
      </c>
      <c r="S281" s="171">
        <v>0.5</v>
      </c>
      <c r="T281" s="171">
        <v>0.5</v>
      </c>
      <c r="U281" s="171">
        <v>0.51</v>
      </c>
      <c r="V281" s="171">
        <v>0.52</v>
      </c>
      <c r="W281" s="171">
        <v>0.52</v>
      </c>
      <c r="X281" s="171">
        <v>0.52</v>
      </c>
      <c r="Y281" s="171">
        <v>0.52</v>
      </c>
      <c r="Z281" s="171">
        <v>0.52</v>
      </c>
      <c r="AA281" s="171">
        <v>0.52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0.28999999999999998</v>
      </c>
      <c r="F282" s="171">
        <v>0.28999999999999998</v>
      </c>
      <c r="G282" s="171">
        <v>0.28999999999999998</v>
      </c>
      <c r="H282" s="171">
        <v>0.36</v>
      </c>
      <c r="I282" s="171">
        <v>0.43</v>
      </c>
      <c r="J282" s="171">
        <v>0.5</v>
      </c>
      <c r="K282" s="171">
        <v>0.5</v>
      </c>
      <c r="L282" s="171">
        <v>0.5</v>
      </c>
      <c r="M282" s="171">
        <v>0.43</v>
      </c>
      <c r="N282" s="171">
        <v>0.36</v>
      </c>
      <c r="O282" s="171">
        <v>0.28999999999999998</v>
      </c>
      <c r="P282" s="171">
        <v>0.28999999999999998</v>
      </c>
      <c r="Q282" s="171">
        <v>0.28999999999999998</v>
      </c>
      <c r="R282" s="171">
        <v>0.28999999999999998</v>
      </c>
      <c r="S282" s="171">
        <v>0.28999999999999998</v>
      </c>
      <c r="T282" s="171">
        <v>0.36</v>
      </c>
      <c r="U282" s="171">
        <v>0.43</v>
      </c>
      <c r="V282" s="171">
        <v>0.5</v>
      </c>
      <c r="W282" s="171">
        <v>0.5</v>
      </c>
      <c r="X282" s="171">
        <v>0.5</v>
      </c>
      <c r="Y282" s="171">
        <v>0.5</v>
      </c>
      <c r="Z282" s="171">
        <v>0.5</v>
      </c>
      <c r="AA282" s="171">
        <v>0.5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0.38</v>
      </c>
      <c r="F283" s="171">
        <v>0.4</v>
      </c>
      <c r="G283" s="171">
        <v>0.4</v>
      </c>
      <c r="H283" s="171">
        <v>0.45</v>
      </c>
      <c r="I283" s="171">
        <v>0.5</v>
      </c>
      <c r="J283" s="171">
        <v>0.45</v>
      </c>
      <c r="K283" s="171">
        <v>0.43</v>
      </c>
      <c r="L283" s="171">
        <v>0.38</v>
      </c>
      <c r="M283" s="171">
        <v>0.28999999999999998</v>
      </c>
      <c r="N283" s="171">
        <v>0.19</v>
      </c>
      <c r="O283" s="171">
        <v>0.14000000000000001</v>
      </c>
      <c r="P283" s="171">
        <v>0.05</v>
      </c>
      <c r="Q283" s="171">
        <v>0.05</v>
      </c>
      <c r="R283" s="171">
        <v>0.05</v>
      </c>
      <c r="S283" s="171">
        <v>0.05</v>
      </c>
      <c r="T283" s="171">
        <v>0.14000000000000001</v>
      </c>
      <c r="U283" s="171">
        <v>0.24</v>
      </c>
      <c r="V283" s="171">
        <v>0.33</v>
      </c>
      <c r="W283" s="171">
        <v>0.48</v>
      </c>
      <c r="X283" s="171">
        <v>0.52</v>
      </c>
      <c r="Y283" s="171">
        <v>0.52</v>
      </c>
      <c r="Z283" s="171">
        <v>0.52</v>
      </c>
      <c r="AA283" s="171">
        <v>0.43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0.63</v>
      </c>
      <c r="F284" s="173">
        <v>0.62</v>
      </c>
      <c r="G284" s="173">
        <v>0.61</v>
      </c>
      <c r="H284" s="173">
        <v>0.6</v>
      </c>
      <c r="I284" s="173">
        <v>0.59</v>
      </c>
      <c r="J284" s="173">
        <v>0.59</v>
      </c>
      <c r="K284" s="173">
        <v>0.57999999999999996</v>
      </c>
      <c r="L284" s="173">
        <v>0.57999999999999996</v>
      </c>
      <c r="M284" s="173">
        <v>0.56999999999999995</v>
      </c>
      <c r="N284" s="173">
        <v>0.56999999999999995</v>
      </c>
      <c r="O284" s="173">
        <v>0.56999999999999995</v>
      </c>
      <c r="P284" s="173">
        <v>0.56999999999999995</v>
      </c>
      <c r="Q284" s="173">
        <v>0.57999999999999996</v>
      </c>
      <c r="R284" s="173">
        <v>0.6</v>
      </c>
      <c r="S284" s="173">
        <v>0.61</v>
      </c>
      <c r="T284" s="173">
        <v>0.62</v>
      </c>
      <c r="U284" s="173">
        <v>0.62</v>
      </c>
      <c r="V284" s="173">
        <v>0.62</v>
      </c>
      <c r="W284" s="173">
        <v>0.63</v>
      </c>
      <c r="X284" s="173">
        <v>0.63</v>
      </c>
      <c r="Y284" s="173">
        <v>0.62</v>
      </c>
      <c r="Z284" s="173">
        <v>0.61</v>
      </c>
      <c r="AA284" s="173">
        <v>0.6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0.33</v>
      </c>
      <c r="F285" s="175">
        <v>0.32</v>
      </c>
      <c r="G285" s="175">
        <v>0.32</v>
      </c>
      <c r="H285" s="175">
        <v>0.31</v>
      </c>
      <c r="I285" s="175">
        <v>0.28999999999999998</v>
      </c>
      <c r="J285" s="175">
        <v>0.28000000000000003</v>
      </c>
      <c r="K285" s="175">
        <v>0.28000000000000003</v>
      </c>
      <c r="L285" s="175">
        <v>0.28000000000000003</v>
      </c>
      <c r="M285" s="175">
        <v>0.27</v>
      </c>
      <c r="N285" s="175">
        <v>0.27</v>
      </c>
      <c r="O285" s="175">
        <v>0.27</v>
      </c>
      <c r="P285" s="175">
        <v>0.28000000000000003</v>
      </c>
      <c r="Q285" s="175">
        <v>0.28000000000000003</v>
      </c>
      <c r="R285" s="175">
        <v>0.28000000000000003</v>
      </c>
      <c r="S285" s="175">
        <v>0.28000000000000003</v>
      </c>
      <c r="T285" s="175">
        <v>0.28999999999999998</v>
      </c>
      <c r="U285" s="175">
        <v>0.28999999999999998</v>
      </c>
      <c r="V285" s="175">
        <v>0.3</v>
      </c>
      <c r="W285" s="175">
        <v>0.3</v>
      </c>
      <c r="X285" s="175">
        <v>0.31</v>
      </c>
      <c r="Y285" s="175">
        <v>0.32</v>
      </c>
      <c r="Z285" s="175">
        <v>0.32</v>
      </c>
      <c r="AA285" s="175">
        <v>0.31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0.26</v>
      </c>
      <c r="F286" s="175">
        <v>0.19</v>
      </c>
      <c r="G286" s="175">
        <v>0.12</v>
      </c>
      <c r="H286" s="175">
        <v>0.08</v>
      </c>
      <c r="I286" s="175">
        <v>0.08</v>
      </c>
      <c r="J286" s="175">
        <v>0.1</v>
      </c>
      <c r="K286" s="175">
        <v>0.13</v>
      </c>
      <c r="L286" s="175">
        <v>0.13</v>
      </c>
      <c r="M286" s="175">
        <v>0.17</v>
      </c>
      <c r="N286" s="175">
        <v>0.18</v>
      </c>
      <c r="O286" s="175">
        <v>0.19</v>
      </c>
      <c r="P286" s="175">
        <v>0.19</v>
      </c>
      <c r="Q286" s="175">
        <v>0.18</v>
      </c>
      <c r="R286" s="175">
        <v>0.17</v>
      </c>
      <c r="S286" s="175">
        <v>0.18</v>
      </c>
      <c r="T286" s="175">
        <v>0.16</v>
      </c>
      <c r="U286" s="175">
        <v>0.16</v>
      </c>
      <c r="V286" s="175">
        <v>0.16</v>
      </c>
      <c r="W286" s="175">
        <v>0.16</v>
      </c>
      <c r="X286" s="175">
        <v>0.14000000000000001</v>
      </c>
      <c r="Y286" s="175">
        <v>0.13</v>
      </c>
      <c r="Z286" s="175">
        <v>0.12</v>
      </c>
      <c r="AA286" s="175">
        <v>0.12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0.28999999999999998</v>
      </c>
      <c r="F287" s="177">
        <v>0.27</v>
      </c>
      <c r="G287" s="177">
        <v>0.25</v>
      </c>
      <c r="H287" s="177">
        <v>0.2</v>
      </c>
      <c r="I287" s="177">
        <v>0.14000000000000001</v>
      </c>
      <c r="J287" s="177">
        <v>0.15</v>
      </c>
      <c r="K287" s="177">
        <v>0.15</v>
      </c>
      <c r="L287" s="177">
        <v>0.15</v>
      </c>
      <c r="M287" s="177">
        <v>0.13</v>
      </c>
      <c r="N287" s="177">
        <v>0.12</v>
      </c>
      <c r="O287" s="177">
        <v>0.12</v>
      </c>
      <c r="P287" s="177">
        <v>0.13</v>
      </c>
      <c r="Q287" s="177">
        <v>0.13</v>
      </c>
      <c r="R287" s="177">
        <v>0.13</v>
      </c>
      <c r="S287" s="177">
        <v>0.13</v>
      </c>
      <c r="T287" s="177">
        <v>0.16</v>
      </c>
      <c r="U287" s="177">
        <v>0.18</v>
      </c>
      <c r="V287" s="177">
        <v>0.18</v>
      </c>
      <c r="W287" s="177">
        <v>0.16</v>
      </c>
      <c r="X287" s="177">
        <v>0.14000000000000001</v>
      </c>
      <c r="Y287" s="177">
        <v>0.14000000000000001</v>
      </c>
      <c r="Z287" s="177">
        <v>0.11</v>
      </c>
      <c r="AA287" s="177">
        <v>0.11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0.62</v>
      </c>
      <c r="F288" s="179">
        <v>0.61</v>
      </c>
      <c r="G288" s="179">
        <v>0.61</v>
      </c>
      <c r="H288" s="179">
        <v>0.61</v>
      </c>
      <c r="I288" s="179">
        <v>0.61</v>
      </c>
      <c r="J288" s="179">
        <v>0.61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0.61</v>
      </c>
      <c r="S288" s="179">
        <v>0.62</v>
      </c>
      <c r="T288" s="179">
        <v>0.62</v>
      </c>
      <c r="U288" s="179">
        <v>0.62</v>
      </c>
      <c r="V288" s="179">
        <v>0.62</v>
      </c>
      <c r="W288" s="179">
        <v>0.63</v>
      </c>
      <c r="X288" s="179">
        <v>0.62</v>
      </c>
      <c r="Y288" s="179">
        <v>0.62</v>
      </c>
      <c r="Z288" s="179">
        <v>0.62</v>
      </c>
      <c r="AA288" s="179">
        <v>0.63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0.47</v>
      </c>
      <c r="F289" s="179">
        <v>0.46</v>
      </c>
      <c r="G289" s="179">
        <v>0.45</v>
      </c>
      <c r="H289" s="179">
        <v>0.45</v>
      </c>
      <c r="I289" s="179">
        <v>0.44</v>
      </c>
      <c r="J289" s="179">
        <v>0.45</v>
      </c>
      <c r="K289" s="179">
        <v>0.46</v>
      </c>
      <c r="L289" s="179">
        <v>0.47</v>
      </c>
      <c r="M289" s="179">
        <v>0.48</v>
      </c>
      <c r="N289" s="179">
        <v>0.47</v>
      </c>
      <c r="O289" s="179">
        <v>0.48</v>
      </c>
      <c r="P289" s="179">
        <v>0.48</v>
      </c>
      <c r="Q289" s="179">
        <v>0.47</v>
      </c>
      <c r="R289" s="179">
        <v>0.47</v>
      </c>
      <c r="S289" s="179">
        <v>0.47</v>
      </c>
      <c r="T289" s="179">
        <v>0.47</v>
      </c>
      <c r="U289" s="179">
        <v>0.48</v>
      </c>
      <c r="V289" s="179">
        <v>0.49</v>
      </c>
      <c r="W289" s="179">
        <v>0.5</v>
      </c>
      <c r="X289" s="179">
        <v>0.51</v>
      </c>
      <c r="Y289" s="179">
        <v>0.52</v>
      </c>
      <c r="Z289" s="179">
        <v>0.52</v>
      </c>
      <c r="AA289" s="179">
        <v>0.52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0.12</v>
      </c>
      <c r="F290" s="179">
        <v>0.13</v>
      </c>
      <c r="G290" s="179">
        <v>0.16</v>
      </c>
      <c r="H290" s="179">
        <v>0.17</v>
      </c>
      <c r="I290" s="179">
        <v>0.19</v>
      </c>
      <c r="J290" s="179">
        <v>0.21</v>
      </c>
      <c r="K290" s="179">
        <v>0.2</v>
      </c>
      <c r="L290" s="179">
        <v>0.18</v>
      </c>
      <c r="M290" s="179">
        <v>0.17</v>
      </c>
      <c r="N290" s="179">
        <v>0.15</v>
      </c>
      <c r="O290" s="179">
        <v>0.14000000000000001</v>
      </c>
      <c r="P290" s="179">
        <v>0.12</v>
      </c>
      <c r="Q290" s="179">
        <v>0.1</v>
      </c>
      <c r="R290" s="179">
        <v>0.09</v>
      </c>
      <c r="S290" s="179">
        <v>0.12</v>
      </c>
      <c r="T290" s="179">
        <v>0.14000000000000001</v>
      </c>
      <c r="U290" s="179">
        <v>0.16</v>
      </c>
      <c r="V290" s="179">
        <v>0.21</v>
      </c>
      <c r="W290" s="179">
        <v>0.26</v>
      </c>
      <c r="X290" s="179">
        <v>0.28999999999999998</v>
      </c>
      <c r="Y290" s="179">
        <v>0.31</v>
      </c>
      <c r="Z290" s="179">
        <v>0.3</v>
      </c>
      <c r="AA290" s="179">
        <v>0.3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0.11</v>
      </c>
      <c r="F291" s="179">
        <v>7.0000000000000007E-2</v>
      </c>
      <c r="G291" s="179">
        <v>0.06</v>
      </c>
      <c r="H291" s="179">
        <v>0.05</v>
      </c>
      <c r="I291" s="179">
        <v>0.05</v>
      </c>
      <c r="J291" s="179">
        <v>0.05</v>
      </c>
      <c r="K291" s="179">
        <v>0.05</v>
      </c>
      <c r="L291" s="179">
        <v>0.06</v>
      </c>
      <c r="M291" s="179">
        <v>0.05</v>
      </c>
      <c r="N291" s="179">
        <v>0.05</v>
      </c>
      <c r="O291" s="179">
        <v>0.06</v>
      </c>
      <c r="P291" s="179">
        <v>0.08</v>
      </c>
      <c r="Q291" s="179">
        <v>0.11</v>
      </c>
      <c r="R291" s="179">
        <v>0.11</v>
      </c>
      <c r="S291" s="179">
        <v>0.1</v>
      </c>
      <c r="T291" s="179">
        <v>0.09</v>
      </c>
      <c r="U291" s="179">
        <v>0.08</v>
      </c>
      <c r="V291" s="179">
        <v>7.0000000000000007E-2</v>
      </c>
      <c r="W291" s="179">
        <v>0.05</v>
      </c>
      <c r="X291" s="179">
        <v>0.02</v>
      </c>
      <c r="Y291" s="179">
        <v>0.05</v>
      </c>
      <c r="Z291" s="179">
        <v>0.06</v>
      </c>
      <c r="AA291" s="179">
        <v>0.08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0.74</v>
      </c>
      <c r="F292" s="181">
        <v>0.73</v>
      </c>
      <c r="G292" s="181">
        <v>0.73</v>
      </c>
      <c r="H292" s="181">
        <v>0.73</v>
      </c>
      <c r="I292" s="181">
        <v>0.73</v>
      </c>
      <c r="J292" s="181">
        <v>0.73</v>
      </c>
      <c r="K292" s="181">
        <v>0.73</v>
      </c>
      <c r="L292" s="181">
        <v>0.72</v>
      </c>
      <c r="M292" s="181">
        <v>0.72</v>
      </c>
      <c r="N292" s="181">
        <v>0.73</v>
      </c>
      <c r="O292" s="181">
        <v>0.73</v>
      </c>
      <c r="P292" s="181">
        <v>0.72</v>
      </c>
      <c r="Q292" s="181">
        <v>0.72</v>
      </c>
      <c r="R292" s="181">
        <v>0.72</v>
      </c>
      <c r="S292" s="181">
        <v>0.72</v>
      </c>
      <c r="T292" s="181">
        <v>0.73</v>
      </c>
      <c r="U292" s="181">
        <v>0.72</v>
      </c>
      <c r="V292" s="181">
        <v>0.72</v>
      </c>
      <c r="W292" s="181">
        <v>0.73</v>
      </c>
      <c r="X292" s="181">
        <v>0.73</v>
      </c>
      <c r="Y292" s="181">
        <v>0.72</v>
      </c>
      <c r="Z292" s="181">
        <v>0.73</v>
      </c>
      <c r="AA292" s="181">
        <v>0.73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0.49</v>
      </c>
      <c r="F293" s="183">
        <v>0.48</v>
      </c>
      <c r="G293" s="183">
        <v>0.48</v>
      </c>
      <c r="H293" s="183">
        <v>0.47</v>
      </c>
      <c r="I293" s="183">
        <v>0.46</v>
      </c>
      <c r="J293" s="183">
        <v>0.46</v>
      </c>
      <c r="K293" s="183">
        <v>0.46</v>
      </c>
      <c r="L293" s="183">
        <v>0.46</v>
      </c>
      <c r="M293" s="183">
        <v>0.46</v>
      </c>
      <c r="N293" s="183">
        <v>0.46</v>
      </c>
      <c r="O293" s="183">
        <v>0.47</v>
      </c>
      <c r="P293" s="183">
        <v>0.47</v>
      </c>
      <c r="Q293" s="183">
        <v>0.48</v>
      </c>
      <c r="R293" s="183">
        <v>0.49</v>
      </c>
      <c r="S293" s="183">
        <v>0.49</v>
      </c>
      <c r="T293" s="183">
        <v>0.49</v>
      </c>
      <c r="U293" s="183">
        <v>0.5</v>
      </c>
      <c r="V293" s="183">
        <v>0.5</v>
      </c>
      <c r="W293" s="183">
        <v>0.5</v>
      </c>
      <c r="X293" s="183">
        <v>0.5</v>
      </c>
      <c r="Y293" s="183">
        <v>0.5</v>
      </c>
      <c r="Z293" s="183">
        <v>0.5</v>
      </c>
      <c r="AA293" s="183">
        <v>0.5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0.26</v>
      </c>
      <c r="F294" s="183">
        <v>0.25</v>
      </c>
      <c r="G294" s="183">
        <v>0.24</v>
      </c>
      <c r="H294" s="183">
        <v>0.24</v>
      </c>
      <c r="I294" s="183">
        <v>0.24</v>
      </c>
      <c r="J294" s="183">
        <v>0.27</v>
      </c>
      <c r="K294" s="183">
        <v>0.28000000000000003</v>
      </c>
      <c r="L294" s="183">
        <v>0.27</v>
      </c>
      <c r="M294" s="183">
        <v>0.27</v>
      </c>
      <c r="N294" s="183">
        <v>0.27</v>
      </c>
      <c r="O294" s="183">
        <v>0.26</v>
      </c>
      <c r="P294" s="183">
        <v>0.27</v>
      </c>
      <c r="Q294" s="183">
        <v>0.25</v>
      </c>
      <c r="R294" s="183">
        <v>0.24</v>
      </c>
      <c r="S294" s="183">
        <v>0.26</v>
      </c>
      <c r="T294" s="183">
        <v>0.27</v>
      </c>
      <c r="U294" s="183">
        <v>0.28000000000000003</v>
      </c>
      <c r="V294" s="183">
        <v>0.3</v>
      </c>
      <c r="W294" s="183">
        <v>0.31</v>
      </c>
      <c r="X294" s="183">
        <v>0.32</v>
      </c>
      <c r="Y294" s="183">
        <v>0.32</v>
      </c>
      <c r="Z294" s="183">
        <v>0.31</v>
      </c>
      <c r="AA294" s="183">
        <v>0.31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0.23</v>
      </c>
      <c r="F295" s="185">
        <v>0.23</v>
      </c>
      <c r="G295" s="185">
        <v>0.22</v>
      </c>
      <c r="H295" s="185">
        <v>0.21</v>
      </c>
      <c r="I295" s="185">
        <v>0.2</v>
      </c>
      <c r="J295" s="185">
        <v>0.19</v>
      </c>
      <c r="K295" s="185">
        <v>0.19</v>
      </c>
      <c r="L295" s="185">
        <v>0.19</v>
      </c>
      <c r="M295" s="185">
        <v>0.18</v>
      </c>
      <c r="N295" s="185">
        <v>0.16</v>
      </c>
      <c r="O295" s="185">
        <v>0.16</v>
      </c>
      <c r="P295" s="185">
        <v>0.16</v>
      </c>
      <c r="Q295" s="185">
        <v>0.18</v>
      </c>
      <c r="R295" s="185">
        <v>0.17</v>
      </c>
      <c r="S295" s="185">
        <v>0.17</v>
      </c>
      <c r="T295" s="185">
        <v>0.17</v>
      </c>
      <c r="U295" s="185">
        <v>0.18</v>
      </c>
      <c r="V295" s="185">
        <v>0.18</v>
      </c>
      <c r="W295" s="185">
        <v>0.17</v>
      </c>
      <c r="X295" s="185">
        <v>0.16</v>
      </c>
      <c r="Y295" s="185">
        <v>0.15</v>
      </c>
      <c r="Z295" s="185">
        <v>0.16</v>
      </c>
      <c r="AA295" s="185">
        <v>0.16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1065</v>
      </c>
      <c r="F301" s="193">
        <f>F241</f>
        <v>785</v>
      </c>
      <c r="G301" s="193">
        <f>G241</f>
        <v>280</v>
      </c>
      <c r="H301" s="305">
        <f>F301/E301</f>
        <v>0.73708920187793425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1519</v>
      </c>
      <c r="F302" s="193">
        <f>J241</f>
        <v>736</v>
      </c>
      <c r="G302" s="193">
        <f>K241</f>
        <v>783</v>
      </c>
      <c r="H302" s="305">
        <f>F302/E302</f>
        <v>0.48452929558920343</v>
      </c>
      <c r="I302" s="305"/>
    </row>
    <row r="303" spans="1:240" ht="14.65" customHeight="1" x14ac:dyDescent="0.2">
      <c r="D303" s="192" t="s">
        <v>407</v>
      </c>
      <c r="E303" s="193">
        <f>M241</f>
        <v>44</v>
      </c>
      <c r="F303" s="193">
        <f>N241</f>
        <v>14</v>
      </c>
      <c r="G303" s="193">
        <f>O241</f>
        <v>30</v>
      </c>
      <c r="H303" s="305">
        <f>F303/E303</f>
        <v>0.31818181818181818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11</v>
      </c>
      <c r="G304" s="193">
        <f>S241</f>
        <v>58</v>
      </c>
      <c r="H304" s="305">
        <f>F304/E304</f>
        <v>0.15942028985507245</v>
      </c>
      <c r="I304" s="305"/>
    </row>
    <row r="305" spans="1:14" ht="14.65" customHeight="1" x14ac:dyDescent="0.2">
      <c r="D305" s="194" t="s">
        <v>401</v>
      </c>
      <c r="E305" s="158">
        <f>SUM(E301:E304)</f>
        <v>2697</v>
      </c>
      <c r="F305" s="158">
        <f>SUM(F301:F304)</f>
        <v>1546</v>
      </c>
      <c r="G305" s="158">
        <f>SUM(G301:G304)</f>
        <v>1151</v>
      </c>
      <c r="H305" s="307">
        <f>F305/E305</f>
        <v>0.57322951427512048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785</v>
      </c>
      <c r="F308" s="193">
        <f>U241</f>
        <v>53</v>
      </c>
      <c r="G308" s="193">
        <v>96</v>
      </c>
      <c r="H308" s="309">
        <f>E308+F308+G308</f>
        <v>934</v>
      </c>
      <c r="I308" s="309">
        <f>SUM(E308:H308)</f>
        <v>1868</v>
      </c>
      <c r="J308" s="18"/>
    </row>
    <row r="309" spans="1:14" ht="14.65" customHeight="1" x14ac:dyDescent="0.2">
      <c r="D309" s="192" t="s">
        <v>413</v>
      </c>
      <c r="E309" s="193">
        <f>F302</f>
        <v>736</v>
      </c>
      <c r="F309" s="193">
        <f>V241</f>
        <v>339</v>
      </c>
      <c r="G309" s="193">
        <v>170</v>
      </c>
      <c r="H309" s="309">
        <f>E309+F309+G309</f>
        <v>1245</v>
      </c>
      <c r="I309" s="309"/>
    </row>
    <row r="310" spans="1:14" ht="14.65" customHeight="1" x14ac:dyDescent="0.2">
      <c r="D310" s="192" t="s">
        <v>407</v>
      </c>
      <c r="E310" s="193">
        <f>F303</f>
        <v>14</v>
      </c>
      <c r="F310" s="193">
        <f>W241</f>
        <v>6</v>
      </c>
      <c r="G310" s="196">
        <v>0</v>
      </c>
      <c r="H310" s="309">
        <f>E310+F310+G310</f>
        <v>20</v>
      </c>
      <c r="I310" s="309"/>
    </row>
    <row r="311" spans="1:14" ht="14.65" customHeight="1" x14ac:dyDescent="0.2">
      <c r="D311" s="192" t="s">
        <v>414</v>
      </c>
      <c r="E311" s="193">
        <f>F304</f>
        <v>11</v>
      </c>
      <c r="F311" s="193">
        <f>X241</f>
        <v>6</v>
      </c>
      <c r="G311" s="196">
        <v>1</v>
      </c>
      <c r="H311" s="309">
        <f>E311+F311+G311</f>
        <v>18</v>
      </c>
      <c r="I311" s="309"/>
    </row>
    <row r="312" spans="1:14" ht="14.65" customHeight="1" x14ac:dyDescent="0.2">
      <c r="D312" s="194" t="s">
        <v>401</v>
      </c>
      <c r="E312" s="197">
        <f>SUM(E308:E311)</f>
        <v>1546</v>
      </c>
      <c r="F312" s="197">
        <f>SUM(F308:F311)</f>
        <v>404</v>
      </c>
      <c r="G312" s="197">
        <f>SUM(G308:G311)</f>
        <v>267</v>
      </c>
      <c r="H312" s="310">
        <f>H308+H309+H310+H311</f>
        <v>2217</v>
      </c>
      <c r="I312" s="310">
        <f>F312+G312+H312</f>
        <v>2888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497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439</v>
      </c>
      <c r="F319" s="203">
        <v>419</v>
      </c>
      <c r="G319" s="203">
        <f>SUM(E319:F319)</f>
        <v>858</v>
      </c>
      <c r="H319" s="204">
        <v>28</v>
      </c>
      <c r="I319" s="204">
        <v>68</v>
      </c>
      <c r="J319" s="204">
        <f>SUM(H319:I319)</f>
        <v>96</v>
      </c>
      <c r="K319" s="205">
        <f>M319-L319</f>
        <v>467</v>
      </c>
      <c r="L319" s="205">
        <f>F319+I319</f>
        <v>487</v>
      </c>
      <c r="M319" s="206">
        <f>H308+H310</f>
        <v>954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585</v>
      </c>
      <c r="F320" s="203">
        <v>507</v>
      </c>
      <c r="G320" s="203">
        <f>SUM(E320:F320)</f>
        <v>1092</v>
      </c>
      <c r="H320" s="204">
        <v>55</v>
      </c>
      <c r="I320" s="204">
        <v>116</v>
      </c>
      <c r="J320" s="204">
        <f>SUM(H320:I320)</f>
        <v>171</v>
      </c>
      <c r="K320" s="205">
        <f>M320-L320</f>
        <v>640</v>
      </c>
      <c r="L320" s="205">
        <f>F320+I320</f>
        <v>623</v>
      </c>
      <c r="M320" s="206">
        <f>H309+H311</f>
        <v>1263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1024</v>
      </c>
      <c r="F321" s="208">
        <f>SUM(F319:F320)</f>
        <v>926</v>
      </c>
      <c r="G321" s="208">
        <f>SUM(E321:F321)</f>
        <v>1950</v>
      </c>
      <c r="H321" s="209">
        <f t="shared" ref="H321:M321" si="8">SUM(H319:H320)</f>
        <v>83</v>
      </c>
      <c r="I321" s="209">
        <f t="shared" si="8"/>
        <v>184</v>
      </c>
      <c r="J321" s="209">
        <f t="shared" si="8"/>
        <v>267</v>
      </c>
      <c r="K321" s="210">
        <f t="shared" si="8"/>
        <v>1107</v>
      </c>
      <c r="L321" s="210">
        <f t="shared" si="8"/>
        <v>1110</v>
      </c>
      <c r="M321" s="211">
        <f t="shared" si="8"/>
        <v>2217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44063</v>
      </c>
      <c r="F325" s="213">
        <v>44064</v>
      </c>
      <c r="G325" s="213">
        <v>44065</v>
      </c>
      <c r="H325" s="213">
        <v>44066</v>
      </c>
      <c r="I325" s="213">
        <v>44067</v>
      </c>
      <c r="J325" s="213">
        <v>44068</v>
      </c>
      <c r="K325" s="213">
        <v>44069</v>
      </c>
      <c r="L325" s="213">
        <v>44070</v>
      </c>
      <c r="M325" s="213">
        <v>44071</v>
      </c>
      <c r="N325" s="213">
        <v>44072</v>
      </c>
      <c r="O325" s="213">
        <v>44073</v>
      </c>
      <c r="P325" s="213">
        <v>44074</v>
      </c>
      <c r="Q325" s="213">
        <v>44075</v>
      </c>
      <c r="R325" s="213">
        <v>44076</v>
      </c>
      <c r="S325" s="213">
        <v>44077</v>
      </c>
      <c r="T325" s="213">
        <v>44078</v>
      </c>
      <c r="U325" s="213">
        <v>44079</v>
      </c>
      <c r="V325" s="213">
        <v>44080</v>
      </c>
      <c r="W325" s="213">
        <v>44081</v>
      </c>
      <c r="X325" s="213">
        <v>44082</v>
      </c>
      <c r="Y325" s="213">
        <v>44083</v>
      </c>
      <c r="Z325" s="213">
        <v>44084</v>
      </c>
      <c r="AA325" s="213">
        <v>44085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982</v>
      </c>
      <c r="F326" s="215">
        <v>962</v>
      </c>
      <c r="G326" s="215">
        <v>965</v>
      </c>
      <c r="H326" s="215">
        <v>958</v>
      </c>
      <c r="I326" s="215">
        <v>998</v>
      </c>
      <c r="J326" s="215">
        <v>998</v>
      </c>
      <c r="K326" s="215">
        <v>993</v>
      </c>
      <c r="L326" s="215">
        <v>977</v>
      </c>
      <c r="M326" s="215">
        <v>969</v>
      </c>
      <c r="N326" s="215">
        <v>1037</v>
      </c>
      <c r="O326" s="215">
        <v>969</v>
      </c>
      <c r="P326" s="215">
        <v>954</v>
      </c>
      <c r="Q326" s="215">
        <v>945</v>
      </c>
      <c r="R326" s="215">
        <v>975</v>
      </c>
      <c r="S326" s="215">
        <v>952</v>
      </c>
      <c r="T326" s="215">
        <v>933</v>
      </c>
      <c r="U326" s="215">
        <v>966</v>
      </c>
      <c r="V326" s="215">
        <v>957</v>
      </c>
      <c r="W326" s="215">
        <v>945</v>
      </c>
      <c r="X326" s="215">
        <v>942</v>
      </c>
      <c r="Y326" s="215">
        <v>935</v>
      </c>
      <c r="Z326" s="215">
        <v>962</v>
      </c>
      <c r="AA326" s="215">
        <v>967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1089</v>
      </c>
      <c r="F327" s="217">
        <v>1114</v>
      </c>
      <c r="G327" s="217">
        <v>1082</v>
      </c>
      <c r="H327" s="217">
        <v>1053</v>
      </c>
      <c r="I327" s="217">
        <v>1074</v>
      </c>
      <c r="J327" s="217">
        <v>1143</v>
      </c>
      <c r="K327" s="217">
        <v>1161</v>
      </c>
      <c r="L327" s="217">
        <v>1237</v>
      </c>
      <c r="M327" s="217">
        <v>1246</v>
      </c>
      <c r="N327" s="217">
        <v>1164</v>
      </c>
      <c r="O327" s="217">
        <v>1184</v>
      </c>
      <c r="P327" s="217">
        <v>1211</v>
      </c>
      <c r="Q327" s="217">
        <v>1267</v>
      </c>
      <c r="R327" s="217">
        <v>1329</v>
      </c>
      <c r="S327" s="217">
        <v>1297</v>
      </c>
      <c r="T327" s="217">
        <v>1331</v>
      </c>
      <c r="U327" s="217">
        <v>1316</v>
      </c>
      <c r="V327" s="217">
        <v>1331</v>
      </c>
      <c r="W327" s="217">
        <v>1354</v>
      </c>
      <c r="X327" s="217">
        <v>1356</v>
      </c>
      <c r="Y327" s="217">
        <v>1301</v>
      </c>
      <c r="Z327" s="217">
        <v>1268</v>
      </c>
      <c r="AA327" s="217">
        <v>1263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AA328" si="9">SUM(E326:E327)</f>
        <v>2071</v>
      </c>
      <c r="F328" s="219">
        <f t="shared" si="9"/>
        <v>2076</v>
      </c>
      <c r="G328" s="219">
        <f t="shared" si="9"/>
        <v>2047</v>
      </c>
      <c r="H328" s="219">
        <f t="shared" si="9"/>
        <v>2011</v>
      </c>
      <c r="I328" s="219">
        <f t="shared" si="9"/>
        <v>2072</v>
      </c>
      <c r="J328" s="219">
        <f t="shared" si="9"/>
        <v>2141</v>
      </c>
      <c r="K328" s="219">
        <f t="shared" si="9"/>
        <v>2154</v>
      </c>
      <c r="L328" s="219">
        <f t="shared" si="9"/>
        <v>2214</v>
      </c>
      <c r="M328" s="219">
        <f t="shared" si="9"/>
        <v>2215</v>
      </c>
      <c r="N328" s="219">
        <f t="shared" si="9"/>
        <v>2201</v>
      </c>
      <c r="O328" s="219">
        <f t="shared" si="9"/>
        <v>2153</v>
      </c>
      <c r="P328" s="219">
        <f t="shared" si="9"/>
        <v>2165</v>
      </c>
      <c r="Q328" s="219">
        <f t="shared" si="9"/>
        <v>2212</v>
      </c>
      <c r="R328" s="219">
        <f t="shared" si="9"/>
        <v>2304</v>
      </c>
      <c r="S328" s="219">
        <f t="shared" si="9"/>
        <v>2249</v>
      </c>
      <c r="T328" s="219">
        <f t="shared" si="9"/>
        <v>2264</v>
      </c>
      <c r="U328" s="219">
        <f t="shared" si="9"/>
        <v>2282</v>
      </c>
      <c r="V328" s="219">
        <f t="shared" si="9"/>
        <v>2288</v>
      </c>
      <c r="W328" s="219">
        <f t="shared" si="9"/>
        <v>2299</v>
      </c>
      <c r="X328" s="219">
        <f t="shared" si="9"/>
        <v>2298</v>
      </c>
      <c r="Y328" s="219">
        <f t="shared" si="9"/>
        <v>2236</v>
      </c>
      <c r="Z328" s="219">
        <f t="shared" si="9"/>
        <v>2230</v>
      </c>
      <c r="AA328" s="219">
        <f t="shared" si="9"/>
        <v>2230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61" t="s">
        <v>426</v>
      </c>
      <c r="U330" s="361"/>
      <c r="V330" s="361"/>
      <c r="W330" s="36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62" t="s">
        <v>439</v>
      </c>
      <c r="U331" s="362"/>
      <c r="V331" s="363" t="s">
        <v>440</v>
      </c>
      <c r="W331" s="363"/>
    </row>
    <row r="332" spans="1:240" ht="14.65" customHeight="1" x14ac:dyDescent="0.2">
      <c r="C332" s="362" t="s">
        <v>441</v>
      </c>
      <c r="D332" s="364" t="s">
        <v>442</v>
      </c>
      <c r="E332" s="365" t="s">
        <v>443</v>
      </c>
      <c r="F332" s="365"/>
      <c r="G332" s="365"/>
      <c r="H332" s="332">
        <v>2252</v>
      </c>
      <c r="I332" s="332"/>
      <c r="J332" s="333">
        <f>H332/H338</f>
        <v>0.17051563564776254</v>
      </c>
      <c r="K332" s="333"/>
      <c r="L332" s="334">
        <v>707</v>
      </c>
      <c r="M332" s="334"/>
      <c r="N332" s="335">
        <f>L332/L338</f>
        <v>0.15859129654553611</v>
      </c>
      <c r="O332" s="335"/>
      <c r="P332" s="336">
        <v>29</v>
      </c>
      <c r="Q332" s="336"/>
      <c r="R332" s="337">
        <f>P332/P338</f>
        <v>0.26363636363636361</v>
      </c>
      <c r="S332" s="337"/>
      <c r="T332" s="366">
        <f>H332+L332+P332</f>
        <v>2988</v>
      </c>
      <c r="U332" s="366"/>
      <c r="V332" s="367">
        <f>T332/T338</f>
        <v>0.16811072352874987</v>
      </c>
      <c r="W332" s="367"/>
    </row>
    <row r="333" spans="1:240" x14ac:dyDescent="0.2">
      <c r="C333" s="362"/>
      <c r="D333" s="364"/>
      <c r="E333" s="365" t="s">
        <v>444</v>
      </c>
      <c r="F333" s="365"/>
      <c r="G333" s="365"/>
      <c r="H333" s="332">
        <v>523</v>
      </c>
      <c r="I333" s="332"/>
      <c r="J333" s="333">
        <f>H333/H338</f>
        <v>3.960021200878322E-2</v>
      </c>
      <c r="K333" s="333"/>
      <c r="L333" s="334">
        <v>357</v>
      </c>
      <c r="M333" s="334"/>
      <c r="N333" s="335">
        <f>L333/L338</f>
        <v>8.0080753701211302E-2</v>
      </c>
      <c r="O333" s="335"/>
      <c r="P333" s="336">
        <v>0</v>
      </c>
      <c r="Q333" s="336"/>
      <c r="R333" s="337">
        <f>P333/P338</f>
        <v>0</v>
      </c>
      <c r="S333" s="337"/>
      <c r="T333" s="366">
        <f>H333+L333+P333</f>
        <v>880</v>
      </c>
      <c r="U333" s="366"/>
      <c r="V333" s="367">
        <f>T333/T338</f>
        <v>4.9510520985709461E-2</v>
      </c>
      <c r="W333" s="367"/>
    </row>
    <row r="334" spans="1:240" x14ac:dyDescent="0.2">
      <c r="C334" s="362"/>
      <c r="D334" s="364"/>
      <c r="E334" s="365" t="s">
        <v>445</v>
      </c>
      <c r="F334" s="365"/>
      <c r="G334" s="365"/>
      <c r="H334" s="332">
        <v>2</v>
      </c>
      <c r="I334" s="332"/>
      <c r="J334" s="333">
        <f>H334/H338</f>
        <v>1.5143484515787081E-4</v>
      </c>
      <c r="K334" s="333"/>
      <c r="L334" s="334">
        <v>8</v>
      </c>
      <c r="M334" s="334"/>
      <c r="N334" s="335">
        <f>L334/L338</f>
        <v>1.794526693584567E-3</v>
      </c>
      <c r="O334" s="335"/>
      <c r="P334" s="336">
        <v>0</v>
      </c>
      <c r="Q334" s="336"/>
      <c r="R334" s="337">
        <f>P334/P338</f>
        <v>0</v>
      </c>
      <c r="S334" s="337"/>
      <c r="T334" s="366">
        <f>H334+L334+P334</f>
        <v>10</v>
      </c>
      <c r="U334" s="366"/>
      <c r="V334" s="367">
        <f>T334/T338</f>
        <v>5.6261955665578938E-4</v>
      </c>
      <c r="W334" s="367"/>
    </row>
    <row r="335" spans="1:240" ht="14.65" customHeight="1" x14ac:dyDescent="0.2">
      <c r="C335" s="362"/>
      <c r="D335" s="364"/>
      <c r="E335" s="365" t="s">
        <v>446</v>
      </c>
      <c r="F335" s="365"/>
      <c r="G335" s="365"/>
      <c r="H335" s="332">
        <v>0</v>
      </c>
      <c r="I335" s="332"/>
      <c r="J335" s="333">
        <f>H335/H338</f>
        <v>0</v>
      </c>
      <c r="K335" s="333"/>
      <c r="L335" s="334">
        <v>2</v>
      </c>
      <c r="M335" s="334"/>
      <c r="N335" s="335">
        <f>L335/L338</f>
        <v>4.4863167339614175E-4</v>
      </c>
      <c r="O335" s="335"/>
      <c r="P335" s="336">
        <v>0</v>
      </c>
      <c r="Q335" s="336"/>
      <c r="R335" s="337">
        <f>P335/P338</f>
        <v>0</v>
      </c>
      <c r="S335" s="337"/>
      <c r="T335" s="366">
        <f>H335+L335+P335</f>
        <v>2</v>
      </c>
      <c r="U335" s="366"/>
      <c r="V335" s="367">
        <f>T335/T338</f>
        <v>1.1252391133115787E-4</v>
      </c>
      <c r="W335" s="367"/>
    </row>
    <row r="336" spans="1:240" ht="14.65" customHeight="1" x14ac:dyDescent="0.2">
      <c r="C336" s="362"/>
      <c r="D336" s="364"/>
      <c r="E336" s="368" t="s">
        <v>401</v>
      </c>
      <c r="F336" s="368"/>
      <c r="G336" s="368"/>
      <c r="H336" s="332">
        <f>SUM(H332:H335)</f>
        <v>2777</v>
      </c>
      <c r="I336" s="332">
        <f>SUM(H336:H336)</f>
        <v>2777</v>
      </c>
      <c r="J336" s="333">
        <f>H336/H338</f>
        <v>0.21026728250170365</v>
      </c>
      <c r="K336" s="333"/>
      <c r="L336" s="334">
        <f>L332+L333+L334+L335</f>
        <v>1074</v>
      </c>
      <c r="M336" s="334">
        <f>SUM(L336:L336)</f>
        <v>1074</v>
      </c>
      <c r="N336" s="335">
        <f>L336/L338</f>
        <v>0.24091520861372812</v>
      </c>
      <c r="O336" s="335"/>
      <c r="P336" s="336">
        <v>30</v>
      </c>
      <c r="Q336" s="336"/>
      <c r="R336" s="337">
        <f>P336/P338</f>
        <v>0.27272727272727271</v>
      </c>
      <c r="S336" s="337"/>
      <c r="T336" s="366">
        <f>SUM(T332:T335)</f>
        <v>3880</v>
      </c>
      <c r="U336" s="366"/>
      <c r="V336" s="367">
        <f>T336/T338</f>
        <v>0.21829638798244627</v>
      </c>
      <c r="W336" s="367"/>
    </row>
    <row r="337" spans="1:240" ht="14.65" customHeight="1" x14ac:dyDescent="0.2">
      <c r="A337"/>
      <c r="C337" s="362"/>
      <c r="D337" s="364" t="s">
        <v>447</v>
      </c>
      <c r="E337" s="364"/>
      <c r="F337" s="364"/>
      <c r="G337" s="364"/>
      <c r="H337" s="332">
        <v>10430</v>
      </c>
      <c r="I337" s="332"/>
      <c r="J337" s="333">
        <f>H337/H338</f>
        <v>0.78973271749829632</v>
      </c>
      <c r="K337" s="333"/>
      <c r="L337" s="334">
        <v>3384</v>
      </c>
      <c r="M337" s="334"/>
      <c r="N337" s="335">
        <f>L337/L338</f>
        <v>0.75908479138627183</v>
      </c>
      <c r="O337" s="335"/>
      <c r="P337" s="336">
        <v>80</v>
      </c>
      <c r="Q337" s="336"/>
      <c r="R337" s="337">
        <f>P337/P338</f>
        <v>0.72727272727272729</v>
      </c>
      <c r="S337" s="337"/>
      <c r="T337" s="366">
        <f>H337+L337+P337</f>
        <v>13894</v>
      </c>
      <c r="U337" s="366"/>
      <c r="V337" s="367">
        <f>T337/T338</f>
        <v>0.78170361201755378</v>
      </c>
      <c r="W337" s="367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13207</v>
      </c>
      <c r="I338" s="342"/>
      <c r="J338" s="307">
        <f>H338/H338</f>
        <v>1</v>
      </c>
      <c r="K338" s="307"/>
      <c r="L338" s="342">
        <f>L336+L337</f>
        <v>4458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17774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5554</v>
      </c>
      <c r="I339" s="281">
        <f>SUM(I332:I336)</f>
        <v>2777</v>
      </c>
      <c r="J339" s="281"/>
      <c r="K339" s="281"/>
      <c r="L339" s="281">
        <f>SUM(L332:L336)</f>
        <v>2148</v>
      </c>
      <c r="M339" s="281">
        <f>SUM(M332:M336)</f>
        <v>1074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44063</v>
      </c>
      <c r="F342" s="225">
        <v>44064</v>
      </c>
      <c r="G342" s="225">
        <v>44065</v>
      </c>
      <c r="H342" s="225">
        <v>44066</v>
      </c>
      <c r="I342" s="225">
        <v>44067</v>
      </c>
      <c r="J342" s="225">
        <v>44068</v>
      </c>
      <c r="K342" s="225">
        <v>44069</v>
      </c>
      <c r="L342" s="225">
        <v>44070</v>
      </c>
      <c r="M342" s="225">
        <v>44071</v>
      </c>
      <c r="N342" s="225">
        <v>44072</v>
      </c>
      <c r="O342" s="225">
        <v>44073</v>
      </c>
      <c r="P342" s="225">
        <v>44074</v>
      </c>
      <c r="Q342" s="225">
        <v>44075</v>
      </c>
      <c r="R342" s="226">
        <v>44076</v>
      </c>
      <c r="S342" s="226">
        <v>44077</v>
      </c>
      <c r="T342" s="226">
        <v>44078</v>
      </c>
      <c r="U342" s="226">
        <v>44079</v>
      </c>
      <c r="V342" s="226">
        <v>44080</v>
      </c>
      <c r="W342" s="226">
        <v>44081</v>
      </c>
      <c r="X342" s="226">
        <v>44082</v>
      </c>
      <c r="Y342" s="226">
        <v>44083</v>
      </c>
      <c r="Z342" s="226">
        <v>44084</v>
      </c>
      <c r="AA342" s="226">
        <v>44085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2816</v>
      </c>
      <c r="F343" s="152">
        <v>2848</v>
      </c>
      <c r="G343" s="152">
        <v>2874</v>
      </c>
      <c r="H343" s="152">
        <v>2899</v>
      </c>
      <c r="I343" s="152">
        <v>2925</v>
      </c>
      <c r="J343" s="152">
        <v>3082</v>
      </c>
      <c r="K343" s="152">
        <v>3114</v>
      </c>
      <c r="L343" s="152">
        <v>3155</v>
      </c>
      <c r="M343" s="152">
        <v>3183</v>
      </c>
      <c r="N343" s="152">
        <v>3213</v>
      </c>
      <c r="O343" s="152">
        <v>3328</v>
      </c>
      <c r="P343" s="152">
        <v>3371</v>
      </c>
      <c r="Q343" s="152">
        <v>3402</v>
      </c>
      <c r="R343" s="228">
        <v>3440</v>
      </c>
      <c r="S343" s="228">
        <v>3475</v>
      </c>
      <c r="T343" s="228">
        <v>3512</v>
      </c>
      <c r="U343" s="228">
        <v>3532</v>
      </c>
      <c r="V343" s="228">
        <v>3556</v>
      </c>
      <c r="W343" s="228">
        <v>3587</v>
      </c>
      <c r="X343" s="228">
        <v>3618</v>
      </c>
      <c r="Y343" s="228">
        <v>3646</v>
      </c>
      <c r="Z343" s="228">
        <v>3668</v>
      </c>
      <c r="AA343" s="228">
        <v>3880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10900</v>
      </c>
      <c r="F344" s="130">
        <v>10996</v>
      </c>
      <c r="G344" s="130">
        <v>11086</v>
      </c>
      <c r="H344" s="130">
        <v>11176</v>
      </c>
      <c r="I344" s="130">
        <v>11239</v>
      </c>
      <c r="J344" s="130">
        <v>11422</v>
      </c>
      <c r="K344" s="130">
        <v>11535</v>
      </c>
      <c r="L344" s="130">
        <v>11618</v>
      </c>
      <c r="M344" s="130">
        <v>11706</v>
      </c>
      <c r="N344" s="130">
        <v>11807</v>
      </c>
      <c r="O344" s="130">
        <v>12341</v>
      </c>
      <c r="P344" s="130">
        <v>12413</v>
      </c>
      <c r="Q344" s="130">
        <v>12500</v>
      </c>
      <c r="R344" s="230">
        <v>12614</v>
      </c>
      <c r="S344" s="230">
        <v>12705</v>
      </c>
      <c r="T344" s="230">
        <v>12808</v>
      </c>
      <c r="U344" s="230">
        <v>12926</v>
      </c>
      <c r="V344" s="230">
        <v>12997</v>
      </c>
      <c r="W344" s="230">
        <v>13064</v>
      </c>
      <c r="X344" s="230">
        <v>13192</v>
      </c>
      <c r="Y344" s="230">
        <v>13295</v>
      </c>
      <c r="Z344" s="230">
        <v>13392</v>
      </c>
      <c r="AA344" s="230">
        <v>13894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AA345" si="10">SUM(E343:E344)</f>
        <v>13716</v>
      </c>
      <c r="F345" s="232">
        <f t="shared" si="10"/>
        <v>13844</v>
      </c>
      <c r="G345" s="232">
        <f t="shared" si="10"/>
        <v>13960</v>
      </c>
      <c r="H345" s="232">
        <f t="shared" si="10"/>
        <v>14075</v>
      </c>
      <c r="I345" s="232">
        <f t="shared" si="10"/>
        <v>14164</v>
      </c>
      <c r="J345" s="232">
        <f t="shared" si="10"/>
        <v>14504</v>
      </c>
      <c r="K345" s="232">
        <f t="shared" si="10"/>
        <v>14649</v>
      </c>
      <c r="L345" s="232">
        <f t="shared" si="10"/>
        <v>14773</v>
      </c>
      <c r="M345" s="232">
        <f t="shared" si="10"/>
        <v>14889</v>
      </c>
      <c r="N345" s="232">
        <f t="shared" si="10"/>
        <v>15020</v>
      </c>
      <c r="O345" s="232">
        <f t="shared" si="10"/>
        <v>15669</v>
      </c>
      <c r="P345" s="232">
        <f t="shared" si="10"/>
        <v>15784</v>
      </c>
      <c r="Q345" s="232">
        <f t="shared" si="10"/>
        <v>15902</v>
      </c>
      <c r="R345" s="233">
        <f t="shared" si="10"/>
        <v>16054</v>
      </c>
      <c r="S345" s="233">
        <f t="shared" si="10"/>
        <v>16180</v>
      </c>
      <c r="T345" s="233">
        <f t="shared" si="10"/>
        <v>16320</v>
      </c>
      <c r="U345" s="233">
        <f t="shared" si="10"/>
        <v>16458</v>
      </c>
      <c r="V345" s="233">
        <f t="shared" si="10"/>
        <v>16553</v>
      </c>
      <c r="W345" s="233">
        <f t="shared" si="10"/>
        <v>16651</v>
      </c>
      <c r="X345" s="233">
        <f t="shared" si="10"/>
        <v>16810</v>
      </c>
      <c r="Y345" s="233">
        <f t="shared" si="10"/>
        <v>16941</v>
      </c>
      <c r="Z345" s="233">
        <f t="shared" si="10"/>
        <v>17060</v>
      </c>
      <c r="AA345" s="233">
        <f t="shared" si="10"/>
        <v>17774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1" spans="4:19" ht="25.5" customHeight="1" x14ac:dyDescent="0.2">
      <c r="E361" s="369" t="s">
        <v>494</v>
      </c>
      <c r="F361" s="369"/>
      <c r="G361" s="369"/>
      <c r="H361" s="369"/>
      <c r="I361" s="369"/>
      <c r="J361" s="369"/>
      <c r="K361" s="369"/>
      <c r="L361" s="369"/>
      <c r="M361" s="369"/>
      <c r="N361" s="369"/>
      <c r="O361" s="369"/>
      <c r="P361" s="369"/>
      <c r="Q361" s="369"/>
      <c r="R361" s="369"/>
      <c r="S361" s="369"/>
    </row>
    <row r="362" spans="4:19" ht="26.25" customHeight="1" x14ac:dyDescent="0.2">
      <c r="E362" s="370" t="s">
        <v>495</v>
      </c>
      <c r="F362" s="370"/>
      <c r="G362" s="370"/>
      <c r="H362" s="370"/>
      <c r="I362" s="37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</row>
    <row r="363" spans="4:19" x14ac:dyDescent="0.2">
      <c r="E363" s="371" t="s">
        <v>468</v>
      </c>
      <c r="F363" s="371"/>
      <c r="G363" s="371"/>
      <c r="H363" s="371"/>
      <c r="I363" s="371"/>
      <c r="J363" s="371"/>
      <c r="K363" s="359" t="s">
        <v>439</v>
      </c>
      <c r="L363" s="359"/>
      <c r="M363" s="359"/>
      <c r="N363" s="359"/>
      <c r="O363" s="359"/>
      <c r="P363" s="372" t="s">
        <v>440</v>
      </c>
      <c r="Q363" s="372"/>
      <c r="R363" s="372"/>
      <c r="S363" s="372"/>
    </row>
    <row r="364" spans="4:19" x14ac:dyDescent="0.2">
      <c r="E364" s="373" t="s">
        <v>469</v>
      </c>
      <c r="F364" s="373"/>
      <c r="G364" s="373"/>
      <c r="H364" s="373"/>
      <c r="I364" s="373"/>
      <c r="J364" s="373"/>
      <c r="K364" s="374">
        <v>8279</v>
      </c>
      <c r="L364" s="374"/>
      <c r="M364" s="374"/>
      <c r="N364" s="374"/>
      <c r="O364" s="374"/>
      <c r="P364" s="375">
        <f>K364/K372</f>
        <v>0.62686454153100624</v>
      </c>
      <c r="Q364" s="375"/>
      <c r="R364" s="375"/>
      <c r="S364" s="375"/>
    </row>
    <row r="365" spans="4:19" x14ac:dyDescent="0.2">
      <c r="E365" s="373" t="s">
        <v>470</v>
      </c>
      <c r="F365" s="373"/>
      <c r="G365" s="373"/>
      <c r="H365" s="373"/>
      <c r="I365" s="373"/>
      <c r="J365" s="373"/>
      <c r="K365" s="374">
        <v>1809</v>
      </c>
      <c r="L365" s="374"/>
      <c r="M365" s="374"/>
      <c r="N365" s="374"/>
      <c r="O365" s="374"/>
      <c r="P365" s="375">
        <f>K365/K372</f>
        <v>0.13697281744529416</v>
      </c>
      <c r="Q365" s="375"/>
      <c r="R365" s="375"/>
      <c r="S365" s="375"/>
    </row>
    <row r="366" spans="4:19" x14ac:dyDescent="0.2">
      <c r="E366" s="373" t="s">
        <v>471</v>
      </c>
      <c r="F366" s="373"/>
      <c r="G366" s="373"/>
      <c r="H366" s="373"/>
      <c r="I366" s="373"/>
      <c r="J366" s="373"/>
      <c r="K366" s="374">
        <v>1039</v>
      </c>
      <c r="L366" s="374"/>
      <c r="M366" s="374"/>
      <c r="N366" s="374"/>
      <c r="O366" s="374"/>
      <c r="P366" s="375">
        <f>K366/K372</f>
        <v>7.8670402059513894E-2</v>
      </c>
      <c r="Q366" s="375"/>
      <c r="R366" s="375"/>
      <c r="S366" s="375"/>
    </row>
    <row r="367" spans="4:19" x14ac:dyDescent="0.2">
      <c r="E367" s="373" t="s">
        <v>472</v>
      </c>
      <c r="F367" s="373"/>
      <c r="G367" s="373"/>
      <c r="H367" s="373"/>
      <c r="I367" s="373"/>
      <c r="J367" s="373"/>
      <c r="K367" s="374">
        <v>783</v>
      </c>
      <c r="L367" s="374"/>
      <c r="M367" s="374"/>
      <c r="N367" s="374"/>
      <c r="O367" s="374"/>
      <c r="P367" s="375">
        <f>K367/K372</f>
        <v>5.928674187930643E-2</v>
      </c>
      <c r="Q367" s="375"/>
      <c r="R367" s="375"/>
      <c r="S367" s="375"/>
    </row>
    <row r="368" spans="4:19" x14ac:dyDescent="0.2">
      <c r="E368" s="373" t="s">
        <v>473</v>
      </c>
      <c r="F368" s="373"/>
      <c r="G368" s="373"/>
      <c r="H368" s="373"/>
      <c r="I368" s="373"/>
      <c r="J368" s="373"/>
      <c r="K368" s="374">
        <v>695</v>
      </c>
      <c r="L368" s="374"/>
      <c r="M368" s="374"/>
      <c r="N368" s="374"/>
      <c r="O368" s="374"/>
      <c r="P368" s="375">
        <f>K368/K372</f>
        <v>5.2623608692360109E-2</v>
      </c>
      <c r="Q368" s="375"/>
      <c r="R368" s="375"/>
      <c r="S368" s="375"/>
    </row>
    <row r="369" spans="5:19" x14ac:dyDescent="0.2">
      <c r="E369" s="373" t="s">
        <v>474</v>
      </c>
      <c r="F369" s="373"/>
      <c r="G369" s="373"/>
      <c r="H369" s="373"/>
      <c r="I369" s="373"/>
      <c r="J369" s="373"/>
      <c r="K369" s="374">
        <v>602</v>
      </c>
      <c r="L369" s="374"/>
      <c r="M369" s="374"/>
      <c r="N369" s="374"/>
      <c r="O369" s="374"/>
      <c r="P369" s="375">
        <f>K369/K372</f>
        <v>4.5581888392519115E-2</v>
      </c>
      <c r="Q369" s="375"/>
      <c r="R369" s="375"/>
      <c r="S369" s="375"/>
    </row>
    <row r="370" spans="5:19" x14ac:dyDescent="0.2">
      <c r="E370" s="373" t="s">
        <v>475</v>
      </c>
      <c r="F370" s="373"/>
      <c r="G370" s="373"/>
      <c r="H370" s="373"/>
      <c r="I370" s="373"/>
      <c r="J370" s="373"/>
      <c r="K370" s="374">
        <v>0</v>
      </c>
      <c r="L370" s="374"/>
      <c r="M370" s="374"/>
      <c r="N370" s="374"/>
      <c r="O370" s="374">
        <f>SUM(K370:N370)</f>
        <v>0</v>
      </c>
      <c r="P370" s="375">
        <f>K370/K372</f>
        <v>0</v>
      </c>
      <c r="Q370" s="375"/>
      <c r="R370" s="375"/>
      <c r="S370" s="375"/>
    </row>
    <row r="371" spans="5:19" x14ac:dyDescent="0.2">
      <c r="E371" s="373" t="s">
        <v>476</v>
      </c>
      <c r="F371" s="373"/>
      <c r="G371" s="373"/>
      <c r="H371" s="373"/>
      <c r="I371" s="373"/>
      <c r="J371" s="373"/>
      <c r="K371" s="374">
        <v>0</v>
      </c>
      <c r="L371" s="374"/>
      <c r="M371" s="374"/>
      <c r="N371" s="374"/>
      <c r="O371" s="374">
        <f>SUM(K371:N371)</f>
        <v>0</v>
      </c>
      <c r="P371" s="375">
        <f>K371/K372</f>
        <v>0</v>
      </c>
      <c r="Q371" s="375"/>
      <c r="R371" s="375"/>
      <c r="S371" s="375"/>
    </row>
    <row r="372" spans="5:19" x14ac:dyDescent="0.2">
      <c r="E372" s="376" t="s">
        <v>401</v>
      </c>
      <c r="F372" s="376"/>
      <c r="G372" s="376"/>
      <c r="H372" s="376"/>
      <c r="I372" s="376"/>
      <c r="J372" s="376"/>
      <c r="K372" s="377">
        <f>SUM(K364:K371)</f>
        <v>13207</v>
      </c>
      <c r="L372" s="377"/>
      <c r="M372" s="377"/>
      <c r="N372" s="377"/>
      <c r="O372" s="377">
        <f>SUM(K372:N372)</f>
        <v>13207</v>
      </c>
      <c r="P372" s="378">
        <f>SUM(P364:P371)</f>
        <v>0.99999999999999989</v>
      </c>
      <c r="Q372" s="378"/>
      <c r="R372" s="378"/>
      <c r="S372" s="378"/>
    </row>
    <row r="373" spans="5:19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9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5:19" x14ac:dyDescent="0.2">
      <c r="E375" s="239" t="s">
        <v>482</v>
      </c>
      <c r="F375" s="239"/>
      <c r="G375" s="239"/>
      <c r="H375" s="240"/>
      <c r="I375" s="241"/>
      <c r="J375" s="241"/>
      <c r="K375" s="241"/>
      <c r="L375" s="241"/>
      <c r="M375" s="241"/>
      <c r="N375" s="241"/>
    </row>
  </sheetData>
  <mergeCells count="287">
    <mergeCell ref="E372:J372"/>
    <mergeCell ref="K372:O372"/>
    <mergeCell ref="P372:S372"/>
    <mergeCell ref="E369:J369"/>
    <mergeCell ref="K369:O369"/>
    <mergeCell ref="P369:S369"/>
    <mergeCell ref="E370:J370"/>
    <mergeCell ref="K370:O370"/>
    <mergeCell ref="P370:S370"/>
    <mergeCell ref="E371:J371"/>
    <mergeCell ref="K371:O371"/>
    <mergeCell ref="P371:S371"/>
    <mergeCell ref="E366:J366"/>
    <mergeCell ref="K366:O366"/>
    <mergeCell ref="P366:S366"/>
    <mergeCell ref="E367:J367"/>
    <mergeCell ref="K367:O367"/>
    <mergeCell ref="P367:S367"/>
    <mergeCell ref="E368:J368"/>
    <mergeCell ref="K368:O368"/>
    <mergeCell ref="P368:S368"/>
    <mergeCell ref="E361:S361"/>
    <mergeCell ref="E362:S362"/>
    <mergeCell ref="E363:J363"/>
    <mergeCell ref="K363:O363"/>
    <mergeCell ref="P363:S363"/>
    <mergeCell ref="E364:J364"/>
    <mergeCell ref="K364:O364"/>
    <mergeCell ref="P364:S364"/>
    <mergeCell ref="E365:J365"/>
    <mergeCell ref="K365:O365"/>
    <mergeCell ref="P365:S365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AA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AA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5"/>
  <sheetViews>
    <sheetView topLeftCell="A292" zoomScaleNormal="100" workbookViewId="0">
      <selection activeCell="F13" sqref="F13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44086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13</v>
      </c>
      <c r="G10" s="30">
        <f>E10-F10</f>
        <v>7</v>
      </c>
      <c r="H10" s="31">
        <f>F10/E10</f>
        <v>0.65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8</v>
      </c>
      <c r="G13" s="44">
        <f>E13-F13</f>
        <v>0</v>
      </c>
      <c r="H13" s="45">
        <f>F13/E13</f>
        <v>1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>
        <v>1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7</v>
      </c>
      <c r="G15" s="44">
        <f>E15-F15</f>
        <v>3</v>
      </c>
      <c r="H15" s="45">
        <f>F15/E15</f>
        <v>0.7</v>
      </c>
      <c r="I15" s="44">
        <v>15</v>
      </c>
      <c r="J15" s="43">
        <v>9</v>
      </c>
      <c r="K15" s="44">
        <f>I15-J15</f>
        <v>6</v>
      </c>
      <c r="L15" s="46">
        <f>J15/I15</f>
        <v>0.6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54</v>
      </c>
      <c r="G16" s="44">
        <f>E16-F16</f>
        <v>11</v>
      </c>
      <c r="H16" s="45">
        <f>F16/E16</f>
        <v>0.83076923076923082</v>
      </c>
      <c r="I16" s="44">
        <v>70</v>
      </c>
      <c r="J16" s="43">
        <v>52</v>
      </c>
      <c r="K16" s="44">
        <f>I16-J16</f>
        <v>18</v>
      </c>
      <c r="L16" s="46">
        <f>J16/I16</f>
        <v>0.74285714285714288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2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61</v>
      </c>
      <c r="F18" s="43">
        <v>51</v>
      </c>
      <c r="G18" s="44">
        <f>E18-F18</f>
        <v>10</v>
      </c>
      <c r="H18" s="45">
        <f>F18/E18</f>
        <v>0.83606557377049184</v>
      </c>
      <c r="I18" s="44">
        <v>83</v>
      </c>
      <c r="J18" s="43">
        <v>69</v>
      </c>
      <c r="K18" s="44">
        <f>I18-J18</f>
        <v>14</v>
      </c>
      <c r="L18" s="46">
        <f>J18/I18</f>
        <v>0.83132530120481929</v>
      </c>
      <c r="M18" s="54">
        <v>5</v>
      </c>
      <c r="N18" s="51">
        <v>2</v>
      </c>
      <c r="O18" s="49">
        <f>M18-N18</f>
        <v>3</v>
      </c>
      <c r="P18" s="45">
        <f>N18/M18</f>
        <v>0.4</v>
      </c>
      <c r="Q18" s="54"/>
      <c r="R18" s="43"/>
      <c r="S18" s="44"/>
      <c r="T18" s="46"/>
      <c r="U18" s="51"/>
      <c r="V18" s="51"/>
      <c r="W18" s="51"/>
      <c r="X18" s="52">
        <v>8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5</v>
      </c>
      <c r="N19" s="51">
        <v>3</v>
      </c>
      <c r="O19" s="49">
        <f>M19-N19</f>
        <v>2</v>
      </c>
      <c r="P19" s="45">
        <f>N19/M19</f>
        <v>0.6</v>
      </c>
      <c r="Q19" s="54">
        <v>20</v>
      </c>
      <c r="R19" s="43">
        <v>5</v>
      </c>
      <c r="S19" s="44">
        <f>Q19-R19</f>
        <v>15</v>
      </c>
      <c r="T19" s="46">
        <f>R19/Q19</f>
        <v>0.25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2</v>
      </c>
      <c r="K21" s="44">
        <f>I21-J21</f>
        <v>6</v>
      </c>
      <c r="L21" s="46">
        <f>J21/I21</f>
        <v>0.25</v>
      </c>
      <c r="M21" s="54"/>
      <c r="N21" s="51"/>
      <c r="O21" s="49"/>
      <c r="P21" s="45"/>
      <c r="Q21" s="54"/>
      <c r="R21" s="43"/>
      <c r="S21" s="44"/>
      <c r="T21" s="46"/>
      <c r="U21" s="51">
        <v>1</v>
      </c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31</v>
      </c>
      <c r="G23" s="44">
        <f>E23-F23</f>
        <v>2</v>
      </c>
      <c r="H23" s="45">
        <f>F23/E23</f>
        <v>0.93939393939393945</v>
      </c>
      <c r="I23" s="44">
        <v>48</v>
      </c>
      <c r="J23" s="43">
        <v>34</v>
      </c>
      <c r="K23" s="44">
        <f>I23-J23</f>
        <v>14</v>
      </c>
      <c r="L23" s="46">
        <f>J23/I23</f>
        <v>0.70833333333333337</v>
      </c>
      <c r="M23" s="54">
        <v>6</v>
      </c>
      <c r="N23" s="51">
        <v>3</v>
      </c>
      <c r="O23" s="49">
        <f>M23-N23</f>
        <v>3</v>
      </c>
      <c r="P23" s="45">
        <f>N23/M23</f>
        <v>0.5</v>
      </c>
      <c r="Q23" s="54">
        <v>10</v>
      </c>
      <c r="R23" s="43">
        <v>1</v>
      </c>
      <c r="S23" s="44">
        <f>Q23-R23</f>
        <v>9</v>
      </c>
      <c r="T23" s="46">
        <f>R23/Q23</f>
        <v>0.1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62</v>
      </c>
      <c r="G24" s="44">
        <f>E24-F24</f>
        <v>0</v>
      </c>
      <c r="H24" s="45">
        <f>F24/E24</f>
        <v>1</v>
      </c>
      <c r="I24" s="55">
        <v>90</v>
      </c>
      <c r="J24" s="56">
        <v>90</v>
      </c>
      <c r="K24" s="44">
        <f>I24-J24</f>
        <v>0</v>
      </c>
      <c r="L24" s="46">
        <f>J24/I24</f>
        <v>1</v>
      </c>
      <c r="M24" s="54"/>
      <c r="N24" s="43"/>
      <c r="O24" s="49"/>
      <c r="P24" s="45"/>
      <c r="Q24" s="44"/>
      <c r="R24" s="43"/>
      <c r="S24" s="44"/>
      <c r="T24" s="46"/>
      <c r="U24" s="51"/>
      <c r="V24" s="51">
        <v>4</v>
      </c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18</v>
      </c>
      <c r="G26" s="44">
        <f>E26-F26</f>
        <v>4</v>
      </c>
      <c r="H26" s="45">
        <f>F26/E26</f>
        <v>0.81818181818181823</v>
      </c>
      <c r="I26" s="44">
        <v>34</v>
      </c>
      <c r="J26" s="43">
        <v>15</v>
      </c>
      <c r="K26" s="44">
        <f>I26-J26</f>
        <v>19</v>
      </c>
      <c r="L26" s="46">
        <f>J26/I26</f>
        <v>0.44117647058823528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47</v>
      </c>
      <c r="G28" s="44">
        <f>E28-F28</f>
        <v>5</v>
      </c>
      <c r="H28" s="45">
        <f>F28/E28</f>
        <v>0.90384615384615385</v>
      </c>
      <c r="I28" s="44">
        <v>32</v>
      </c>
      <c r="J28" s="43">
        <v>14</v>
      </c>
      <c r="K28" s="44">
        <f>I28-J28</f>
        <v>18</v>
      </c>
      <c r="L28" s="46">
        <f>J28/I28</f>
        <v>0.4375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1</v>
      </c>
      <c r="V30" s="51">
        <v>2</v>
      </c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2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7</v>
      </c>
      <c r="G33" s="44">
        <f>E33-F33</f>
        <v>1</v>
      </c>
      <c r="H33" s="45">
        <f>F33/E33</f>
        <v>0.875</v>
      </c>
      <c r="I33" s="44">
        <v>10</v>
      </c>
      <c r="J33" s="43">
        <v>7</v>
      </c>
      <c r="K33" s="44">
        <f>I33-J33</f>
        <v>3</v>
      </c>
      <c r="L33" s="46">
        <f>J33/I33</f>
        <v>0.7</v>
      </c>
      <c r="M33" s="54"/>
      <c r="N33" s="51"/>
      <c r="O33" s="49"/>
      <c r="P33" s="45"/>
      <c r="Q33" s="54"/>
      <c r="R33" s="43"/>
      <c r="S33" s="44"/>
      <c r="T33" s="46"/>
      <c r="U33" s="51"/>
      <c r="V33" s="51">
        <v>1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105</v>
      </c>
      <c r="G34" s="44">
        <f>E34-F34</f>
        <v>20</v>
      </c>
      <c r="H34" s="45">
        <f>F34/E34</f>
        <v>0.84</v>
      </c>
      <c r="I34" s="44">
        <v>212</v>
      </c>
      <c r="J34" s="43">
        <v>82</v>
      </c>
      <c r="K34" s="44">
        <f>I34-J34</f>
        <v>130</v>
      </c>
      <c r="L34" s="46">
        <f>J34/I34</f>
        <v>0.3867924528301887</v>
      </c>
      <c r="M34" s="54"/>
      <c r="N34" s="51"/>
      <c r="O34" s="49"/>
      <c r="P34" s="45"/>
      <c r="Q34" s="54"/>
      <c r="R34" s="43"/>
      <c r="S34" s="44"/>
      <c r="T34" s="46"/>
      <c r="U34" s="51">
        <v>6</v>
      </c>
      <c r="V34" s="51">
        <v>10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>
        <v>2</v>
      </c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19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3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>
        <v>1</v>
      </c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27</v>
      </c>
      <c r="G49" s="44">
        <f>E49-F49</f>
        <v>3</v>
      </c>
      <c r="H49" s="45">
        <f>F49/E49</f>
        <v>0.9</v>
      </c>
      <c r="I49" s="44">
        <v>24</v>
      </c>
      <c r="J49" s="43">
        <v>22</v>
      </c>
      <c r="K49" s="44">
        <f>I49-J49</f>
        <v>2</v>
      </c>
      <c r="L49" s="46">
        <f>J49/I49</f>
        <v>0.91666666666666663</v>
      </c>
      <c r="M49" s="54"/>
      <c r="N49" s="51"/>
      <c r="O49" s="49"/>
      <c r="P49" s="45"/>
      <c r="Q49" s="54"/>
      <c r="R49" s="43"/>
      <c r="S49" s="44"/>
      <c r="T49" s="46"/>
      <c r="U49" s="51">
        <v>4</v>
      </c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/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1</v>
      </c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1</v>
      </c>
      <c r="V54" s="51">
        <v>1</v>
      </c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>
        <v>1</v>
      </c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>
        <v>1</v>
      </c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4</v>
      </c>
      <c r="G64" s="44">
        <f>E64-F64</f>
        <v>0</v>
      </c>
      <c r="H64" s="45">
        <f>F64/E64</f>
        <v>1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/>
      <c r="V64" s="51">
        <v>2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2</v>
      </c>
      <c r="G65" s="44">
        <f>E65-F65</f>
        <v>8</v>
      </c>
      <c r="H65" s="45">
        <f>F65/E65</f>
        <v>0.2</v>
      </c>
      <c r="I65" s="44">
        <v>40</v>
      </c>
      <c r="J65" s="43">
        <v>2</v>
      </c>
      <c r="K65" s="44">
        <f>I65-J65</f>
        <v>38</v>
      </c>
      <c r="L65" s="46">
        <f>J65/I65</f>
        <v>0.05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7</v>
      </c>
      <c r="G66" s="44">
        <f>E66-F66</f>
        <v>13</v>
      </c>
      <c r="H66" s="45">
        <f>F66/E66</f>
        <v>0.35</v>
      </c>
      <c r="I66" s="44">
        <v>60</v>
      </c>
      <c r="J66" s="43">
        <v>9</v>
      </c>
      <c r="K66" s="44">
        <f>I66-J66</f>
        <v>51</v>
      </c>
      <c r="L66" s="46">
        <f>J66/I66</f>
        <v>0.15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4</v>
      </c>
      <c r="G70" s="44">
        <f>E70-F70</f>
        <v>6</v>
      </c>
      <c r="H70" s="45">
        <f>F70/E70</f>
        <v>0.4</v>
      </c>
      <c r="I70" s="44">
        <v>20</v>
      </c>
      <c r="J70" s="43">
        <v>4</v>
      </c>
      <c r="K70" s="44">
        <f>I70-J70</f>
        <v>16</v>
      </c>
      <c r="L70" s="46">
        <f>J70/I70</f>
        <v>0.2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3</v>
      </c>
      <c r="G72" s="44">
        <f>E72-F72</f>
        <v>1</v>
      </c>
      <c r="H72" s="45">
        <f>F72/E72</f>
        <v>0.75</v>
      </c>
      <c r="I72" s="44">
        <v>8</v>
      </c>
      <c r="J72" s="43">
        <v>2</v>
      </c>
      <c r="K72" s="44">
        <f>I72-J72</f>
        <v>6</v>
      </c>
      <c r="L72" s="46">
        <f>J72/I72</f>
        <v>0.25</v>
      </c>
      <c r="M72" s="54"/>
      <c r="N72" s="51"/>
      <c r="O72" s="49"/>
      <c r="P72" s="45"/>
      <c r="Q72" s="54"/>
      <c r="R72" s="43"/>
      <c r="S72" s="44"/>
      <c r="T72" s="46"/>
      <c r="U72" s="51">
        <v>2</v>
      </c>
      <c r="V72" s="51">
        <v>1</v>
      </c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2</v>
      </c>
      <c r="G73" s="44">
        <f>E73-F73</f>
        <v>0</v>
      </c>
      <c r="H73" s="45">
        <f>F73/E73</f>
        <v>1</v>
      </c>
      <c r="I73" s="44">
        <v>4</v>
      </c>
      <c r="J73" s="43">
        <v>1</v>
      </c>
      <c r="K73" s="44">
        <f>I73-J73</f>
        <v>3</v>
      </c>
      <c r="L73" s="46">
        <f>J73/I73</f>
        <v>0.25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5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19</v>
      </c>
      <c r="G79" s="44">
        <f>E79-F79</f>
        <v>1</v>
      </c>
      <c r="H79" s="45">
        <f>F79/E79</f>
        <v>0.95</v>
      </c>
      <c r="I79" s="44">
        <v>20</v>
      </c>
      <c r="J79" s="43">
        <v>14</v>
      </c>
      <c r="K79" s="44">
        <f>I79-J79</f>
        <v>6</v>
      </c>
      <c r="L79" s="46">
        <f>J79/I79</f>
        <v>0.7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4</v>
      </c>
      <c r="K80" s="44">
        <f>I80-J80</f>
        <v>2</v>
      </c>
      <c r="L80" s="46">
        <f>J80/I80</f>
        <v>0.66666666666666663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2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585</v>
      </c>
      <c r="F81" s="59">
        <f>SUM(F10:F80)</f>
        <v>488</v>
      </c>
      <c r="G81" s="59">
        <f>E81-F81</f>
        <v>97</v>
      </c>
      <c r="H81" s="24">
        <f>F81/E81</f>
        <v>0.83418803418803422</v>
      </c>
      <c r="I81" s="23">
        <f>SUM(I10:I80)</f>
        <v>808</v>
      </c>
      <c r="J81" s="23">
        <f>SUM(J10:J80)</f>
        <v>446</v>
      </c>
      <c r="K81" s="23">
        <f>I81-J81</f>
        <v>362</v>
      </c>
      <c r="L81" s="60">
        <f>J81/I81</f>
        <v>0.55198019801980203</v>
      </c>
      <c r="M81" s="59">
        <f>SUM(M10:M80)</f>
        <v>16</v>
      </c>
      <c r="N81" s="59">
        <f>SUM(N10:N80)</f>
        <v>8</v>
      </c>
      <c r="O81" s="61">
        <f>M81-N81</f>
        <v>8</v>
      </c>
      <c r="P81" s="24">
        <f>N81/M81</f>
        <v>0.5</v>
      </c>
      <c r="Q81" s="59">
        <f>SUM(Q10:Q80)</f>
        <v>32</v>
      </c>
      <c r="R81" s="59">
        <f>SUM(R10:R80)</f>
        <v>6</v>
      </c>
      <c r="S81" s="23">
        <f>Q81-R81</f>
        <v>26</v>
      </c>
      <c r="T81" s="60">
        <f>R81/Q81</f>
        <v>0.1875</v>
      </c>
      <c r="U81" s="59">
        <f>SUM(U10:U80)</f>
        <v>18</v>
      </c>
      <c r="V81" s="59">
        <f>SUM(V10:V80)</f>
        <v>67</v>
      </c>
      <c r="W81" s="59">
        <f>SUM(W10:W80)</f>
        <v>1</v>
      </c>
      <c r="X81" s="62">
        <f>SUM(X10:X80)</f>
        <v>10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1</v>
      </c>
      <c r="G82" s="68">
        <f>E82-F82</f>
        <v>6</v>
      </c>
      <c r="H82" s="69">
        <f>F82/E82</f>
        <v>0.14285714285714285</v>
      </c>
      <c r="I82" s="68">
        <v>7</v>
      </c>
      <c r="J82" s="67">
        <v>5</v>
      </c>
      <c r="K82" s="70">
        <f>I82-J82</f>
        <v>2</v>
      </c>
      <c r="L82" s="71">
        <f>J82/I82</f>
        <v>0.7142857142857143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0</v>
      </c>
      <c r="S82" s="70">
        <f>Q82-R82</f>
        <v>3</v>
      </c>
      <c r="T82" s="71">
        <f>R82/Q82</f>
        <v>0</v>
      </c>
      <c r="U82" s="72"/>
      <c r="V82" s="67">
        <v>1</v>
      </c>
      <c r="W82" s="67">
        <v>1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4</v>
      </c>
      <c r="G83" s="76">
        <f>E83-F83</f>
        <v>1</v>
      </c>
      <c r="H83" s="77">
        <f>F83/E83</f>
        <v>0.8</v>
      </c>
      <c r="I83" s="76">
        <v>15</v>
      </c>
      <c r="J83" s="75">
        <v>1</v>
      </c>
      <c r="K83" s="78">
        <f>I83-J83</f>
        <v>14</v>
      </c>
      <c r="L83" s="79">
        <f>J83/I83</f>
        <v>6.6666666666666666E-2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6</v>
      </c>
      <c r="G86" s="76">
        <f>E86-F86</f>
        <v>4</v>
      </c>
      <c r="H86" s="77">
        <f>F86/E86</f>
        <v>0.6</v>
      </c>
      <c r="I86" s="76">
        <v>20</v>
      </c>
      <c r="J86" s="75">
        <v>6</v>
      </c>
      <c r="K86" s="78">
        <f>I86-J86</f>
        <v>14</v>
      </c>
      <c r="L86" s="79">
        <f>J86/I86</f>
        <v>0.3</v>
      </c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2</v>
      </c>
      <c r="G87" s="76">
        <f>E87-F87</f>
        <v>8</v>
      </c>
      <c r="H87" s="77">
        <f>F87/E87</f>
        <v>0.2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2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1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3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>
        <v>1</v>
      </c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9</v>
      </c>
      <c r="G98" s="76">
        <f>E98-F98</f>
        <v>1</v>
      </c>
      <c r="H98" s="77">
        <f>F98/E98</f>
        <v>0.9</v>
      </c>
      <c r="I98" s="76">
        <v>10</v>
      </c>
      <c r="J98" s="75">
        <v>7</v>
      </c>
      <c r="K98" s="78">
        <f>I98-J98</f>
        <v>3</v>
      </c>
      <c r="L98" s="79">
        <f>J98/I98</f>
        <v>0.7</v>
      </c>
      <c r="M98" s="76"/>
      <c r="N98" s="75"/>
      <c r="O98" s="78"/>
      <c r="P98" s="77"/>
      <c r="Q98" s="76"/>
      <c r="R98" s="75"/>
      <c r="S98" s="78"/>
      <c r="T98" s="79"/>
      <c r="U98" s="80"/>
      <c r="V98" s="75">
        <v>4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3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1</v>
      </c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30</v>
      </c>
      <c r="G103" s="76">
        <f>E103-F103</f>
        <v>0</v>
      </c>
      <c r="H103" s="77">
        <f>F103/E103</f>
        <v>1</v>
      </c>
      <c r="I103" s="76">
        <v>52</v>
      </c>
      <c r="J103" s="75">
        <v>41</v>
      </c>
      <c r="K103" s="78">
        <f>I103-J103</f>
        <v>11</v>
      </c>
      <c r="L103" s="79">
        <f>J103/I103</f>
        <v>0.78846153846153844</v>
      </c>
      <c r="M103" s="76"/>
      <c r="N103" s="75"/>
      <c r="O103" s="78"/>
      <c r="P103" s="77"/>
      <c r="Q103" s="76"/>
      <c r="R103" s="75"/>
      <c r="S103" s="78"/>
      <c r="T103" s="79"/>
      <c r="U103" s="80">
        <v>12</v>
      </c>
      <c r="V103" s="75">
        <v>17</v>
      </c>
      <c r="W103" s="75"/>
      <c r="X103" s="81"/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9</v>
      </c>
      <c r="V104" s="75">
        <v>1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>
        <v>2</v>
      </c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17</v>
      </c>
      <c r="G106" s="76">
        <f>E106-F106</f>
        <v>13</v>
      </c>
      <c r="H106" s="77">
        <f>F106/E106</f>
        <v>0.56666666666666665</v>
      </c>
      <c r="I106" s="76">
        <v>27</v>
      </c>
      <c r="J106" s="75">
        <v>7</v>
      </c>
      <c r="K106" s="78">
        <f>I106-J106</f>
        <v>20</v>
      </c>
      <c r="L106" s="79">
        <f>J106/I106</f>
        <v>0.25925925925925924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1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8</v>
      </c>
      <c r="G107" s="76">
        <f>E107-F107</f>
        <v>6</v>
      </c>
      <c r="H107" s="77">
        <f>F107/E107</f>
        <v>0.5714285714285714</v>
      </c>
      <c r="I107" s="76">
        <v>28</v>
      </c>
      <c r="J107" s="75">
        <v>14</v>
      </c>
      <c r="K107" s="78">
        <f>I107-J107</f>
        <v>14</v>
      </c>
      <c r="L107" s="79">
        <f>J107/I107</f>
        <v>0.5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>
        <v>1</v>
      </c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2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8</v>
      </c>
      <c r="G126" s="76">
        <f>E126-F126</f>
        <v>6</v>
      </c>
      <c r="H126" s="77">
        <f>F126/E126</f>
        <v>0.5714285714285714</v>
      </c>
      <c r="I126" s="76">
        <v>14</v>
      </c>
      <c r="J126" s="75">
        <v>3</v>
      </c>
      <c r="K126" s="78">
        <f>I126-J126</f>
        <v>11</v>
      </c>
      <c r="L126" s="79">
        <f>J126/I126</f>
        <v>0.21428571428571427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12</v>
      </c>
      <c r="G127" s="76">
        <f>E127-F127</f>
        <v>12</v>
      </c>
      <c r="H127" s="77">
        <f>F127/E127</f>
        <v>0.5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>
        <v>1</v>
      </c>
      <c r="V127" s="75"/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>
        <v>1</v>
      </c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98</v>
      </c>
      <c r="G135" s="84">
        <f>E135-F135</f>
        <v>58</v>
      </c>
      <c r="H135" s="85">
        <f>F135/E135</f>
        <v>0.62820512820512819</v>
      </c>
      <c r="I135" s="84">
        <f>SUM(I82:I134)</f>
        <v>184</v>
      </c>
      <c r="J135" s="84">
        <f>SUM(J82:J134)</f>
        <v>84</v>
      </c>
      <c r="K135" s="86">
        <f>I135-J135</f>
        <v>100</v>
      </c>
      <c r="L135" s="87">
        <f>J135/I135</f>
        <v>0.45652173913043476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0</v>
      </c>
      <c r="S135" s="86">
        <f>Q135-R135</f>
        <v>3</v>
      </c>
      <c r="T135" s="87">
        <f>R135/Q135</f>
        <v>0</v>
      </c>
      <c r="U135" s="83">
        <f>SUM(U82:U134)</f>
        <v>22</v>
      </c>
      <c r="V135" s="84">
        <f>SUM(V82:V134)</f>
        <v>43</v>
      </c>
      <c r="W135" s="84">
        <f>SUM(W82:W134)</f>
        <v>1</v>
      </c>
      <c r="X135" s="88">
        <f>SUM(X82:X134)</f>
        <v>0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7</v>
      </c>
      <c r="G136" s="92">
        <f>E136-F136</f>
        <v>8</v>
      </c>
      <c r="H136" s="93">
        <f>F136/E136</f>
        <v>0.46666666666666667</v>
      </c>
      <c r="I136" s="92">
        <v>25</v>
      </c>
      <c r="J136" s="91">
        <v>6</v>
      </c>
      <c r="K136" s="94">
        <f>I136-J136</f>
        <v>19</v>
      </c>
      <c r="L136" s="95">
        <f>J136/I136</f>
        <v>0.24</v>
      </c>
      <c r="M136" s="92"/>
      <c r="N136" s="91"/>
      <c r="O136" s="94"/>
      <c r="P136" s="93"/>
      <c r="Q136" s="92"/>
      <c r="R136" s="91"/>
      <c r="S136" s="94"/>
      <c r="T136" s="95"/>
      <c r="U136" s="96"/>
      <c r="V136" s="97">
        <v>2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>
        <v>1</v>
      </c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4</v>
      </c>
      <c r="G139" s="101">
        <f>E139-F139</f>
        <v>6</v>
      </c>
      <c r="H139" s="102">
        <f>F139/E139</f>
        <v>0.4</v>
      </c>
      <c r="I139" s="101">
        <v>20</v>
      </c>
      <c r="J139" s="97">
        <v>2</v>
      </c>
      <c r="K139" s="103">
        <f>I139-J139</f>
        <v>18</v>
      </c>
      <c r="L139" s="104">
        <f>J139/I139</f>
        <v>0.1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2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5</v>
      </c>
      <c r="G145" s="101">
        <f>E145-F145</f>
        <v>5</v>
      </c>
      <c r="H145" s="102">
        <f>F145/E145</f>
        <v>0.5</v>
      </c>
      <c r="I145" s="101">
        <v>30</v>
      </c>
      <c r="J145" s="97">
        <v>10</v>
      </c>
      <c r="K145" s="103">
        <f>I145-J145</f>
        <v>20</v>
      </c>
      <c r="L145" s="104">
        <f>J145/I145</f>
        <v>0.33333333333333331</v>
      </c>
      <c r="M145" s="101"/>
      <c r="N145" s="97"/>
      <c r="O145" s="103"/>
      <c r="P145" s="102"/>
      <c r="Q145" s="101"/>
      <c r="R145" s="97"/>
      <c r="S145" s="103"/>
      <c r="T145" s="104"/>
      <c r="U145" s="96">
        <v>2</v>
      </c>
      <c r="V145" s="97">
        <v>3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7</v>
      </c>
      <c r="G146" s="101">
        <f>E146-F146</f>
        <v>3</v>
      </c>
      <c r="H146" s="102">
        <f>F146/E146</f>
        <v>0.7</v>
      </c>
      <c r="I146" s="101">
        <v>10</v>
      </c>
      <c r="J146" s="97">
        <v>4</v>
      </c>
      <c r="K146" s="103">
        <f>I146-J146</f>
        <v>6</v>
      </c>
      <c r="L146" s="104">
        <f>J146/I146</f>
        <v>0.4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4</v>
      </c>
      <c r="G155" s="101">
        <f>E155-F155</f>
        <v>2</v>
      </c>
      <c r="H155" s="102">
        <f>F155/E155</f>
        <v>0.66666666666666663</v>
      </c>
      <c r="I155" s="101">
        <v>13</v>
      </c>
      <c r="J155" s="97">
        <v>4</v>
      </c>
      <c r="K155" s="103">
        <f>I155-J155</f>
        <v>9</v>
      </c>
      <c r="L155" s="104">
        <f>J155/I155</f>
        <v>0.30769230769230771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>
        <v>1</v>
      </c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6</v>
      </c>
      <c r="G156" s="101">
        <f>E156-F156</f>
        <v>4</v>
      </c>
      <c r="H156" s="102">
        <f>F156/E156</f>
        <v>0.6</v>
      </c>
      <c r="I156" s="101">
        <v>20</v>
      </c>
      <c r="J156" s="97">
        <v>2</v>
      </c>
      <c r="K156" s="103">
        <f>I156-J156</f>
        <v>18</v>
      </c>
      <c r="L156" s="104">
        <f>J156/I156</f>
        <v>0.1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>
        <v>1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1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1</v>
      </c>
      <c r="G168" s="101">
        <f>E168-F168</f>
        <v>9</v>
      </c>
      <c r="H168" s="102">
        <f>F168/E168</f>
        <v>0.1</v>
      </c>
      <c r="I168" s="101">
        <v>25</v>
      </c>
      <c r="J168" s="97">
        <v>4</v>
      </c>
      <c r="K168" s="103">
        <f>I168-J168</f>
        <v>21</v>
      </c>
      <c r="L168" s="104">
        <f>J168/I168</f>
        <v>0.16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12</v>
      </c>
      <c r="G169" s="101">
        <f>E169-F169</f>
        <v>13</v>
      </c>
      <c r="H169" s="102">
        <f>F169/E169</f>
        <v>0.48</v>
      </c>
      <c r="I169" s="101">
        <v>52</v>
      </c>
      <c r="J169" s="97">
        <v>12</v>
      </c>
      <c r="K169" s="103">
        <f>I169-J169</f>
        <v>40</v>
      </c>
      <c r="L169" s="104">
        <f>J169/I169</f>
        <v>0.23076923076923078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12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6</v>
      </c>
      <c r="G170" s="101">
        <f>E170-F170</f>
        <v>4</v>
      </c>
      <c r="H170" s="102">
        <f>F170/E170</f>
        <v>0.6</v>
      </c>
      <c r="I170" s="101">
        <v>20</v>
      </c>
      <c r="J170" s="97">
        <v>2</v>
      </c>
      <c r="K170" s="103">
        <f>I170-J170</f>
        <v>18</v>
      </c>
      <c r="L170" s="104">
        <f>J170/I170</f>
        <v>0.1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3</v>
      </c>
      <c r="S170" s="103">
        <f>Q170-R170</f>
        <v>15</v>
      </c>
      <c r="T170" s="104">
        <f>R170/Q170</f>
        <v>0.16666666666666666</v>
      </c>
      <c r="U170" s="96">
        <v>1</v>
      </c>
      <c r="V170" s="97">
        <v>1</v>
      </c>
      <c r="W170" s="97">
        <v>2</v>
      </c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1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11</v>
      </c>
      <c r="G174" s="101">
        <f>E174-F174</f>
        <v>9</v>
      </c>
      <c r="H174" s="102">
        <f>F174/E174</f>
        <v>0.55000000000000004</v>
      </c>
      <c r="I174" s="101">
        <v>30</v>
      </c>
      <c r="J174" s="97">
        <v>15</v>
      </c>
      <c r="K174" s="103">
        <f>I174-J174</f>
        <v>15</v>
      </c>
      <c r="L174" s="104">
        <f>J174/I174</f>
        <v>0.5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5</v>
      </c>
      <c r="W174" s="97"/>
      <c r="X174" s="98"/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>
        <v>1</v>
      </c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7</v>
      </c>
      <c r="G177" s="101">
        <f>E177-F177</f>
        <v>5</v>
      </c>
      <c r="H177" s="102">
        <f>F177/E177</f>
        <v>0.58333333333333337</v>
      </c>
      <c r="I177" s="101">
        <v>29</v>
      </c>
      <c r="J177" s="97">
        <v>13</v>
      </c>
      <c r="K177" s="103">
        <f>I177-J177</f>
        <v>16</v>
      </c>
      <c r="L177" s="104">
        <f>J177/I177</f>
        <v>0.44827586206896552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>
        <v>1</v>
      </c>
      <c r="V177" s="97">
        <v>8</v>
      </c>
      <c r="W177" s="97">
        <v>1</v>
      </c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70</v>
      </c>
      <c r="G179" s="59">
        <f>E179-F179</f>
        <v>68</v>
      </c>
      <c r="H179" s="24">
        <f>F179/E179</f>
        <v>0.50724637681159424</v>
      </c>
      <c r="I179" s="59">
        <f>SUM(I136:I178)</f>
        <v>274</v>
      </c>
      <c r="J179" s="59">
        <f>SUM(J136:J178)</f>
        <v>74</v>
      </c>
      <c r="K179" s="23">
        <f>I179-J179</f>
        <v>200</v>
      </c>
      <c r="L179" s="60">
        <f>J179/I179</f>
        <v>0.27007299270072993</v>
      </c>
      <c r="M179" s="59">
        <f>SUM(M136:M178)</f>
        <v>11</v>
      </c>
      <c r="N179" s="59">
        <f>SUM(N136:N178)</f>
        <v>1</v>
      </c>
      <c r="O179" s="23">
        <f>M179-N179</f>
        <v>10</v>
      </c>
      <c r="P179" s="24">
        <f>N179/M179</f>
        <v>9.0909090909090912E-2</v>
      </c>
      <c r="Q179" s="59">
        <f>SUM(Q136:Q178)</f>
        <v>20</v>
      </c>
      <c r="R179" s="59">
        <f>SUM(R136:R178)</f>
        <v>4</v>
      </c>
      <c r="S179" s="23">
        <f>Q179-R179</f>
        <v>16</v>
      </c>
      <c r="T179" s="60">
        <f>R179/Q179</f>
        <v>0.2</v>
      </c>
      <c r="U179" s="58">
        <f>SUM(U136:U178)</f>
        <v>7</v>
      </c>
      <c r="V179" s="59">
        <f>SUM(V136:V178)</f>
        <v>42</v>
      </c>
      <c r="W179" s="59">
        <f>SUM(W136:W178)</f>
        <v>3</v>
      </c>
      <c r="X179" s="62">
        <f>SUM(X136:X178)</f>
        <v>0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19</v>
      </c>
      <c r="G180" s="110">
        <f>E180-F180</f>
        <v>11</v>
      </c>
      <c r="H180" s="111">
        <f>F180/E180</f>
        <v>0.6333333333333333</v>
      </c>
      <c r="I180" s="110">
        <v>40</v>
      </c>
      <c r="J180" s="109">
        <v>9</v>
      </c>
      <c r="K180" s="112">
        <f>I180-J180</f>
        <v>31</v>
      </c>
      <c r="L180" s="113">
        <f>J180/I180</f>
        <v>0.22500000000000001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142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9</v>
      </c>
      <c r="G184" s="114">
        <f>E184-F184</f>
        <v>4</v>
      </c>
      <c r="H184" s="117">
        <f>F184/E184</f>
        <v>0.69230769230769229</v>
      </c>
      <c r="I184" s="114">
        <v>20</v>
      </c>
      <c r="J184" s="115">
        <v>19</v>
      </c>
      <c r="K184" s="116">
        <f>I184-J184</f>
        <v>1</v>
      </c>
      <c r="L184" s="118">
        <f>J184/I184</f>
        <v>0.95</v>
      </c>
      <c r="M184" s="114"/>
      <c r="N184" s="115"/>
      <c r="O184" s="116"/>
      <c r="P184" s="117"/>
      <c r="Q184" s="114"/>
      <c r="R184" s="115"/>
      <c r="S184" s="116"/>
      <c r="T184" s="118"/>
      <c r="U184" s="115">
        <v>1</v>
      </c>
      <c r="V184" s="115">
        <v>2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3</v>
      </c>
      <c r="S185" s="116">
        <f>Q185-R185</f>
        <v>11</v>
      </c>
      <c r="T185" s="118">
        <f>R185/Q185</f>
        <v>0.21428571428571427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/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35</v>
      </c>
      <c r="G189" s="114">
        <f>E189-F189</f>
        <v>15</v>
      </c>
      <c r="H189" s="117">
        <f>F189/E189</f>
        <v>0.7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56</v>
      </c>
      <c r="G190" s="114">
        <f>E190-F190</f>
        <v>10</v>
      </c>
      <c r="H190" s="117">
        <f>F190/E190</f>
        <v>0.84848484848484851</v>
      </c>
      <c r="I190" s="114">
        <v>96</v>
      </c>
      <c r="J190" s="115">
        <v>92</v>
      </c>
      <c r="K190" s="116">
        <f>I190-J190</f>
        <v>4</v>
      </c>
      <c r="L190" s="118">
        <f>J190/I190</f>
        <v>0.95833333333333337</v>
      </c>
      <c r="M190" s="114">
        <v>14</v>
      </c>
      <c r="N190" s="115">
        <v>5</v>
      </c>
      <c r="O190" s="116">
        <f>M190-N190</f>
        <v>9</v>
      </c>
      <c r="P190" s="117">
        <f>N190/M190</f>
        <v>0.35714285714285715</v>
      </c>
      <c r="Q190" s="114"/>
      <c r="R190" s="115"/>
      <c r="S190" s="116"/>
      <c r="T190" s="118"/>
      <c r="U190" s="115">
        <v>6</v>
      </c>
      <c r="V190" s="115">
        <v>31</v>
      </c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>
        <v>2</v>
      </c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3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1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>
        <v>1</v>
      </c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9</v>
      </c>
      <c r="G213" s="114">
        <f>E213-F213</f>
        <v>1</v>
      </c>
      <c r="H213" s="117">
        <f>F213/E213</f>
        <v>0.9</v>
      </c>
      <c r="I213" s="114">
        <v>10</v>
      </c>
      <c r="J213" s="115">
        <v>10</v>
      </c>
      <c r="K213" s="116">
        <f>I213-J213</f>
        <v>0</v>
      </c>
      <c r="L213" s="118">
        <f>J213/I213</f>
        <v>1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4</v>
      </c>
      <c r="K215" s="116">
        <f>I215-J215</f>
        <v>6</v>
      </c>
      <c r="L215" s="118">
        <f>J215/I215</f>
        <v>0.4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/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>
        <v>1</v>
      </c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3</v>
      </c>
      <c r="G223" s="114">
        <f>E223-F223</f>
        <v>7</v>
      </c>
      <c r="H223" s="117">
        <f>F223/E223</f>
        <v>0.3</v>
      </c>
      <c r="I223" s="114">
        <v>9</v>
      </c>
      <c r="J223" s="115">
        <v>6</v>
      </c>
      <c r="K223" s="116">
        <f>I223-J223</f>
        <v>3</v>
      </c>
      <c r="L223" s="118">
        <f>J223/I223</f>
        <v>0.66666666666666663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>
        <v>1</v>
      </c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1</v>
      </c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2</v>
      </c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3</v>
      </c>
      <c r="G232" s="114">
        <f>E232-F232</f>
        <v>17</v>
      </c>
      <c r="H232" s="117">
        <f>F232/E232</f>
        <v>0.15</v>
      </c>
      <c r="I232" s="114">
        <v>60</v>
      </c>
      <c r="J232" s="115">
        <v>8</v>
      </c>
      <c r="K232" s="116">
        <f>I232-J232</f>
        <v>52</v>
      </c>
      <c r="L232" s="118">
        <f>J232/I232</f>
        <v>0.13333333333333333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1</v>
      </c>
      <c r="G233" s="114">
        <f>E233-F233</f>
        <v>3</v>
      </c>
      <c r="H233" s="117">
        <f>F233/E233</f>
        <v>0.25</v>
      </c>
      <c r="I233" s="114">
        <v>14</v>
      </c>
      <c r="J233" s="115">
        <v>1</v>
      </c>
      <c r="K233" s="116">
        <f>I233-J233</f>
        <v>13</v>
      </c>
      <c r="L233" s="118">
        <f>J233/I233</f>
        <v>7.1428571428571425E-2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3</v>
      </c>
      <c r="K234" s="116">
        <f>I234-J234</f>
        <v>1</v>
      </c>
      <c r="L234" s="118">
        <f>J234/I234</f>
        <v>0.75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136</v>
      </c>
      <c r="G240" s="59">
        <f>E240-F240</f>
        <v>70</v>
      </c>
      <c r="H240" s="24">
        <f>F240/E240</f>
        <v>0.66019417475728159</v>
      </c>
      <c r="I240" s="59">
        <f>SUM(I180:I239)</f>
        <v>263</v>
      </c>
      <c r="J240" s="59">
        <f>SUM(J180:J239)</f>
        <v>152</v>
      </c>
      <c r="K240" s="59">
        <f>I240-J240</f>
        <v>111</v>
      </c>
      <c r="L240" s="60">
        <f>J240/I240</f>
        <v>0.57794676806083645</v>
      </c>
      <c r="M240" s="59">
        <f>SUM(M180:M239)</f>
        <v>15</v>
      </c>
      <c r="N240" s="59">
        <f>SUM(N180:N239)</f>
        <v>5</v>
      </c>
      <c r="O240" s="59">
        <f>M240-N240</f>
        <v>10</v>
      </c>
      <c r="P240" s="24">
        <f>N240/M240</f>
        <v>0.33333333333333331</v>
      </c>
      <c r="Q240" s="59">
        <f>SUM(Q180:Q239)</f>
        <v>14</v>
      </c>
      <c r="R240" s="59">
        <f>SUM(R180:R239)</f>
        <v>3</v>
      </c>
      <c r="S240" s="59">
        <f>Q240-R240</f>
        <v>11</v>
      </c>
      <c r="T240" s="60">
        <f>R240/Q240</f>
        <v>0.21428571428571427</v>
      </c>
      <c r="U240" s="59">
        <f>SUM(U180:U239)</f>
        <v>7</v>
      </c>
      <c r="V240" s="59">
        <f>SUM(V180:V239)</f>
        <v>188</v>
      </c>
      <c r="W240" s="59">
        <f>SUM(W180:W239)</f>
        <v>1</v>
      </c>
      <c r="X240" s="62">
        <f>SUM(X180:X239)</f>
        <v>0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1085</v>
      </c>
      <c r="F241" s="122">
        <f>F81+F135+F179+F240</f>
        <v>792</v>
      </c>
      <c r="G241" s="122">
        <f>G81+G135+G179+G240</f>
        <v>293</v>
      </c>
      <c r="H241" s="123">
        <f>F241/E241</f>
        <v>0.72995391705069124</v>
      </c>
      <c r="I241" s="122">
        <f>I81+I135+I179+I240</f>
        <v>1529</v>
      </c>
      <c r="J241" s="122">
        <f>J81+J135+J179+J240</f>
        <v>756</v>
      </c>
      <c r="K241" s="122">
        <f>K81+K135+K179+K240</f>
        <v>773</v>
      </c>
      <c r="L241" s="124">
        <f>J241/I241</f>
        <v>0.49444081098757359</v>
      </c>
      <c r="M241" s="122">
        <f>M81+M135+M179+M240</f>
        <v>44</v>
      </c>
      <c r="N241" s="122">
        <f>N81+N135+N179+N240</f>
        <v>15</v>
      </c>
      <c r="O241" s="122">
        <f>O81+O135+O179+O240</f>
        <v>29</v>
      </c>
      <c r="P241" s="123">
        <f>N241/M241</f>
        <v>0.34090909090909088</v>
      </c>
      <c r="Q241" s="122">
        <f>Q81+Q135+Q179+Q240</f>
        <v>69</v>
      </c>
      <c r="R241" s="122">
        <f>R81+R135+R179+R240</f>
        <v>13</v>
      </c>
      <c r="S241" s="122">
        <f>S81+S135+S179+S240</f>
        <v>56</v>
      </c>
      <c r="T241" s="124">
        <f>R241/Q241</f>
        <v>0.18840579710144928</v>
      </c>
      <c r="U241" s="121">
        <f>U81+U135+U179+U240</f>
        <v>54</v>
      </c>
      <c r="V241" s="122">
        <f>V81+V135+V179+V240</f>
        <v>340</v>
      </c>
      <c r="W241" s="122">
        <f>W81+W135+W179+W240</f>
        <v>6</v>
      </c>
      <c r="X241" s="125">
        <f>X81+X135+X179+X240</f>
        <v>10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498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585</v>
      </c>
      <c r="F253" s="131">
        <f>F81</f>
        <v>488</v>
      </c>
      <c r="G253" s="130">
        <f>G81</f>
        <v>97</v>
      </c>
      <c r="H253" s="132">
        <f>F253/E253</f>
        <v>0.83418803418803422</v>
      </c>
      <c r="I253" s="130">
        <f t="shared" ref="I253:O253" si="0">(I81)</f>
        <v>808</v>
      </c>
      <c r="J253" s="131">
        <f t="shared" si="0"/>
        <v>446</v>
      </c>
      <c r="K253" s="130">
        <f t="shared" si="0"/>
        <v>362</v>
      </c>
      <c r="L253" s="132">
        <f t="shared" si="0"/>
        <v>0.55198019801980203</v>
      </c>
      <c r="M253" s="130">
        <f t="shared" si="0"/>
        <v>16</v>
      </c>
      <c r="N253" s="131">
        <f t="shared" si="0"/>
        <v>8</v>
      </c>
      <c r="O253" s="130">
        <f t="shared" si="0"/>
        <v>8</v>
      </c>
      <c r="P253" s="132">
        <f t="shared" ref="P253:X253" si="1">P81</f>
        <v>0.5</v>
      </c>
      <c r="Q253" s="130">
        <f t="shared" si="1"/>
        <v>32</v>
      </c>
      <c r="R253" s="131">
        <f t="shared" si="1"/>
        <v>6</v>
      </c>
      <c r="S253" s="130">
        <f t="shared" si="1"/>
        <v>26</v>
      </c>
      <c r="T253" s="132">
        <f t="shared" si="1"/>
        <v>0.1875</v>
      </c>
      <c r="U253" s="133">
        <f t="shared" si="1"/>
        <v>18</v>
      </c>
      <c r="V253" s="133">
        <f t="shared" si="1"/>
        <v>67</v>
      </c>
      <c r="W253" s="133">
        <f t="shared" si="1"/>
        <v>1</v>
      </c>
      <c r="X253" s="134">
        <f t="shared" si="1"/>
        <v>10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98</v>
      </c>
      <c r="G254" s="135">
        <f>G135</f>
        <v>58</v>
      </c>
      <c r="H254" s="137">
        <f>F254/E254</f>
        <v>0.62820512820512819</v>
      </c>
      <c r="I254" s="135">
        <f>I135</f>
        <v>184</v>
      </c>
      <c r="J254" s="136">
        <f>J135</f>
        <v>84</v>
      </c>
      <c r="K254" s="135">
        <f>K135</f>
        <v>100</v>
      </c>
      <c r="L254" s="137">
        <f>L135</f>
        <v>0.45652173913043476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0</v>
      </c>
      <c r="S254" s="135">
        <f t="shared" si="2"/>
        <v>3</v>
      </c>
      <c r="T254" s="137">
        <f t="shared" si="2"/>
        <v>0</v>
      </c>
      <c r="U254" s="136">
        <f t="shared" si="2"/>
        <v>22</v>
      </c>
      <c r="V254" s="136">
        <f t="shared" si="2"/>
        <v>43</v>
      </c>
      <c r="W254" s="136">
        <f t="shared" si="2"/>
        <v>1</v>
      </c>
      <c r="X254" s="138">
        <f t="shared" si="2"/>
        <v>0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70</v>
      </c>
      <c r="G255" s="139">
        <f t="shared" si="3"/>
        <v>68</v>
      </c>
      <c r="H255" s="141">
        <f t="shared" si="3"/>
        <v>0.50724637681159424</v>
      </c>
      <c r="I255" s="139">
        <f t="shared" si="3"/>
        <v>274</v>
      </c>
      <c r="J255" s="140">
        <f t="shared" si="3"/>
        <v>74</v>
      </c>
      <c r="K255" s="139">
        <f t="shared" si="3"/>
        <v>200</v>
      </c>
      <c r="L255" s="141">
        <f t="shared" si="3"/>
        <v>0.27007299270072993</v>
      </c>
      <c r="M255" s="139">
        <f t="shared" si="3"/>
        <v>11</v>
      </c>
      <c r="N255" s="140">
        <f t="shared" si="3"/>
        <v>1</v>
      </c>
      <c r="O255" s="139">
        <f t="shared" si="3"/>
        <v>10</v>
      </c>
      <c r="P255" s="141">
        <f t="shared" si="3"/>
        <v>9.0909090909090912E-2</v>
      </c>
      <c r="Q255" s="139">
        <f t="shared" si="3"/>
        <v>20</v>
      </c>
      <c r="R255" s="140">
        <f t="shared" si="3"/>
        <v>4</v>
      </c>
      <c r="S255" s="139">
        <f t="shared" si="3"/>
        <v>16</v>
      </c>
      <c r="T255" s="141">
        <f t="shared" si="3"/>
        <v>0.2</v>
      </c>
      <c r="U255" s="142">
        <f t="shared" si="3"/>
        <v>7</v>
      </c>
      <c r="V255" s="142">
        <f t="shared" si="3"/>
        <v>42</v>
      </c>
      <c r="W255" s="142">
        <f t="shared" si="3"/>
        <v>3</v>
      </c>
      <c r="X255" s="143">
        <f t="shared" si="3"/>
        <v>0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136</v>
      </c>
      <c r="G256" s="144">
        <f t="shared" si="4"/>
        <v>70</v>
      </c>
      <c r="H256" s="146">
        <f t="shared" si="4"/>
        <v>0.66019417475728159</v>
      </c>
      <c r="I256" s="144">
        <f t="shared" si="4"/>
        <v>263</v>
      </c>
      <c r="J256" s="145">
        <f t="shared" si="4"/>
        <v>152</v>
      </c>
      <c r="K256" s="144">
        <f t="shared" si="4"/>
        <v>111</v>
      </c>
      <c r="L256" s="146">
        <f t="shared" si="4"/>
        <v>0.57794676806083645</v>
      </c>
      <c r="M256" s="144">
        <f t="shared" si="4"/>
        <v>15</v>
      </c>
      <c r="N256" s="145">
        <f t="shared" si="4"/>
        <v>5</v>
      </c>
      <c r="O256" s="144">
        <f t="shared" si="4"/>
        <v>10</v>
      </c>
      <c r="P256" s="146">
        <f t="shared" si="4"/>
        <v>0.33333333333333331</v>
      </c>
      <c r="Q256" s="144">
        <f t="shared" si="4"/>
        <v>14</v>
      </c>
      <c r="R256" s="145">
        <f t="shared" si="4"/>
        <v>3</v>
      </c>
      <c r="S256" s="144">
        <f t="shared" si="4"/>
        <v>11</v>
      </c>
      <c r="T256" s="146">
        <f t="shared" si="4"/>
        <v>0.21428571428571427</v>
      </c>
      <c r="U256" s="145">
        <f t="shared" si="4"/>
        <v>7</v>
      </c>
      <c r="V256" s="145">
        <f t="shared" si="4"/>
        <v>188</v>
      </c>
      <c r="W256" s="145">
        <f t="shared" si="4"/>
        <v>1</v>
      </c>
      <c r="X256" s="147">
        <f t="shared" si="4"/>
        <v>0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1085</v>
      </c>
      <c r="F257" s="148">
        <f t="shared" si="5"/>
        <v>792</v>
      </c>
      <c r="G257" s="148">
        <f t="shared" si="5"/>
        <v>293</v>
      </c>
      <c r="H257" s="149">
        <f t="shared" si="5"/>
        <v>0.72995391705069124</v>
      </c>
      <c r="I257" s="148">
        <f t="shared" si="5"/>
        <v>1529</v>
      </c>
      <c r="J257" s="148">
        <f t="shared" si="5"/>
        <v>756</v>
      </c>
      <c r="K257" s="148">
        <f t="shared" si="5"/>
        <v>773</v>
      </c>
      <c r="L257" s="149">
        <f t="shared" si="5"/>
        <v>0.49444081098757359</v>
      </c>
      <c r="M257" s="148">
        <f t="shared" si="5"/>
        <v>44</v>
      </c>
      <c r="N257" s="148">
        <f t="shared" si="5"/>
        <v>15</v>
      </c>
      <c r="O257" s="148">
        <f t="shared" si="5"/>
        <v>29</v>
      </c>
      <c r="P257" s="149">
        <f t="shared" si="5"/>
        <v>0.34090909090909088</v>
      </c>
      <c r="Q257" s="148">
        <f t="shared" si="5"/>
        <v>69</v>
      </c>
      <c r="R257" s="148">
        <f t="shared" si="5"/>
        <v>13</v>
      </c>
      <c r="S257" s="148">
        <f t="shared" si="5"/>
        <v>56</v>
      </c>
      <c r="T257" s="149">
        <f t="shared" si="5"/>
        <v>0.18840579710144928</v>
      </c>
      <c r="U257" s="148">
        <f t="shared" si="5"/>
        <v>54</v>
      </c>
      <c r="V257" s="148">
        <f t="shared" si="5"/>
        <v>340</v>
      </c>
      <c r="W257" s="148">
        <f t="shared" si="5"/>
        <v>6</v>
      </c>
      <c r="X257" s="150">
        <f t="shared" si="5"/>
        <v>10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601</v>
      </c>
      <c r="F265" s="131">
        <f t="shared" si="6"/>
        <v>496</v>
      </c>
      <c r="G265" s="130">
        <f t="shared" si="6"/>
        <v>105</v>
      </c>
      <c r="H265" s="132">
        <f>F265/E265</f>
        <v>0.82529118136439272</v>
      </c>
      <c r="I265" s="130">
        <f t="shared" ref="I265:K269" si="7">I253+Q253</f>
        <v>840</v>
      </c>
      <c r="J265" s="131">
        <f t="shared" si="7"/>
        <v>452</v>
      </c>
      <c r="K265" s="130">
        <f t="shared" si="7"/>
        <v>388</v>
      </c>
      <c r="L265" s="151">
        <f>J265/I265</f>
        <v>0.53809523809523807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99</v>
      </c>
      <c r="G266" s="152">
        <f t="shared" si="6"/>
        <v>59</v>
      </c>
      <c r="H266" s="154">
        <f>F266/E266</f>
        <v>0.62658227848101267</v>
      </c>
      <c r="I266" s="152">
        <f t="shared" si="7"/>
        <v>187</v>
      </c>
      <c r="J266" s="153">
        <f t="shared" si="7"/>
        <v>84</v>
      </c>
      <c r="K266" s="152">
        <f t="shared" si="7"/>
        <v>103</v>
      </c>
      <c r="L266" s="155">
        <f>J266/I266</f>
        <v>0.44919786096256686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71</v>
      </c>
      <c r="G267" s="139">
        <f t="shared" si="6"/>
        <v>78</v>
      </c>
      <c r="H267" s="141">
        <f>F267/E267</f>
        <v>0.47651006711409394</v>
      </c>
      <c r="I267" s="139">
        <f t="shared" si="7"/>
        <v>294</v>
      </c>
      <c r="J267" s="140">
        <f t="shared" si="7"/>
        <v>78</v>
      </c>
      <c r="K267" s="139">
        <f t="shared" si="7"/>
        <v>216</v>
      </c>
      <c r="L267" s="156">
        <f>J267/I267</f>
        <v>0.26530612244897961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141</v>
      </c>
      <c r="G268" s="144">
        <f t="shared" si="6"/>
        <v>80</v>
      </c>
      <c r="H268" s="146">
        <f>F268/E268</f>
        <v>0.63800904977375561</v>
      </c>
      <c r="I268" s="144">
        <f t="shared" si="7"/>
        <v>277</v>
      </c>
      <c r="J268" s="145">
        <f t="shared" si="7"/>
        <v>155</v>
      </c>
      <c r="K268" s="144">
        <f t="shared" si="7"/>
        <v>122</v>
      </c>
      <c r="L268" s="157">
        <f>J268/I268</f>
        <v>0.55956678700361007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1129</v>
      </c>
      <c r="F269" s="148">
        <f t="shared" si="6"/>
        <v>807</v>
      </c>
      <c r="G269" s="158">
        <f t="shared" si="6"/>
        <v>322</v>
      </c>
      <c r="H269" s="159">
        <f>F269/E269</f>
        <v>0.7147918511957484</v>
      </c>
      <c r="I269" s="158">
        <f t="shared" si="7"/>
        <v>1598</v>
      </c>
      <c r="J269" s="148">
        <f t="shared" si="7"/>
        <v>769</v>
      </c>
      <c r="K269" s="158">
        <f t="shared" si="7"/>
        <v>829</v>
      </c>
      <c r="L269" s="160">
        <f>J269/I269</f>
        <v>0.48122653316645808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44064</v>
      </c>
      <c r="F275" s="163">
        <v>44065</v>
      </c>
      <c r="G275" s="163">
        <v>44066</v>
      </c>
      <c r="H275" s="163">
        <v>44067</v>
      </c>
      <c r="I275" s="163">
        <v>44068</v>
      </c>
      <c r="J275" s="163">
        <v>44069</v>
      </c>
      <c r="K275" s="163">
        <v>44070</v>
      </c>
      <c r="L275" s="163">
        <v>44071</v>
      </c>
      <c r="M275" s="163">
        <v>44072</v>
      </c>
      <c r="N275" s="163">
        <v>44073</v>
      </c>
      <c r="O275" s="163">
        <v>44074</v>
      </c>
      <c r="P275" s="163">
        <v>44075</v>
      </c>
      <c r="Q275" s="163">
        <v>44076</v>
      </c>
      <c r="R275" s="163">
        <v>44077</v>
      </c>
      <c r="S275" s="163">
        <v>44078</v>
      </c>
      <c r="T275" s="163">
        <v>44079</v>
      </c>
      <c r="U275" s="163">
        <v>44080</v>
      </c>
      <c r="V275" s="163">
        <v>44081</v>
      </c>
      <c r="W275" s="163">
        <v>44082</v>
      </c>
      <c r="X275" s="163">
        <v>44083</v>
      </c>
      <c r="Y275" s="163">
        <v>44084</v>
      </c>
      <c r="Z275" s="163">
        <v>44085</v>
      </c>
      <c r="AA275" s="163">
        <v>44086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0.85</v>
      </c>
      <c r="F276" s="165">
        <v>0.85</v>
      </c>
      <c r="G276" s="165">
        <v>0.84</v>
      </c>
      <c r="H276" s="165">
        <v>0.84</v>
      </c>
      <c r="I276" s="165">
        <v>0.84</v>
      </c>
      <c r="J276" s="165">
        <v>0.83</v>
      </c>
      <c r="K276" s="165">
        <v>0.83</v>
      </c>
      <c r="L276" s="165">
        <v>0.83</v>
      </c>
      <c r="M276" s="165">
        <v>0.83</v>
      </c>
      <c r="N276" s="165">
        <v>0.84</v>
      </c>
      <c r="O276" s="165">
        <v>0.83</v>
      </c>
      <c r="P276" s="165">
        <v>0.82</v>
      </c>
      <c r="Q276" s="165">
        <v>0.82</v>
      </c>
      <c r="R276" s="165">
        <v>0.82</v>
      </c>
      <c r="S276" s="165">
        <v>0.82</v>
      </c>
      <c r="T276" s="165">
        <v>0.82</v>
      </c>
      <c r="U276" s="165">
        <v>0.82</v>
      </c>
      <c r="V276" s="165">
        <v>0.82</v>
      </c>
      <c r="W276" s="165">
        <v>0.83</v>
      </c>
      <c r="X276" s="165">
        <v>0.83</v>
      </c>
      <c r="Y276" s="165">
        <v>0.83</v>
      </c>
      <c r="Z276" s="165">
        <v>0.84</v>
      </c>
      <c r="AA276" s="165">
        <v>0.83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0.56000000000000005</v>
      </c>
      <c r="F277" s="167">
        <v>0.55000000000000004</v>
      </c>
      <c r="G277" s="167">
        <v>0.54</v>
      </c>
      <c r="H277" s="167">
        <v>0.53</v>
      </c>
      <c r="I277" s="167">
        <v>0.52</v>
      </c>
      <c r="J277" s="167">
        <v>0.52</v>
      </c>
      <c r="K277" s="167">
        <v>0.52</v>
      </c>
      <c r="L277" s="167">
        <v>0.52</v>
      </c>
      <c r="M277" s="167">
        <v>0.53</v>
      </c>
      <c r="N277" s="167">
        <v>0.53</v>
      </c>
      <c r="O277" s="167">
        <v>0.54</v>
      </c>
      <c r="P277" s="167">
        <v>0.55000000000000004</v>
      </c>
      <c r="Q277" s="167">
        <v>0.56000000000000005</v>
      </c>
      <c r="R277" s="167">
        <v>0.56000000000000005</v>
      </c>
      <c r="S277" s="167">
        <v>0.56000000000000005</v>
      </c>
      <c r="T277" s="167">
        <v>0.56000000000000005</v>
      </c>
      <c r="U277" s="167">
        <v>0.56000000000000005</v>
      </c>
      <c r="V277" s="167">
        <v>0.56000000000000005</v>
      </c>
      <c r="W277" s="167">
        <v>0.56000000000000005</v>
      </c>
      <c r="X277" s="167">
        <v>0.55000000000000004</v>
      </c>
      <c r="Y277" s="167">
        <v>0.55000000000000004</v>
      </c>
      <c r="Z277" s="167">
        <v>0.55000000000000004</v>
      </c>
      <c r="AA277" s="167">
        <v>0.55000000000000004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0.37</v>
      </c>
      <c r="F278" s="167">
        <v>0.37</v>
      </c>
      <c r="G278" s="167">
        <v>0.37</v>
      </c>
      <c r="H278" s="167">
        <v>0.37</v>
      </c>
      <c r="I278" s="167">
        <v>0.39</v>
      </c>
      <c r="J278" s="167">
        <v>0.41</v>
      </c>
      <c r="K278" s="167">
        <v>0.4</v>
      </c>
      <c r="L278" s="167">
        <v>0.4</v>
      </c>
      <c r="M278" s="167">
        <v>0.4</v>
      </c>
      <c r="N278" s="167">
        <v>0.4</v>
      </c>
      <c r="O278" s="167">
        <v>0.4</v>
      </c>
      <c r="P278" s="167">
        <v>0.39</v>
      </c>
      <c r="Q278" s="167">
        <v>0.39</v>
      </c>
      <c r="R278" s="167">
        <v>0.39</v>
      </c>
      <c r="S278" s="167">
        <v>0.4</v>
      </c>
      <c r="T278" s="167">
        <v>0.42</v>
      </c>
      <c r="U278" s="167">
        <v>0.42</v>
      </c>
      <c r="V278" s="167">
        <v>0.41</v>
      </c>
      <c r="W278" s="167">
        <v>0.41</v>
      </c>
      <c r="X278" s="167">
        <v>0.4</v>
      </c>
      <c r="Y278" s="167">
        <v>0.4</v>
      </c>
      <c r="Z278" s="167">
        <v>0.41</v>
      </c>
      <c r="AA278" s="167">
        <v>0.41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0.24</v>
      </c>
      <c r="F279" s="169">
        <v>0.25</v>
      </c>
      <c r="G279" s="169">
        <v>0.25</v>
      </c>
      <c r="H279" s="169">
        <v>0.24</v>
      </c>
      <c r="I279" s="169">
        <v>0.23</v>
      </c>
      <c r="J279" s="169">
        <v>0.23</v>
      </c>
      <c r="K279" s="169">
        <v>0.24</v>
      </c>
      <c r="L279" s="169">
        <v>0.23</v>
      </c>
      <c r="M279" s="169">
        <v>0.23</v>
      </c>
      <c r="N279" s="169">
        <v>0.21</v>
      </c>
      <c r="O279" s="169">
        <v>0.22</v>
      </c>
      <c r="P279" s="169">
        <v>0.24</v>
      </c>
      <c r="Q279" s="169">
        <v>0.24</v>
      </c>
      <c r="R279" s="169">
        <v>0.22</v>
      </c>
      <c r="S279" s="169">
        <v>0.21</v>
      </c>
      <c r="T279" s="169">
        <v>0.21</v>
      </c>
      <c r="U279" s="169">
        <v>0.22</v>
      </c>
      <c r="V279" s="169">
        <v>0.21</v>
      </c>
      <c r="W279" s="169">
        <v>0.56000000000000005</v>
      </c>
      <c r="X279" s="169">
        <v>0.18</v>
      </c>
      <c r="Y279" s="169">
        <v>0.2</v>
      </c>
      <c r="Z279" s="169">
        <v>0.2</v>
      </c>
      <c r="AA279" s="169">
        <v>0.2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0.52</v>
      </c>
      <c r="F280" s="171">
        <v>0.53</v>
      </c>
      <c r="G280" s="171">
        <v>0.55000000000000004</v>
      </c>
      <c r="H280" s="171">
        <v>0.56000000000000005</v>
      </c>
      <c r="I280" s="171">
        <v>0.57999999999999996</v>
      </c>
      <c r="J280" s="171">
        <v>0.59</v>
      </c>
      <c r="K280" s="171">
        <v>0.6</v>
      </c>
      <c r="L280" s="171">
        <v>0.6</v>
      </c>
      <c r="M280" s="171">
        <v>0.6</v>
      </c>
      <c r="N280" s="171">
        <v>0.6</v>
      </c>
      <c r="O280" s="171">
        <v>0.6</v>
      </c>
      <c r="P280" s="171">
        <v>0.6</v>
      </c>
      <c r="Q280" s="171">
        <v>0.61</v>
      </c>
      <c r="R280" s="171">
        <v>0.6</v>
      </c>
      <c r="S280" s="171">
        <v>0.59</v>
      </c>
      <c r="T280" s="171">
        <v>0.57999999999999996</v>
      </c>
      <c r="U280" s="171">
        <v>0.56999999999999995</v>
      </c>
      <c r="V280" s="171">
        <v>0.56999999999999995</v>
      </c>
      <c r="W280" s="171">
        <v>0.56000000000000005</v>
      </c>
      <c r="X280" s="171">
        <v>0.56000000000000005</v>
      </c>
      <c r="Y280" s="171">
        <v>0.56999999999999995</v>
      </c>
      <c r="Z280" s="171">
        <v>0.59</v>
      </c>
      <c r="AA280" s="171">
        <v>0.6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0.43</v>
      </c>
      <c r="F281" s="171">
        <v>0.43</v>
      </c>
      <c r="G281" s="171">
        <v>0.43</v>
      </c>
      <c r="H281" s="171">
        <v>0.43</v>
      </c>
      <c r="I281" s="171">
        <v>0.43</v>
      </c>
      <c r="J281" s="171">
        <v>0.44</v>
      </c>
      <c r="K281" s="171">
        <v>0.44</v>
      </c>
      <c r="L281" s="171">
        <v>0.45</v>
      </c>
      <c r="M281" s="171">
        <v>0.45</v>
      </c>
      <c r="N281" s="171">
        <v>0.46</v>
      </c>
      <c r="O281" s="171">
        <v>0.47</v>
      </c>
      <c r="P281" s="171">
        <v>0.49</v>
      </c>
      <c r="Q281" s="171">
        <v>0.49</v>
      </c>
      <c r="R281" s="171">
        <v>0.5</v>
      </c>
      <c r="S281" s="171">
        <v>0.5</v>
      </c>
      <c r="T281" s="171">
        <v>0.51</v>
      </c>
      <c r="U281" s="171">
        <v>0.52</v>
      </c>
      <c r="V281" s="171">
        <v>0.52</v>
      </c>
      <c r="W281" s="171">
        <v>0.52</v>
      </c>
      <c r="X281" s="171">
        <v>0.52</v>
      </c>
      <c r="Y281" s="171">
        <v>0.52</v>
      </c>
      <c r="Z281" s="171">
        <v>0.52</v>
      </c>
      <c r="AA281" s="171">
        <v>0.5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0.28999999999999998</v>
      </c>
      <c r="F282" s="171">
        <v>0.28999999999999998</v>
      </c>
      <c r="G282" s="171">
        <v>0.36</v>
      </c>
      <c r="H282" s="171">
        <v>0.43</v>
      </c>
      <c r="I282" s="171">
        <v>0.5</v>
      </c>
      <c r="J282" s="171">
        <v>0.5</v>
      </c>
      <c r="K282" s="171">
        <v>0.5</v>
      </c>
      <c r="L282" s="171">
        <v>0.43</v>
      </c>
      <c r="M282" s="171">
        <v>0.36</v>
      </c>
      <c r="N282" s="171">
        <v>0.28999999999999998</v>
      </c>
      <c r="O282" s="171">
        <v>0.28999999999999998</v>
      </c>
      <c r="P282" s="171">
        <v>0.28999999999999998</v>
      </c>
      <c r="Q282" s="171">
        <v>0.28999999999999998</v>
      </c>
      <c r="R282" s="171">
        <v>0.28999999999999998</v>
      </c>
      <c r="S282" s="171">
        <v>0.36</v>
      </c>
      <c r="T282" s="171">
        <v>0.43</v>
      </c>
      <c r="U282" s="171">
        <v>0.5</v>
      </c>
      <c r="V282" s="171">
        <v>0.5</v>
      </c>
      <c r="W282" s="171">
        <v>0.5</v>
      </c>
      <c r="X282" s="171">
        <v>0.5</v>
      </c>
      <c r="Y282" s="171">
        <v>0.5</v>
      </c>
      <c r="Z282" s="171">
        <v>0.5</v>
      </c>
      <c r="AA282" s="171">
        <v>0.5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</v>
      </c>
      <c r="F283" s="171">
        <v>0.4</v>
      </c>
      <c r="G283" s="171">
        <v>0.45</v>
      </c>
      <c r="H283" s="171">
        <v>0.5</v>
      </c>
      <c r="I283" s="171">
        <v>0.45</v>
      </c>
      <c r="J283" s="171">
        <v>0.43</v>
      </c>
      <c r="K283" s="171">
        <v>0.38</v>
      </c>
      <c r="L283" s="171">
        <v>0.28999999999999998</v>
      </c>
      <c r="M283" s="171">
        <v>0.19</v>
      </c>
      <c r="N283" s="171">
        <v>0.14000000000000001</v>
      </c>
      <c r="O283" s="171">
        <v>0.05</v>
      </c>
      <c r="P283" s="171">
        <v>0.05</v>
      </c>
      <c r="Q283" s="171">
        <v>0.05</v>
      </c>
      <c r="R283" s="171">
        <v>0.05</v>
      </c>
      <c r="S283" s="171">
        <v>0.14000000000000001</v>
      </c>
      <c r="T283" s="171">
        <v>0.24</v>
      </c>
      <c r="U283" s="171">
        <v>0.33</v>
      </c>
      <c r="V283" s="171">
        <v>0.48</v>
      </c>
      <c r="W283" s="171">
        <v>0.52</v>
      </c>
      <c r="X283" s="171">
        <v>0.52</v>
      </c>
      <c r="Y283" s="171">
        <v>0.52</v>
      </c>
      <c r="Z283" s="171">
        <v>0.43</v>
      </c>
      <c r="AA283" s="171">
        <v>0.33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0.62</v>
      </c>
      <c r="F284" s="173">
        <v>0.61</v>
      </c>
      <c r="G284" s="173">
        <v>0.6</v>
      </c>
      <c r="H284" s="173">
        <v>0.59</v>
      </c>
      <c r="I284" s="173">
        <v>0.59</v>
      </c>
      <c r="J284" s="173">
        <v>0.57999999999999996</v>
      </c>
      <c r="K284" s="173">
        <v>0.57999999999999996</v>
      </c>
      <c r="L284" s="173">
        <v>0.56999999999999995</v>
      </c>
      <c r="M284" s="173">
        <v>0.56999999999999995</v>
      </c>
      <c r="N284" s="173">
        <v>0.56999999999999995</v>
      </c>
      <c r="O284" s="173">
        <v>0.56999999999999995</v>
      </c>
      <c r="P284" s="173">
        <v>0.57999999999999996</v>
      </c>
      <c r="Q284" s="173">
        <v>0.6</v>
      </c>
      <c r="R284" s="173">
        <v>0.61</v>
      </c>
      <c r="S284" s="173">
        <v>0.62</v>
      </c>
      <c r="T284" s="173">
        <v>0.62</v>
      </c>
      <c r="U284" s="173">
        <v>0.62</v>
      </c>
      <c r="V284" s="173">
        <v>0.63</v>
      </c>
      <c r="W284" s="173">
        <v>0.63</v>
      </c>
      <c r="X284" s="173">
        <v>0.62</v>
      </c>
      <c r="Y284" s="173">
        <v>0.61</v>
      </c>
      <c r="Z284" s="173">
        <v>0.6</v>
      </c>
      <c r="AA284" s="173">
        <v>0.57999999999999996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0.32</v>
      </c>
      <c r="F285" s="175">
        <v>0.32</v>
      </c>
      <c r="G285" s="175">
        <v>0.31</v>
      </c>
      <c r="H285" s="175">
        <v>0.28999999999999998</v>
      </c>
      <c r="I285" s="175">
        <v>0.28000000000000003</v>
      </c>
      <c r="J285" s="175">
        <v>0.28000000000000003</v>
      </c>
      <c r="K285" s="175">
        <v>0.28000000000000003</v>
      </c>
      <c r="L285" s="175">
        <v>0.27</v>
      </c>
      <c r="M285" s="175">
        <v>0.27</v>
      </c>
      <c r="N285" s="175">
        <v>0.27</v>
      </c>
      <c r="O285" s="175">
        <v>0.28000000000000003</v>
      </c>
      <c r="P285" s="175">
        <v>0.28000000000000003</v>
      </c>
      <c r="Q285" s="175">
        <v>0.28000000000000003</v>
      </c>
      <c r="R285" s="175">
        <v>0.28000000000000003</v>
      </c>
      <c r="S285" s="175">
        <v>0.28999999999999998</v>
      </c>
      <c r="T285" s="175">
        <v>0.28999999999999998</v>
      </c>
      <c r="U285" s="175">
        <v>0.3</v>
      </c>
      <c r="V285" s="175">
        <v>0.3</v>
      </c>
      <c r="W285" s="175">
        <v>0.31</v>
      </c>
      <c r="X285" s="175">
        <v>0.32</v>
      </c>
      <c r="Y285" s="175">
        <v>0.32</v>
      </c>
      <c r="Z285" s="175">
        <v>0.31</v>
      </c>
      <c r="AA285" s="175">
        <v>0.31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0.19</v>
      </c>
      <c r="F286" s="175">
        <v>0.12</v>
      </c>
      <c r="G286" s="175">
        <v>0.08</v>
      </c>
      <c r="H286" s="175">
        <v>0.08</v>
      </c>
      <c r="I286" s="175">
        <v>0.1</v>
      </c>
      <c r="J286" s="175">
        <v>0.13</v>
      </c>
      <c r="K286" s="175">
        <v>0.13</v>
      </c>
      <c r="L286" s="175">
        <v>0.17</v>
      </c>
      <c r="M286" s="175">
        <v>0.18</v>
      </c>
      <c r="N286" s="175">
        <v>0.19</v>
      </c>
      <c r="O286" s="175">
        <v>0.19</v>
      </c>
      <c r="P286" s="175">
        <v>0.18</v>
      </c>
      <c r="Q286" s="175">
        <v>0.17</v>
      </c>
      <c r="R286" s="175">
        <v>0.18</v>
      </c>
      <c r="S286" s="175">
        <v>0.16</v>
      </c>
      <c r="T286" s="175">
        <v>0.16</v>
      </c>
      <c r="U286" s="175">
        <v>0.16</v>
      </c>
      <c r="V286" s="175">
        <v>0.16</v>
      </c>
      <c r="W286" s="175">
        <v>0.14000000000000001</v>
      </c>
      <c r="X286" s="175">
        <v>0.13</v>
      </c>
      <c r="Y286" s="175">
        <v>0.12</v>
      </c>
      <c r="Z286" s="175">
        <v>0.12</v>
      </c>
      <c r="AA286" s="175">
        <v>0.1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0.27</v>
      </c>
      <c r="F287" s="177">
        <v>0.25</v>
      </c>
      <c r="G287" s="177">
        <v>0.2</v>
      </c>
      <c r="H287" s="177">
        <v>0.14000000000000001</v>
      </c>
      <c r="I287" s="177">
        <v>0.15</v>
      </c>
      <c r="J287" s="177">
        <v>0.15</v>
      </c>
      <c r="K287" s="177">
        <v>0.15</v>
      </c>
      <c r="L287" s="177">
        <v>0.13</v>
      </c>
      <c r="M287" s="177">
        <v>0.12</v>
      </c>
      <c r="N287" s="177">
        <v>0.12</v>
      </c>
      <c r="O287" s="177">
        <v>0.13</v>
      </c>
      <c r="P287" s="177">
        <v>0.13</v>
      </c>
      <c r="Q287" s="177">
        <v>0.13</v>
      </c>
      <c r="R287" s="177">
        <v>0.13</v>
      </c>
      <c r="S287" s="177">
        <v>0.16</v>
      </c>
      <c r="T287" s="177">
        <v>0.18</v>
      </c>
      <c r="U287" s="177">
        <v>0.18</v>
      </c>
      <c r="V287" s="177">
        <v>0.16</v>
      </c>
      <c r="W287" s="177">
        <v>0.14000000000000001</v>
      </c>
      <c r="X287" s="177">
        <v>0.14000000000000001</v>
      </c>
      <c r="Y287" s="177">
        <v>0.11</v>
      </c>
      <c r="Z287" s="177">
        <v>0.11</v>
      </c>
      <c r="AA287" s="177">
        <v>0.11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0.61</v>
      </c>
      <c r="F288" s="179">
        <v>0.61</v>
      </c>
      <c r="G288" s="179">
        <v>0.61</v>
      </c>
      <c r="H288" s="179">
        <v>0.61</v>
      </c>
      <c r="I288" s="179">
        <v>0.61</v>
      </c>
      <c r="J288" s="179">
        <v>0.61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0.62</v>
      </c>
      <c r="S288" s="179">
        <v>0.62</v>
      </c>
      <c r="T288" s="179">
        <v>0.62</v>
      </c>
      <c r="U288" s="179">
        <v>0.62</v>
      </c>
      <c r="V288" s="179">
        <v>0.63</v>
      </c>
      <c r="W288" s="179">
        <v>0.62</v>
      </c>
      <c r="X288" s="179">
        <v>0.62</v>
      </c>
      <c r="Y288" s="179">
        <v>0.62</v>
      </c>
      <c r="Z288" s="179">
        <v>0.63</v>
      </c>
      <c r="AA288" s="179">
        <v>0.64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0.46</v>
      </c>
      <c r="F289" s="179">
        <v>0.45</v>
      </c>
      <c r="G289" s="179">
        <v>0.45</v>
      </c>
      <c r="H289" s="179">
        <v>0.44</v>
      </c>
      <c r="I289" s="179">
        <v>0.45</v>
      </c>
      <c r="J289" s="179">
        <v>0.46</v>
      </c>
      <c r="K289" s="179">
        <v>0.47</v>
      </c>
      <c r="L289" s="179">
        <v>0.48</v>
      </c>
      <c r="M289" s="179">
        <v>0.47</v>
      </c>
      <c r="N289" s="179">
        <v>0.48</v>
      </c>
      <c r="O289" s="179">
        <v>0.48</v>
      </c>
      <c r="P289" s="179">
        <v>0.47</v>
      </c>
      <c r="Q289" s="179">
        <v>0.47</v>
      </c>
      <c r="R289" s="179">
        <v>0.47</v>
      </c>
      <c r="S289" s="179">
        <v>0.47</v>
      </c>
      <c r="T289" s="179">
        <v>0.48</v>
      </c>
      <c r="U289" s="179">
        <v>0.49</v>
      </c>
      <c r="V289" s="179">
        <v>0.5</v>
      </c>
      <c r="W289" s="179">
        <v>0.51</v>
      </c>
      <c r="X289" s="179">
        <v>0.52</v>
      </c>
      <c r="Y289" s="179">
        <v>0.52</v>
      </c>
      <c r="Z289" s="179">
        <v>0.52</v>
      </c>
      <c r="AA289" s="179">
        <v>0.53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0.13</v>
      </c>
      <c r="F290" s="179">
        <v>0.16</v>
      </c>
      <c r="G290" s="179">
        <v>0.17</v>
      </c>
      <c r="H290" s="179">
        <v>0.19</v>
      </c>
      <c r="I290" s="179">
        <v>0.21</v>
      </c>
      <c r="J290" s="179">
        <v>0.2</v>
      </c>
      <c r="K290" s="179">
        <v>0.18</v>
      </c>
      <c r="L290" s="179">
        <v>0.17</v>
      </c>
      <c r="M290" s="179">
        <v>0.15</v>
      </c>
      <c r="N290" s="179">
        <v>0.14000000000000001</v>
      </c>
      <c r="O290" s="179">
        <v>0.12</v>
      </c>
      <c r="P290" s="179">
        <v>0.1</v>
      </c>
      <c r="Q290" s="179">
        <v>0.09</v>
      </c>
      <c r="R290" s="179">
        <v>0.12</v>
      </c>
      <c r="S290" s="179">
        <v>0.14000000000000001</v>
      </c>
      <c r="T290" s="179">
        <v>0.16</v>
      </c>
      <c r="U290" s="179">
        <v>0.21</v>
      </c>
      <c r="V290" s="179">
        <v>0.26</v>
      </c>
      <c r="W290" s="179">
        <v>0.28999999999999998</v>
      </c>
      <c r="X290" s="179">
        <v>0.31</v>
      </c>
      <c r="Y290" s="179">
        <v>0.3</v>
      </c>
      <c r="Z290" s="179">
        <v>0.3</v>
      </c>
      <c r="AA290" s="179">
        <v>0.31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7.0000000000000007E-2</v>
      </c>
      <c r="F291" s="179">
        <v>0.06</v>
      </c>
      <c r="G291" s="179">
        <v>0.05</v>
      </c>
      <c r="H291" s="179">
        <v>0.05</v>
      </c>
      <c r="I291" s="179">
        <v>0.05</v>
      </c>
      <c r="J291" s="179">
        <v>0.05</v>
      </c>
      <c r="K291" s="179">
        <v>0.06</v>
      </c>
      <c r="L291" s="179">
        <v>0.05</v>
      </c>
      <c r="M291" s="179">
        <v>0.05</v>
      </c>
      <c r="N291" s="179">
        <v>0.06</v>
      </c>
      <c r="O291" s="179">
        <v>0.08</v>
      </c>
      <c r="P291" s="179">
        <v>0.11</v>
      </c>
      <c r="Q291" s="179">
        <v>0.11</v>
      </c>
      <c r="R291" s="179">
        <v>0.1</v>
      </c>
      <c r="S291" s="179">
        <v>0.09</v>
      </c>
      <c r="T291" s="179">
        <v>0.08</v>
      </c>
      <c r="U291" s="179">
        <v>7.0000000000000007E-2</v>
      </c>
      <c r="V291" s="179">
        <v>0.05</v>
      </c>
      <c r="W291" s="179">
        <v>0.02</v>
      </c>
      <c r="X291" s="179">
        <v>0.05</v>
      </c>
      <c r="Y291" s="179">
        <v>0.06</v>
      </c>
      <c r="Z291" s="179">
        <v>0.08</v>
      </c>
      <c r="AA291" s="179">
        <v>0.08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0.73</v>
      </c>
      <c r="F292" s="181">
        <v>0.73</v>
      </c>
      <c r="G292" s="181">
        <v>0.73</v>
      </c>
      <c r="H292" s="181">
        <v>0.73</v>
      </c>
      <c r="I292" s="181">
        <v>0.73</v>
      </c>
      <c r="J292" s="181">
        <v>0.73</v>
      </c>
      <c r="K292" s="181">
        <v>0.72</v>
      </c>
      <c r="L292" s="181">
        <v>0.72</v>
      </c>
      <c r="M292" s="181">
        <v>0.73</v>
      </c>
      <c r="N292" s="181">
        <v>0.73</v>
      </c>
      <c r="O292" s="181">
        <v>0.72</v>
      </c>
      <c r="P292" s="181">
        <v>0.72</v>
      </c>
      <c r="Q292" s="181">
        <v>0.72</v>
      </c>
      <c r="R292" s="181">
        <v>0.72</v>
      </c>
      <c r="S292" s="181">
        <v>0.73</v>
      </c>
      <c r="T292" s="181">
        <v>0.72</v>
      </c>
      <c r="U292" s="181">
        <v>0.72</v>
      </c>
      <c r="V292" s="181">
        <v>0.73</v>
      </c>
      <c r="W292" s="181">
        <v>0.73</v>
      </c>
      <c r="X292" s="181">
        <v>0.72</v>
      </c>
      <c r="Y292" s="181">
        <v>0.73</v>
      </c>
      <c r="Z292" s="181">
        <v>0.73</v>
      </c>
      <c r="AA292" s="181">
        <v>0.73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0.48</v>
      </c>
      <c r="F293" s="183">
        <v>0.48</v>
      </c>
      <c r="G293" s="183">
        <v>0.47</v>
      </c>
      <c r="H293" s="183">
        <v>0.46</v>
      </c>
      <c r="I293" s="183">
        <v>0.46</v>
      </c>
      <c r="J293" s="183">
        <v>0.46</v>
      </c>
      <c r="K293" s="183">
        <v>0.46</v>
      </c>
      <c r="L293" s="183">
        <v>0.46</v>
      </c>
      <c r="M293" s="183">
        <v>0.46</v>
      </c>
      <c r="N293" s="183">
        <v>0.47</v>
      </c>
      <c r="O293" s="183">
        <v>0.47</v>
      </c>
      <c r="P293" s="183">
        <v>0.48</v>
      </c>
      <c r="Q293" s="183">
        <v>0.49</v>
      </c>
      <c r="R293" s="183">
        <v>0.49</v>
      </c>
      <c r="S293" s="183">
        <v>0.49</v>
      </c>
      <c r="T293" s="183">
        <v>0.5</v>
      </c>
      <c r="U293" s="183">
        <v>0.5</v>
      </c>
      <c r="V293" s="183">
        <v>0.5</v>
      </c>
      <c r="W293" s="183">
        <v>0.5</v>
      </c>
      <c r="X293" s="183">
        <v>0.5</v>
      </c>
      <c r="Y293" s="183">
        <v>0.5</v>
      </c>
      <c r="Z293" s="183">
        <v>0.5</v>
      </c>
      <c r="AA293" s="183">
        <v>0.5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0.25</v>
      </c>
      <c r="F294" s="183">
        <v>0.24</v>
      </c>
      <c r="G294" s="183">
        <v>0.24</v>
      </c>
      <c r="H294" s="183">
        <v>0.24</v>
      </c>
      <c r="I294" s="183">
        <v>0.27</v>
      </c>
      <c r="J294" s="183">
        <v>0.28000000000000003</v>
      </c>
      <c r="K294" s="183">
        <v>0.27</v>
      </c>
      <c r="L294" s="183">
        <v>0.27</v>
      </c>
      <c r="M294" s="183">
        <v>0.27</v>
      </c>
      <c r="N294" s="183">
        <v>0.26</v>
      </c>
      <c r="O294" s="183">
        <v>0.27</v>
      </c>
      <c r="P294" s="183">
        <v>0.25</v>
      </c>
      <c r="Q294" s="183">
        <v>0.24</v>
      </c>
      <c r="R294" s="183">
        <v>0.26</v>
      </c>
      <c r="S294" s="183">
        <v>0.27</v>
      </c>
      <c r="T294" s="183">
        <v>0.28000000000000003</v>
      </c>
      <c r="U294" s="183">
        <v>0.3</v>
      </c>
      <c r="V294" s="183">
        <v>0.31</v>
      </c>
      <c r="W294" s="183">
        <v>0.32</v>
      </c>
      <c r="X294" s="183">
        <v>0.32</v>
      </c>
      <c r="Y294" s="183">
        <v>0.31</v>
      </c>
      <c r="Z294" s="183">
        <v>0.31</v>
      </c>
      <c r="AA294" s="183">
        <v>0.31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0.23</v>
      </c>
      <c r="F295" s="185">
        <v>0.22</v>
      </c>
      <c r="G295" s="185">
        <v>0.21</v>
      </c>
      <c r="H295" s="185">
        <v>0.2</v>
      </c>
      <c r="I295" s="185">
        <v>0.19</v>
      </c>
      <c r="J295" s="185">
        <v>0.19</v>
      </c>
      <c r="K295" s="185">
        <v>0.19</v>
      </c>
      <c r="L295" s="185">
        <v>0.18</v>
      </c>
      <c r="M295" s="185">
        <v>0.16</v>
      </c>
      <c r="N295" s="185">
        <v>0.16</v>
      </c>
      <c r="O295" s="185">
        <v>0.16</v>
      </c>
      <c r="P295" s="185">
        <v>0.18</v>
      </c>
      <c r="Q295" s="185">
        <v>0.17</v>
      </c>
      <c r="R295" s="185">
        <v>0.17</v>
      </c>
      <c r="S295" s="185">
        <v>0.17</v>
      </c>
      <c r="T295" s="185">
        <v>0.18</v>
      </c>
      <c r="U295" s="185">
        <v>0.18</v>
      </c>
      <c r="V295" s="185">
        <v>0.17</v>
      </c>
      <c r="W295" s="185">
        <v>0.16</v>
      </c>
      <c r="X295" s="185">
        <v>0.15</v>
      </c>
      <c r="Y295" s="185">
        <v>0.16</v>
      </c>
      <c r="Z295" s="185">
        <v>0.16</v>
      </c>
      <c r="AA295" s="185">
        <v>0.16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1085</v>
      </c>
      <c r="F301" s="193">
        <f>F241</f>
        <v>792</v>
      </c>
      <c r="G301" s="193">
        <f>G241</f>
        <v>293</v>
      </c>
      <c r="H301" s="305">
        <f>F301/E301</f>
        <v>0.72995391705069124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1529</v>
      </c>
      <c r="F302" s="193">
        <f>J241</f>
        <v>756</v>
      </c>
      <c r="G302" s="193">
        <f>K241</f>
        <v>773</v>
      </c>
      <c r="H302" s="305">
        <f>F302/E302</f>
        <v>0.49444081098757359</v>
      </c>
      <c r="I302" s="305"/>
    </row>
    <row r="303" spans="1:240" ht="14.65" customHeight="1" x14ac:dyDescent="0.2">
      <c r="D303" s="192" t="s">
        <v>407</v>
      </c>
      <c r="E303" s="193">
        <f>M241</f>
        <v>44</v>
      </c>
      <c r="F303" s="193">
        <f>N241</f>
        <v>15</v>
      </c>
      <c r="G303" s="193">
        <f>O241</f>
        <v>29</v>
      </c>
      <c r="H303" s="305">
        <f>F303/E303</f>
        <v>0.34090909090909088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13</v>
      </c>
      <c r="G304" s="193">
        <f>S241</f>
        <v>56</v>
      </c>
      <c r="H304" s="305">
        <f>F304/E304</f>
        <v>0.18840579710144928</v>
      </c>
      <c r="I304" s="305"/>
    </row>
    <row r="305" spans="1:14" ht="14.65" customHeight="1" x14ac:dyDescent="0.2">
      <c r="D305" s="194" t="s">
        <v>401</v>
      </c>
      <c r="E305" s="158">
        <f>SUM(E301:E304)</f>
        <v>2727</v>
      </c>
      <c r="F305" s="158">
        <f>SUM(F301:F304)</f>
        <v>1576</v>
      </c>
      <c r="G305" s="158">
        <f>SUM(G301:G304)</f>
        <v>1151</v>
      </c>
      <c r="H305" s="307">
        <f>F305/E305</f>
        <v>0.57792445911257795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792</v>
      </c>
      <c r="F308" s="193">
        <f>U241</f>
        <v>54</v>
      </c>
      <c r="G308" s="193">
        <v>97</v>
      </c>
      <c r="H308" s="309">
        <f>E308+F308+G308</f>
        <v>943</v>
      </c>
      <c r="I308" s="309">
        <f>SUM(E308:H308)</f>
        <v>1886</v>
      </c>
      <c r="J308" s="18"/>
    </row>
    <row r="309" spans="1:14" ht="14.65" customHeight="1" x14ac:dyDescent="0.2">
      <c r="D309" s="192" t="s">
        <v>413</v>
      </c>
      <c r="E309" s="193">
        <f>F302</f>
        <v>756</v>
      </c>
      <c r="F309" s="193">
        <f>V241</f>
        <v>340</v>
      </c>
      <c r="G309" s="193">
        <v>159</v>
      </c>
      <c r="H309" s="309">
        <f>E309+F309+G309</f>
        <v>1255</v>
      </c>
      <c r="I309" s="309"/>
    </row>
    <row r="310" spans="1:14" ht="14.65" customHeight="1" x14ac:dyDescent="0.2">
      <c r="D310" s="192" t="s">
        <v>407</v>
      </c>
      <c r="E310" s="193">
        <f>F303</f>
        <v>15</v>
      </c>
      <c r="F310" s="193">
        <f>W241</f>
        <v>6</v>
      </c>
      <c r="G310" s="196">
        <v>0</v>
      </c>
      <c r="H310" s="309">
        <f>E310+F310+G310</f>
        <v>21</v>
      </c>
      <c r="I310" s="309"/>
    </row>
    <row r="311" spans="1:14" ht="14.65" customHeight="1" x14ac:dyDescent="0.2">
      <c r="D311" s="192" t="s">
        <v>414</v>
      </c>
      <c r="E311" s="193">
        <f>F304</f>
        <v>13</v>
      </c>
      <c r="F311" s="193">
        <f>X241</f>
        <v>10</v>
      </c>
      <c r="G311" s="196">
        <v>1</v>
      </c>
      <c r="H311" s="309">
        <f>E311+F311+G311</f>
        <v>24</v>
      </c>
      <c r="I311" s="309"/>
    </row>
    <row r="312" spans="1:14" ht="14.65" customHeight="1" x14ac:dyDescent="0.2">
      <c r="D312" s="194" t="s">
        <v>401</v>
      </c>
      <c r="E312" s="197">
        <f>SUM(E308:E311)</f>
        <v>1576</v>
      </c>
      <c r="F312" s="197">
        <f>SUM(F308:F311)</f>
        <v>410</v>
      </c>
      <c r="G312" s="197">
        <f>SUM(G308:G311)</f>
        <v>257</v>
      </c>
      <c r="H312" s="310">
        <f>H308+H309+H310+H311</f>
        <v>2243</v>
      </c>
      <c r="I312" s="310">
        <f>F312+G312+H312</f>
        <v>2910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499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449</v>
      </c>
      <c r="F319" s="203">
        <v>418</v>
      </c>
      <c r="G319" s="203">
        <f>SUM(E319:F319)</f>
        <v>867</v>
      </c>
      <c r="H319" s="204">
        <v>29</v>
      </c>
      <c r="I319" s="204">
        <v>68</v>
      </c>
      <c r="J319" s="204">
        <f>SUM(H319:I319)</f>
        <v>97</v>
      </c>
      <c r="K319" s="205">
        <f>M319-L319</f>
        <v>478</v>
      </c>
      <c r="L319" s="205">
        <f>F319+I319</f>
        <v>486</v>
      </c>
      <c r="M319" s="206">
        <f>H308+H310</f>
        <v>964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607</v>
      </c>
      <c r="F320" s="203">
        <v>512</v>
      </c>
      <c r="G320" s="203">
        <f>SUM(E320:F320)</f>
        <v>1119</v>
      </c>
      <c r="H320" s="204">
        <v>44</v>
      </c>
      <c r="I320" s="204">
        <v>116</v>
      </c>
      <c r="J320" s="204">
        <f>SUM(H320:I320)</f>
        <v>160</v>
      </c>
      <c r="K320" s="205">
        <f>M320-L320</f>
        <v>651</v>
      </c>
      <c r="L320" s="205">
        <f>F320+I320</f>
        <v>628</v>
      </c>
      <c r="M320" s="206">
        <f>H309+H311</f>
        <v>1279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1056</v>
      </c>
      <c r="F321" s="208">
        <f>SUM(F319:F320)</f>
        <v>930</v>
      </c>
      <c r="G321" s="208">
        <f>SUM(E321:F321)</f>
        <v>1986</v>
      </c>
      <c r="H321" s="209">
        <f t="shared" ref="H321:M321" si="8">SUM(H319:H320)</f>
        <v>73</v>
      </c>
      <c r="I321" s="209">
        <f t="shared" si="8"/>
        <v>184</v>
      </c>
      <c r="J321" s="209">
        <f t="shared" si="8"/>
        <v>257</v>
      </c>
      <c r="K321" s="210">
        <f t="shared" si="8"/>
        <v>1129</v>
      </c>
      <c r="L321" s="210">
        <f t="shared" si="8"/>
        <v>1114</v>
      </c>
      <c r="M321" s="211">
        <f t="shared" si="8"/>
        <v>2243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44064</v>
      </c>
      <c r="F325" s="213">
        <v>44065</v>
      </c>
      <c r="G325" s="213">
        <v>44066</v>
      </c>
      <c r="H325" s="213">
        <v>44067</v>
      </c>
      <c r="I325" s="213">
        <v>44068</v>
      </c>
      <c r="J325" s="213">
        <v>44069</v>
      </c>
      <c r="K325" s="213">
        <v>44070</v>
      </c>
      <c r="L325" s="213">
        <v>44071</v>
      </c>
      <c r="M325" s="213">
        <v>44072</v>
      </c>
      <c r="N325" s="213">
        <v>44073</v>
      </c>
      <c r="O325" s="213">
        <v>44074</v>
      </c>
      <c r="P325" s="213">
        <v>44075</v>
      </c>
      <c r="Q325" s="213">
        <v>44076</v>
      </c>
      <c r="R325" s="213">
        <v>44077</v>
      </c>
      <c r="S325" s="213">
        <v>44078</v>
      </c>
      <c r="T325" s="213">
        <v>44079</v>
      </c>
      <c r="U325" s="213">
        <v>44080</v>
      </c>
      <c r="V325" s="213">
        <v>44081</v>
      </c>
      <c r="W325" s="213">
        <v>44082</v>
      </c>
      <c r="X325" s="213">
        <v>44083</v>
      </c>
      <c r="Y325" s="213">
        <v>44084</v>
      </c>
      <c r="Z325" s="213">
        <v>44085</v>
      </c>
      <c r="AA325" s="213">
        <v>44086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962</v>
      </c>
      <c r="F326" s="215">
        <v>965</v>
      </c>
      <c r="G326" s="215">
        <v>958</v>
      </c>
      <c r="H326" s="215">
        <v>998</v>
      </c>
      <c r="I326" s="215">
        <v>998</v>
      </c>
      <c r="J326" s="215">
        <v>993</v>
      </c>
      <c r="K326" s="215">
        <v>977</v>
      </c>
      <c r="L326" s="215">
        <v>969</v>
      </c>
      <c r="M326" s="215">
        <v>1037</v>
      </c>
      <c r="N326" s="215">
        <v>969</v>
      </c>
      <c r="O326" s="215">
        <v>954</v>
      </c>
      <c r="P326" s="215">
        <v>945</v>
      </c>
      <c r="Q326" s="215">
        <v>975</v>
      </c>
      <c r="R326" s="215">
        <v>952</v>
      </c>
      <c r="S326" s="215">
        <v>933</v>
      </c>
      <c r="T326" s="215">
        <v>966</v>
      </c>
      <c r="U326" s="215">
        <v>957</v>
      </c>
      <c r="V326" s="215">
        <v>945</v>
      </c>
      <c r="W326" s="215">
        <v>942</v>
      </c>
      <c r="X326" s="215">
        <v>935</v>
      </c>
      <c r="Y326" s="215">
        <v>962</v>
      </c>
      <c r="Z326" s="215">
        <v>967</v>
      </c>
      <c r="AA326" s="215">
        <v>964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1114</v>
      </c>
      <c r="F327" s="217">
        <v>1082</v>
      </c>
      <c r="G327" s="217">
        <v>1053</v>
      </c>
      <c r="H327" s="217">
        <v>1074</v>
      </c>
      <c r="I327" s="217">
        <v>1143</v>
      </c>
      <c r="J327" s="217">
        <v>1161</v>
      </c>
      <c r="K327" s="217">
        <v>1237</v>
      </c>
      <c r="L327" s="217">
        <v>1246</v>
      </c>
      <c r="M327" s="217">
        <v>1164</v>
      </c>
      <c r="N327" s="217">
        <v>1184</v>
      </c>
      <c r="O327" s="217">
        <v>1211</v>
      </c>
      <c r="P327" s="217">
        <v>1267</v>
      </c>
      <c r="Q327" s="217">
        <v>1329</v>
      </c>
      <c r="R327" s="217">
        <v>1297</v>
      </c>
      <c r="S327" s="217">
        <v>1331</v>
      </c>
      <c r="T327" s="217">
        <v>1316</v>
      </c>
      <c r="U327" s="217">
        <v>1331</v>
      </c>
      <c r="V327" s="217">
        <v>1354</v>
      </c>
      <c r="W327" s="217">
        <v>1356</v>
      </c>
      <c r="X327" s="217">
        <v>1301</v>
      </c>
      <c r="Y327" s="217">
        <v>1268</v>
      </c>
      <c r="Z327" s="217">
        <v>1263</v>
      </c>
      <c r="AA327" s="217">
        <v>1279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AA328" si="9">SUM(E326:E327)</f>
        <v>2076</v>
      </c>
      <c r="F328" s="219">
        <f t="shared" si="9"/>
        <v>2047</v>
      </c>
      <c r="G328" s="219">
        <f t="shared" si="9"/>
        <v>2011</v>
      </c>
      <c r="H328" s="219">
        <f t="shared" si="9"/>
        <v>2072</v>
      </c>
      <c r="I328" s="219">
        <f t="shared" si="9"/>
        <v>2141</v>
      </c>
      <c r="J328" s="219">
        <f t="shared" si="9"/>
        <v>2154</v>
      </c>
      <c r="K328" s="219">
        <f t="shared" si="9"/>
        <v>2214</v>
      </c>
      <c r="L328" s="219">
        <f t="shared" si="9"/>
        <v>2215</v>
      </c>
      <c r="M328" s="219">
        <f t="shared" si="9"/>
        <v>2201</v>
      </c>
      <c r="N328" s="219">
        <f t="shared" si="9"/>
        <v>2153</v>
      </c>
      <c r="O328" s="219">
        <f t="shared" si="9"/>
        <v>2165</v>
      </c>
      <c r="P328" s="219">
        <f t="shared" si="9"/>
        <v>2212</v>
      </c>
      <c r="Q328" s="219">
        <f t="shared" si="9"/>
        <v>2304</v>
      </c>
      <c r="R328" s="219">
        <f t="shared" si="9"/>
        <v>2249</v>
      </c>
      <c r="S328" s="219">
        <f t="shared" si="9"/>
        <v>2264</v>
      </c>
      <c r="T328" s="219">
        <f t="shared" si="9"/>
        <v>2282</v>
      </c>
      <c r="U328" s="219">
        <f t="shared" si="9"/>
        <v>2288</v>
      </c>
      <c r="V328" s="219">
        <f t="shared" si="9"/>
        <v>2299</v>
      </c>
      <c r="W328" s="219">
        <f t="shared" si="9"/>
        <v>2298</v>
      </c>
      <c r="X328" s="219">
        <f t="shared" si="9"/>
        <v>2236</v>
      </c>
      <c r="Y328" s="219">
        <f t="shared" si="9"/>
        <v>2230</v>
      </c>
      <c r="Z328" s="219">
        <f t="shared" si="9"/>
        <v>2230</v>
      </c>
      <c r="AA328" s="219">
        <f t="shared" si="9"/>
        <v>2243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61" t="s">
        <v>426</v>
      </c>
      <c r="U330" s="361"/>
      <c r="V330" s="361"/>
      <c r="W330" s="36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62" t="s">
        <v>439</v>
      </c>
      <c r="U331" s="362"/>
      <c r="V331" s="363" t="s">
        <v>440</v>
      </c>
      <c r="W331" s="363"/>
    </row>
    <row r="332" spans="1:240" ht="14.65" customHeight="1" x14ac:dyDescent="0.2">
      <c r="C332" s="362" t="s">
        <v>441</v>
      </c>
      <c r="D332" s="364" t="s">
        <v>442</v>
      </c>
      <c r="E332" s="365" t="s">
        <v>443</v>
      </c>
      <c r="F332" s="365"/>
      <c r="G332" s="365"/>
      <c r="H332" s="332">
        <v>2273</v>
      </c>
      <c r="I332" s="332"/>
      <c r="J332" s="333">
        <f>H332/H338</f>
        <v>0.17040257890396582</v>
      </c>
      <c r="K332" s="333"/>
      <c r="L332" s="334">
        <v>707</v>
      </c>
      <c r="M332" s="334"/>
      <c r="N332" s="335">
        <f>L332/L338</f>
        <v>0.15859129654553611</v>
      </c>
      <c r="O332" s="335"/>
      <c r="P332" s="336">
        <v>29</v>
      </c>
      <c r="Q332" s="336"/>
      <c r="R332" s="337">
        <f>P332/P338</f>
        <v>0.26363636363636361</v>
      </c>
      <c r="S332" s="337"/>
      <c r="T332" s="366">
        <f>H332+L332+P332</f>
        <v>3009</v>
      </c>
      <c r="U332" s="366"/>
      <c r="V332" s="367">
        <f>T332/T338</f>
        <v>0.16804423098402771</v>
      </c>
      <c r="W332" s="367"/>
    </row>
    <row r="333" spans="1:240" x14ac:dyDescent="0.2">
      <c r="C333" s="362"/>
      <c r="D333" s="364"/>
      <c r="E333" s="365" t="s">
        <v>444</v>
      </c>
      <c r="F333" s="365"/>
      <c r="G333" s="365"/>
      <c r="H333" s="332">
        <v>528</v>
      </c>
      <c r="I333" s="332"/>
      <c r="J333" s="333">
        <f>H333/H338</f>
        <v>3.9583177149711372E-2</v>
      </c>
      <c r="K333" s="333"/>
      <c r="L333" s="334">
        <v>357</v>
      </c>
      <c r="M333" s="334"/>
      <c r="N333" s="335">
        <f>L333/L338</f>
        <v>8.0080753701211302E-2</v>
      </c>
      <c r="O333" s="335"/>
      <c r="P333" s="336">
        <v>0</v>
      </c>
      <c r="Q333" s="336"/>
      <c r="R333" s="337">
        <f>P333/P338</f>
        <v>0</v>
      </c>
      <c r="S333" s="337"/>
      <c r="T333" s="366">
        <f>H333+L333+P333</f>
        <v>885</v>
      </c>
      <c r="U333" s="366"/>
      <c r="V333" s="367">
        <f>T333/T338</f>
        <v>4.9424773818831674E-2</v>
      </c>
      <c r="W333" s="367"/>
    </row>
    <row r="334" spans="1:240" x14ac:dyDescent="0.2">
      <c r="C334" s="362"/>
      <c r="D334" s="364"/>
      <c r="E334" s="365" t="s">
        <v>445</v>
      </c>
      <c r="F334" s="365"/>
      <c r="G334" s="365"/>
      <c r="H334" s="332">
        <v>2</v>
      </c>
      <c r="I334" s="332"/>
      <c r="J334" s="333">
        <f>H334/H338</f>
        <v>1.4993627708224006E-4</v>
      </c>
      <c r="K334" s="333"/>
      <c r="L334" s="334">
        <v>8</v>
      </c>
      <c r="M334" s="334"/>
      <c r="N334" s="335">
        <f>L334/L338</f>
        <v>1.794526693584567E-3</v>
      </c>
      <c r="O334" s="335"/>
      <c r="P334" s="336">
        <v>0</v>
      </c>
      <c r="Q334" s="336"/>
      <c r="R334" s="337">
        <f>P334/P338</f>
        <v>0</v>
      </c>
      <c r="S334" s="337"/>
      <c r="T334" s="366">
        <f>H334+L334+P334</f>
        <v>10</v>
      </c>
      <c r="U334" s="366"/>
      <c r="V334" s="367">
        <f>T334/T338</f>
        <v>5.5847202055177032E-4</v>
      </c>
      <c r="W334" s="367"/>
    </row>
    <row r="335" spans="1:240" ht="14.65" customHeight="1" x14ac:dyDescent="0.2">
      <c r="C335" s="362"/>
      <c r="D335" s="364"/>
      <c r="E335" s="365" t="s">
        <v>446</v>
      </c>
      <c r="F335" s="365"/>
      <c r="G335" s="365"/>
      <c r="H335" s="332">
        <v>0</v>
      </c>
      <c r="I335" s="332"/>
      <c r="J335" s="333">
        <f>H335/H338</f>
        <v>0</v>
      </c>
      <c r="K335" s="333"/>
      <c r="L335" s="334">
        <v>2</v>
      </c>
      <c r="M335" s="334"/>
      <c r="N335" s="335">
        <f>L335/L338</f>
        <v>4.4863167339614175E-4</v>
      </c>
      <c r="O335" s="335"/>
      <c r="P335" s="336">
        <v>0</v>
      </c>
      <c r="Q335" s="336"/>
      <c r="R335" s="337">
        <f>P335/P338</f>
        <v>0</v>
      </c>
      <c r="S335" s="337"/>
      <c r="T335" s="366">
        <f>H335+L335+P335</f>
        <v>2</v>
      </c>
      <c r="U335" s="366"/>
      <c r="V335" s="367">
        <f>T335/T338</f>
        <v>1.1169440411035407E-4</v>
      </c>
      <c r="W335" s="367"/>
    </row>
    <row r="336" spans="1:240" ht="14.65" customHeight="1" x14ac:dyDescent="0.2">
      <c r="C336" s="362"/>
      <c r="D336" s="364"/>
      <c r="E336" s="368" t="s">
        <v>401</v>
      </c>
      <c r="F336" s="368"/>
      <c r="G336" s="368"/>
      <c r="H336" s="332">
        <f>SUM(H332:H335)</f>
        <v>2803</v>
      </c>
      <c r="I336" s="332">
        <f>SUM(H336:H336)</f>
        <v>2803</v>
      </c>
      <c r="J336" s="333">
        <f>H336/H338</f>
        <v>0.21013569233075943</v>
      </c>
      <c r="K336" s="333"/>
      <c r="L336" s="334">
        <f>L332+L333+L334+L335</f>
        <v>1074</v>
      </c>
      <c r="M336" s="334">
        <f>SUM(L336:L336)</f>
        <v>1074</v>
      </c>
      <c r="N336" s="335">
        <f>L336/L338</f>
        <v>0.24091520861372812</v>
      </c>
      <c r="O336" s="335"/>
      <c r="P336" s="336">
        <v>30</v>
      </c>
      <c r="Q336" s="336"/>
      <c r="R336" s="337">
        <f>P336/P338</f>
        <v>0.27272727272727271</v>
      </c>
      <c r="S336" s="337"/>
      <c r="T336" s="366">
        <f>SUM(T332:T335)</f>
        <v>3906</v>
      </c>
      <c r="U336" s="366"/>
      <c r="V336" s="367">
        <f>T336/T338</f>
        <v>0.21813917122752149</v>
      </c>
      <c r="W336" s="367"/>
    </row>
    <row r="337" spans="1:240" ht="14.65" customHeight="1" x14ac:dyDescent="0.2">
      <c r="A337"/>
      <c r="C337" s="362"/>
      <c r="D337" s="364" t="s">
        <v>447</v>
      </c>
      <c r="E337" s="364"/>
      <c r="F337" s="364"/>
      <c r="G337" s="364"/>
      <c r="H337" s="332">
        <v>10536</v>
      </c>
      <c r="I337" s="332"/>
      <c r="J337" s="333">
        <f>H337/H338</f>
        <v>0.78986430766924054</v>
      </c>
      <c r="K337" s="333"/>
      <c r="L337" s="334">
        <v>3384</v>
      </c>
      <c r="M337" s="334"/>
      <c r="N337" s="335">
        <f>L337/L338</f>
        <v>0.75908479138627183</v>
      </c>
      <c r="O337" s="335"/>
      <c r="P337" s="336">
        <v>80</v>
      </c>
      <c r="Q337" s="336"/>
      <c r="R337" s="337">
        <f>P337/P338</f>
        <v>0.72727272727272729</v>
      </c>
      <c r="S337" s="337"/>
      <c r="T337" s="366">
        <f>H337+L337+P337</f>
        <v>14000</v>
      </c>
      <c r="U337" s="366"/>
      <c r="V337" s="367">
        <f>T337/T338</f>
        <v>0.78186082877247853</v>
      </c>
      <c r="W337" s="367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13339</v>
      </c>
      <c r="I338" s="342"/>
      <c r="J338" s="307">
        <f>H338/H338</f>
        <v>1</v>
      </c>
      <c r="K338" s="307"/>
      <c r="L338" s="342">
        <f>L336+L337</f>
        <v>4458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17906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5606</v>
      </c>
      <c r="I339" s="281">
        <f>SUM(I332:I336)</f>
        <v>2803</v>
      </c>
      <c r="J339" s="281"/>
      <c r="K339" s="281"/>
      <c r="L339" s="281">
        <f>SUM(L332:L336)</f>
        <v>2148</v>
      </c>
      <c r="M339" s="281">
        <f>SUM(M332:M336)</f>
        <v>1074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44064</v>
      </c>
      <c r="F342" s="225">
        <v>44065</v>
      </c>
      <c r="G342" s="225">
        <v>44066</v>
      </c>
      <c r="H342" s="225">
        <v>44067</v>
      </c>
      <c r="I342" s="225">
        <v>44068</v>
      </c>
      <c r="J342" s="225">
        <v>44069</v>
      </c>
      <c r="K342" s="225">
        <v>44070</v>
      </c>
      <c r="L342" s="225">
        <v>44071</v>
      </c>
      <c r="M342" s="225">
        <v>44072</v>
      </c>
      <c r="N342" s="225">
        <v>44073</v>
      </c>
      <c r="O342" s="225">
        <v>44074</v>
      </c>
      <c r="P342" s="225">
        <v>44075</v>
      </c>
      <c r="Q342" s="226">
        <v>44076</v>
      </c>
      <c r="R342" s="226">
        <v>44077</v>
      </c>
      <c r="S342" s="226">
        <v>44078</v>
      </c>
      <c r="T342" s="226">
        <v>44079</v>
      </c>
      <c r="U342" s="226">
        <v>44080</v>
      </c>
      <c r="V342" s="226">
        <v>44081</v>
      </c>
      <c r="W342" s="226">
        <v>44082</v>
      </c>
      <c r="X342" s="226">
        <v>44083</v>
      </c>
      <c r="Y342" s="226">
        <v>44084</v>
      </c>
      <c r="Z342" s="226">
        <v>44085</v>
      </c>
      <c r="AA342" s="226">
        <v>44086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2848</v>
      </c>
      <c r="F343" s="152">
        <v>2874</v>
      </c>
      <c r="G343" s="152">
        <v>2899</v>
      </c>
      <c r="H343" s="152">
        <v>2925</v>
      </c>
      <c r="I343" s="152">
        <v>3082</v>
      </c>
      <c r="J343" s="152">
        <v>3114</v>
      </c>
      <c r="K343" s="152">
        <v>3155</v>
      </c>
      <c r="L343" s="152">
        <v>3183</v>
      </c>
      <c r="M343" s="152">
        <v>3213</v>
      </c>
      <c r="N343" s="152">
        <v>3328</v>
      </c>
      <c r="O343" s="152">
        <v>3371</v>
      </c>
      <c r="P343" s="152">
        <v>3402</v>
      </c>
      <c r="Q343" s="228">
        <v>3440</v>
      </c>
      <c r="R343" s="228">
        <v>3475</v>
      </c>
      <c r="S343" s="228">
        <v>3512</v>
      </c>
      <c r="T343" s="228">
        <v>3532</v>
      </c>
      <c r="U343" s="228">
        <v>3556</v>
      </c>
      <c r="V343" s="228">
        <v>3587</v>
      </c>
      <c r="W343" s="228">
        <v>3618</v>
      </c>
      <c r="X343" s="228">
        <v>3646</v>
      </c>
      <c r="Y343" s="228">
        <v>3668</v>
      </c>
      <c r="Z343" s="228">
        <v>3880</v>
      </c>
      <c r="AA343" s="228">
        <v>3906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10996</v>
      </c>
      <c r="F344" s="130">
        <v>11086</v>
      </c>
      <c r="G344" s="130">
        <v>11176</v>
      </c>
      <c r="H344" s="130">
        <v>11239</v>
      </c>
      <c r="I344" s="130">
        <v>11422</v>
      </c>
      <c r="J344" s="130">
        <v>11535</v>
      </c>
      <c r="K344" s="130">
        <v>11618</v>
      </c>
      <c r="L344" s="130">
        <v>11706</v>
      </c>
      <c r="M344" s="130">
        <v>11807</v>
      </c>
      <c r="N344" s="130">
        <v>12341</v>
      </c>
      <c r="O344" s="130">
        <v>12413</v>
      </c>
      <c r="P344" s="130">
        <v>12500</v>
      </c>
      <c r="Q344" s="230">
        <v>12614</v>
      </c>
      <c r="R344" s="230">
        <v>12705</v>
      </c>
      <c r="S344" s="230">
        <v>12808</v>
      </c>
      <c r="T344" s="230">
        <v>12926</v>
      </c>
      <c r="U344" s="230">
        <v>12997</v>
      </c>
      <c r="V344" s="230">
        <v>13064</v>
      </c>
      <c r="W344" s="230">
        <v>13192</v>
      </c>
      <c r="X344" s="230">
        <v>13295</v>
      </c>
      <c r="Y344" s="230">
        <v>13392</v>
      </c>
      <c r="Z344" s="230">
        <v>13894</v>
      </c>
      <c r="AA344" s="230">
        <v>14000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AA345" si="10">SUM(E343:E344)</f>
        <v>13844</v>
      </c>
      <c r="F345" s="232">
        <f t="shared" si="10"/>
        <v>13960</v>
      </c>
      <c r="G345" s="232">
        <f t="shared" si="10"/>
        <v>14075</v>
      </c>
      <c r="H345" s="232">
        <f t="shared" si="10"/>
        <v>14164</v>
      </c>
      <c r="I345" s="232">
        <f t="shared" si="10"/>
        <v>14504</v>
      </c>
      <c r="J345" s="232">
        <f t="shared" si="10"/>
        <v>14649</v>
      </c>
      <c r="K345" s="232">
        <f t="shared" si="10"/>
        <v>14773</v>
      </c>
      <c r="L345" s="232">
        <f t="shared" si="10"/>
        <v>14889</v>
      </c>
      <c r="M345" s="232">
        <f t="shared" si="10"/>
        <v>15020</v>
      </c>
      <c r="N345" s="232">
        <f t="shared" si="10"/>
        <v>15669</v>
      </c>
      <c r="O345" s="232">
        <f t="shared" si="10"/>
        <v>15784</v>
      </c>
      <c r="P345" s="232">
        <f t="shared" si="10"/>
        <v>15902</v>
      </c>
      <c r="Q345" s="233">
        <f t="shared" si="10"/>
        <v>16054</v>
      </c>
      <c r="R345" s="233">
        <f t="shared" si="10"/>
        <v>16180</v>
      </c>
      <c r="S345" s="233">
        <f t="shared" si="10"/>
        <v>16320</v>
      </c>
      <c r="T345" s="233">
        <f t="shared" si="10"/>
        <v>16458</v>
      </c>
      <c r="U345" s="233">
        <f t="shared" si="10"/>
        <v>16553</v>
      </c>
      <c r="V345" s="233">
        <f t="shared" si="10"/>
        <v>16651</v>
      </c>
      <c r="W345" s="233">
        <f t="shared" si="10"/>
        <v>16810</v>
      </c>
      <c r="X345" s="233">
        <f t="shared" si="10"/>
        <v>16941</v>
      </c>
      <c r="Y345" s="233">
        <f t="shared" si="10"/>
        <v>17060</v>
      </c>
      <c r="Z345" s="233">
        <f t="shared" si="10"/>
        <v>17774</v>
      </c>
      <c r="AA345" s="233">
        <f t="shared" si="10"/>
        <v>17906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1" spans="4:19" ht="25.5" customHeight="1" x14ac:dyDescent="0.2">
      <c r="E361" s="369" t="s">
        <v>494</v>
      </c>
      <c r="F361" s="369"/>
      <c r="G361" s="369"/>
      <c r="H361" s="369"/>
      <c r="I361" s="369"/>
      <c r="J361" s="369"/>
      <c r="K361" s="369"/>
      <c r="L361" s="369"/>
      <c r="M361" s="369"/>
      <c r="N361" s="369"/>
      <c r="O361" s="369"/>
      <c r="P361" s="369"/>
      <c r="Q361" s="369"/>
      <c r="R361" s="369"/>
      <c r="S361" s="369"/>
    </row>
    <row r="362" spans="4:19" ht="26.25" customHeight="1" x14ac:dyDescent="0.2">
      <c r="E362" s="370" t="s">
        <v>495</v>
      </c>
      <c r="F362" s="370"/>
      <c r="G362" s="370"/>
      <c r="H362" s="370"/>
      <c r="I362" s="37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</row>
    <row r="363" spans="4:19" x14ac:dyDescent="0.2">
      <c r="E363" s="371" t="s">
        <v>468</v>
      </c>
      <c r="F363" s="371"/>
      <c r="G363" s="371"/>
      <c r="H363" s="371"/>
      <c r="I363" s="371"/>
      <c r="J363" s="371"/>
      <c r="K363" s="359" t="s">
        <v>439</v>
      </c>
      <c r="L363" s="359"/>
      <c r="M363" s="359"/>
      <c r="N363" s="359"/>
      <c r="O363" s="359"/>
      <c r="P363" s="372" t="s">
        <v>440</v>
      </c>
      <c r="Q363" s="372"/>
      <c r="R363" s="372"/>
      <c r="S363" s="372"/>
    </row>
    <row r="364" spans="4:19" x14ac:dyDescent="0.2">
      <c r="E364" s="373" t="s">
        <v>469</v>
      </c>
      <c r="F364" s="373"/>
      <c r="G364" s="373"/>
      <c r="H364" s="373"/>
      <c r="I364" s="373"/>
      <c r="J364" s="373"/>
      <c r="K364" s="374">
        <v>8370</v>
      </c>
      <c r="L364" s="374"/>
      <c r="M364" s="374"/>
      <c r="N364" s="374"/>
      <c r="O364" s="374"/>
      <c r="P364" s="375">
        <f>K364/K372</f>
        <v>0.62748331958917458</v>
      </c>
      <c r="Q364" s="375"/>
      <c r="R364" s="375"/>
      <c r="S364" s="375"/>
    </row>
    <row r="365" spans="4:19" x14ac:dyDescent="0.2">
      <c r="E365" s="373" t="s">
        <v>470</v>
      </c>
      <c r="F365" s="373"/>
      <c r="G365" s="373"/>
      <c r="H365" s="373"/>
      <c r="I365" s="373"/>
      <c r="J365" s="373"/>
      <c r="K365" s="374">
        <v>1829</v>
      </c>
      <c r="L365" s="374"/>
      <c r="M365" s="374"/>
      <c r="N365" s="374"/>
      <c r="O365" s="374"/>
      <c r="P365" s="375">
        <f>K365/K372</f>
        <v>0.13711672539170852</v>
      </c>
      <c r="Q365" s="375"/>
      <c r="R365" s="375"/>
      <c r="S365" s="375"/>
    </row>
    <row r="366" spans="4:19" x14ac:dyDescent="0.2">
      <c r="E366" s="373" t="s">
        <v>471</v>
      </c>
      <c r="F366" s="373"/>
      <c r="G366" s="373"/>
      <c r="H366" s="373"/>
      <c r="I366" s="373"/>
      <c r="J366" s="373"/>
      <c r="K366" s="374">
        <v>1049</v>
      </c>
      <c r="L366" s="374"/>
      <c r="M366" s="374"/>
      <c r="N366" s="374"/>
      <c r="O366" s="374"/>
      <c r="P366" s="375">
        <f>K366/K372</f>
        <v>7.8641577329634907E-2</v>
      </c>
      <c r="Q366" s="375"/>
      <c r="R366" s="375"/>
      <c r="S366" s="375"/>
    </row>
    <row r="367" spans="4:19" x14ac:dyDescent="0.2">
      <c r="E367" s="373" t="s">
        <v>472</v>
      </c>
      <c r="F367" s="373"/>
      <c r="G367" s="373"/>
      <c r="H367" s="373"/>
      <c r="I367" s="373"/>
      <c r="J367" s="373"/>
      <c r="K367" s="374">
        <v>786</v>
      </c>
      <c r="L367" s="374"/>
      <c r="M367" s="374"/>
      <c r="N367" s="374"/>
      <c r="O367" s="374"/>
      <c r="P367" s="375">
        <f>K367/K372</f>
        <v>5.8924956893320342E-2</v>
      </c>
      <c r="Q367" s="375"/>
      <c r="R367" s="375"/>
      <c r="S367" s="375"/>
    </row>
    <row r="368" spans="4:19" x14ac:dyDescent="0.2">
      <c r="E368" s="373" t="s">
        <v>473</v>
      </c>
      <c r="F368" s="373"/>
      <c r="G368" s="373"/>
      <c r="H368" s="373"/>
      <c r="I368" s="373"/>
      <c r="J368" s="373"/>
      <c r="K368" s="374">
        <v>698</v>
      </c>
      <c r="L368" s="374"/>
      <c r="M368" s="374"/>
      <c r="N368" s="374"/>
      <c r="O368" s="374"/>
      <c r="P368" s="375">
        <f>K368/K372</f>
        <v>5.2327760701701774E-2</v>
      </c>
      <c r="Q368" s="375"/>
      <c r="R368" s="375"/>
      <c r="S368" s="375"/>
    </row>
    <row r="369" spans="5:19" x14ac:dyDescent="0.2">
      <c r="E369" s="373" t="s">
        <v>474</v>
      </c>
      <c r="F369" s="373"/>
      <c r="G369" s="373"/>
      <c r="H369" s="373"/>
      <c r="I369" s="373"/>
      <c r="J369" s="373"/>
      <c r="K369" s="374">
        <v>607</v>
      </c>
      <c r="L369" s="374"/>
      <c r="M369" s="374"/>
      <c r="N369" s="374"/>
      <c r="O369" s="374"/>
      <c r="P369" s="375">
        <f>K369/K372</f>
        <v>4.5505660094459853E-2</v>
      </c>
      <c r="Q369" s="375"/>
      <c r="R369" s="375"/>
      <c r="S369" s="375"/>
    </row>
    <row r="370" spans="5:19" x14ac:dyDescent="0.2">
      <c r="E370" s="373" t="s">
        <v>475</v>
      </c>
      <c r="F370" s="373"/>
      <c r="G370" s="373"/>
      <c r="H370" s="373"/>
      <c r="I370" s="373"/>
      <c r="J370" s="373"/>
      <c r="K370" s="374">
        <v>0</v>
      </c>
      <c r="L370" s="374"/>
      <c r="M370" s="374"/>
      <c r="N370" s="374"/>
      <c r="O370" s="374">
        <f>SUM(K370:N370)</f>
        <v>0</v>
      </c>
      <c r="P370" s="375">
        <f>K370/K372</f>
        <v>0</v>
      </c>
      <c r="Q370" s="375"/>
      <c r="R370" s="375"/>
      <c r="S370" s="375"/>
    </row>
    <row r="371" spans="5:19" x14ac:dyDescent="0.2">
      <c r="E371" s="373" t="s">
        <v>476</v>
      </c>
      <c r="F371" s="373"/>
      <c r="G371" s="373"/>
      <c r="H371" s="373"/>
      <c r="I371" s="373"/>
      <c r="J371" s="373"/>
      <c r="K371" s="374">
        <v>0</v>
      </c>
      <c r="L371" s="374"/>
      <c r="M371" s="374"/>
      <c r="N371" s="374"/>
      <c r="O371" s="374">
        <f>SUM(K371:N371)</f>
        <v>0</v>
      </c>
      <c r="P371" s="375">
        <f>K371/K372</f>
        <v>0</v>
      </c>
      <c r="Q371" s="375"/>
      <c r="R371" s="375"/>
      <c r="S371" s="375"/>
    </row>
    <row r="372" spans="5:19" x14ac:dyDescent="0.2">
      <c r="E372" s="376" t="s">
        <v>401</v>
      </c>
      <c r="F372" s="376"/>
      <c r="G372" s="376"/>
      <c r="H372" s="376"/>
      <c r="I372" s="376"/>
      <c r="J372" s="376"/>
      <c r="K372" s="377">
        <f>SUM(K364:K371)</f>
        <v>13339</v>
      </c>
      <c r="L372" s="377"/>
      <c r="M372" s="377"/>
      <c r="N372" s="377"/>
      <c r="O372" s="377">
        <f>SUM(K372:N372)</f>
        <v>13339</v>
      </c>
      <c r="P372" s="378">
        <f>SUM(P364:P371)</f>
        <v>1</v>
      </c>
      <c r="Q372" s="378"/>
      <c r="R372" s="378"/>
      <c r="S372" s="378"/>
    </row>
    <row r="373" spans="5:19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9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5:19" x14ac:dyDescent="0.2">
      <c r="E375" s="239" t="s">
        <v>482</v>
      </c>
      <c r="F375" s="239"/>
      <c r="G375" s="239"/>
      <c r="H375" s="240"/>
      <c r="I375" s="241"/>
      <c r="J375" s="241"/>
      <c r="K375" s="241"/>
      <c r="L375" s="241"/>
      <c r="M375" s="241"/>
      <c r="N375" s="241"/>
    </row>
  </sheetData>
  <mergeCells count="287">
    <mergeCell ref="E372:J372"/>
    <mergeCell ref="K372:O372"/>
    <mergeCell ref="P372:S372"/>
    <mergeCell ref="E369:J369"/>
    <mergeCell ref="K369:O369"/>
    <mergeCell ref="P369:S369"/>
    <mergeCell ref="E370:J370"/>
    <mergeCell ref="K370:O370"/>
    <mergeCell ref="P370:S370"/>
    <mergeCell ref="E371:J371"/>
    <mergeCell ref="K371:O371"/>
    <mergeCell ref="P371:S371"/>
    <mergeCell ref="E366:J366"/>
    <mergeCell ref="K366:O366"/>
    <mergeCell ref="P366:S366"/>
    <mergeCell ref="E367:J367"/>
    <mergeCell ref="K367:O367"/>
    <mergeCell ref="P367:S367"/>
    <mergeCell ref="E368:J368"/>
    <mergeCell ref="K368:O368"/>
    <mergeCell ref="P368:S368"/>
    <mergeCell ref="E361:S361"/>
    <mergeCell ref="E362:S362"/>
    <mergeCell ref="E363:J363"/>
    <mergeCell ref="K363:O363"/>
    <mergeCell ref="P363:S363"/>
    <mergeCell ref="E364:J364"/>
    <mergeCell ref="K364:O364"/>
    <mergeCell ref="P364:S364"/>
    <mergeCell ref="E365:J365"/>
    <mergeCell ref="K365:O365"/>
    <mergeCell ref="P365:S365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AA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AA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4"/>
  <sheetViews>
    <sheetView topLeftCell="A295" zoomScaleNormal="100" workbookViewId="0">
      <selection activeCell="F13" sqref="F13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44087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15</v>
      </c>
      <c r="G10" s="30">
        <f>E10-F10</f>
        <v>5</v>
      </c>
      <c r="H10" s="31">
        <f>F10/E10</f>
        <v>0.75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8</v>
      </c>
      <c r="G13" s="44">
        <f>E13-F13</f>
        <v>0</v>
      </c>
      <c r="H13" s="45">
        <f>F13/E13</f>
        <v>1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>
        <v>2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7</v>
      </c>
      <c r="G15" s="44">
        <f>E15-F15</f>
        <v>3</v>
      </c>
      <c r="H15" s="45">
        <f>F15/E15</f>
        <v>0.7</v>
      </c>
      <c r="I15" s="44">
        <v>15</v>
      </c>
      <c r="J15" s="43">
        <v>9</v>
      </c>
      <c r="K15" s="44">
        <f>I15-J15</f>
        <v>6</v>
      </c>
      <c r="L15" s="46">
        <f>J15/I15</f>
        <v>0.6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52</v>
      </c>
      <c r="G16" s="44">
        <f>E16-F16</f>
        <v>13</v>
      </c>
      <c r="H16" s="45">
        <f>F16/E16</f>
        <v>0.8</v>
      </c>
      <c r="I16" s="44">
        <v>70</v>
      </c>
      <c r="J16" s="43">
        <v>48</v>
      </c>
      <c r="K16" s="44">
        <f>I16-J16</f>
        <v>22</v>
      </c>
      <c r="L16" s="46">
        <f>J16/I16</f>
        <v>0.68571428571428572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2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61</v>
      </c>
      <c r="F18" s="43">
        <v>52</v>
      </c>
      <c r="G18" s="44">
        <f>E18-F18</f>
        <v>9</v>
      </c>
      <c r="H18" s="45">
        <f>F18/E18</f>
        <v>0.85245901639344257</v>
      </c>
      <c r="I18" s="44">
        <v>83</v>
      </c>
      <c r="J18" s="43">
        <v>78</v>
      </c>
      <c r="K18" s="44">
        <f>I18-J18</f>
        <v>5</v>
      </c>
      <c r="L18" s="46">
        <f>J18/I18</f>
        <v>0.93975903614457834</v>
      </c>
      <c r="M18" s="54">
        <v>5</v>
      </c>
      <c r="N18" s="51">
        <v>2</v>
      </c>
      <c r="O18" s="49">
        <f>M18-N18</f>
        <v>3</v>
      </c>
      <c r="P18" s="45">
        <f>N18/M18</f>
        <v>0.4</v>
      </c>
      <c r="Q18" s="54"/>
      <c r="R18" s="43"/>
      <c r="S18" s="44"/>
      <c r="T18" s="46"/>
      <c r="U18" s="51"/>
      <c r="V18" s="51"/>
      <c r="W18" s="51"/>
      <c r="X18" s="52"/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5</v>
      </c>
      <c r="N19" s="51">
        <v>1</v>
      </c>
      <c r="O19" s="49">
        <f>M19-N19</f>
        <v>4</v>
      </c>
      <c r="P19" s="45">
        <f>N19/M19</f>
        <v>0.2</v>
      </c>
      <c r="Q19" s="54">
        <v>20</v>
      </c>
      <c r="R19" s="43">
        <v>5</v>
      </c>
      <c r="S19" s="44">
        <f>Q19-R19</f>
        <v>15</v>
      </c>
      <c r="T19" s="46">
        <f>R19/Q19</f>
        <v>0.25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1</v>
      </c>
      <c r="K21" s="44">
        <f>I21-J21</f>
        <v>7</v>
      </c>
      <c r="L21" s="46">
        <f>J21/I21</f>
        <v>0.125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32</v>
      </c>
      <c r="G23" s="44">
        <f>E23-F23</f>
        <v>1</v>
      </c>
      <c r="H23" s="45">
        <f>F23/E23</f>
        <v>0.96969696969696972</v>
      </c>
      <c r="I23" s="44">
        <v>48</v>
      </c>
      <c r="J23" s="43">
        <v>33</v>
      </c>
      <c r="K23" s="44">
        <f>I23-J23</f>
        <v>15</v>
      </c>
      <c r="L23" s="46">
        <f>J23/I23</f>
        <v>0.6875</v>
      </c>
      <c r="M23" s="54">
        <v>6</v>
      </c>
      <c r="N23" s="51">
        <v>3</v>
      </c>
      <c r="O23" s="49">
        <f>M23-N23</f>
        <v>3</v>
      </c>
      <c r="P23" s="45">
        <f>N23/M23</f>
        <v>0.5</v>
      </c>
      <c r="Q23" s="54">
        <v>10</v>
      </c>
      <c r="R23" s="43">
        <v>1</v>
      </c>
      <c r="S23" s="44">
        <f>Q23-R23</f>
        <v>9</v>
      </c>
      <c r="T23" s="46">
        <f>R23/Q23</f>
        <v>0.1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58</v>
      </c>
      <c r="G24" s="44">
        <f>E24-F24</f>
        <v>4</v>
      </c>
      <c r="H24" s="45">
        <f>F24/E24</f>
        <v>0.93548387096774188</v>
      </c>
      <c r="I24" s="55">
        <v>90</v>
      </c>
      <c r="J24" s="56">
        <v>90</v>
      </c>
      <c r="K24" s="44">
        <f>I24-J24</f>
        <v>0</v>
      </c>
      <c r="L24" s="46">
        <f>J24/I24</f>
        <v>1</v>
      </c>
      <c r="M24" s="54"/>
      <c r="N24" s="43"/>
      <c r="O24" s="49"/>
      <c r="P24" s="45"/>
      <c r="Q24" s="44"/>
      <c r="R24" s="43"/>
      <c r="S24" s="44"/>
      <c r="T24" s="46"/>
      <c r="U24" s="51"/>
      <c r="V24" s="51">
        <v>6</v>
      </c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12</v>
      </c>
      <c r="G26" s="44">
        <f>E26-F26</f>
        <v>10</v>
      </c>
      <c r="H26" s="45">
        <f>F26/E26</f>
        <v>0.54545454545454541</v>
      </c>
      <c r="I26" s="44">
        <v>34</v>
      </c>
      <c r="J26" s="43">
        <v>17</v>
      </c>
      <c r="K26" s="44">
        <f>I26-J26</f>
        <v>17</v>
      </c>
      <c r="L26" s="46">
        <f>J26/I26</f>
        <v>0.5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47</v>
      </c>
      <c r="G28" s="44">
        <f>E28-F28</f>
        <v>5</v>
      </c>
      <c r="H28" s="45">
        <f>F28/E28</f>
        <v>0.90384615384615385</v>
      </c>
      <c r="I28" s="44">
        <v>32</v>
      </c>
      <c r="J28" s="43">
        <v>15</v>
      </c>
      <c r="K28" s="44">
        <f>I28-J28</f>
        <v>17</v>
      </c>
      <c r="L28" s="46">
        <f>J28/I28</f>
        <v>0.46875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1</v>
      </c>
      <c r="V30" s="51">
        <v>2</v>
      </c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2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8</v>
      </c>
      <c r="G33" s="44">
        <f>E33-F33</f>
        <v>0</v>
      </c>
      <c r="H33" s="45">
        <f>F33/E33</f>
        <v>1</v>
      </c>
      <c r="I33" s="44">
        <v>10</v>
      </c>
      <c r="J33" s="43">
        <v>7</v>
      </c>
      <c r="K33" s="44">
        <f>I33-J33</f>
        <v>3</v>
      </c>
      <c r="L33" s="46">
        <f>J33/I33</f>
        <v>0.7</v>
      </c>
      <c r="M33" s="54"/>
      <c r="N33" s="51"/>
      <c r="O33" s="49"/>
      <c r="P33" s="45"/>
      <c r="Q33" s="54"/>
      <c r="R33" s="43"/>
      <c r="S33" s="44"/>
      <c r="T33" s="46"/>
      <c r="U33" s="51"/>
      <c r="V33" s="51">
        <v>1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112</v>
      </c>
      <c r="G34" s="44">
        <f>E34-F34</f>
        <v>13</v>
      </c>
      <c r="H34" s="45">
        <f>F34/E34</f>
        <v>0.89600000000000002</v>
      </c>
      <c r="I34" s="44">
        <v>212</v>
      </c>
      <c r="J34" s="43">
        <v>71</v>
      </c>
      <c r="K34" s="44">
        <f>I34-J34</f>
        <v>141</v>
      </c>
      <c r="L34" s="46">
        <f>J34/I34</f>
        <v>0.33490566037735847</v>
      </c>
      <c r="M34" s="54"/>
      <c r="N34" s="51"/>
      <c r="O34" s="49"/>
      <c r="P34" s="45"/>
      <c r="Q34" s="54"/>
      <c r="R34" s="43"/>
      <c r="S34" s="44"/>
      <c r="T34" s="46"/>
      <c r="U34" s="51">
        <v>6</v>
      </c>
      <c r="V34" s="51">
        <v>10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>
        <v>2</v>
      </c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19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3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>
        <v>1</v>
      </c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27</v>
      </c>
      <c r="G49" s="44">
        <f>E49-F49</f>
        <v>3</v>
      </c>
      <c r="H49" s="45">
        <f>F49/E49</f>
        <v>0.9</v>
      </c>
      <c r="I49" s="44">
        <v>24</v>
      </c>
      <c r="J49" s="43">
        <v>22</v>
      </c>
      <c r="K49" s="44">
        <f>I49-J49</f>
        <v>2</v>
      </c>
      <c r="L49" s="46">
        <f>J49/I49</f>
        <v>0.91666666666666663</v>
      </c>
      <c r="M49" s="54"/>
      <c r="N49" s="51"/>
      <c r="O49" s="49"/>
      <c r="P49" s="45"/>
      <c r="Q49" s="54"/>
      <c r="R49" s="43"/>
      <c r="S49" s="44"/>
      <c r="T49" s="46"/>
      <c r="U49" s="51">
        <v>4</v>
      </c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/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1</v>
      </c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1</v>
      </c>
      <c r="V54" s="51">
        <v>1</v>
      </c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>
        <v>1</v>
      </c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>
        <v>1</v>
      </c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4</v>
      </c>
      <c r="G64" s="44">
        <f>E64-F64</f>
        <v>0</v>
      </c>
      <c r="H64" s="45">
        <f>F64/E64</f>
        <v>1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/>
      <c r="V64" s="51">
        <v>1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4</v>
      </c>
      <c r="G65" s="44">
        <f>E65-F65</f>
        <v>6</v>
      </c>
      <c r="H65" s="45">
        <f>F65/E65</f>
        <v>0.4</v>
      </c>
      <c r="I65" s="44">
        <v>40</v>
      </c>
      <c r="J65" s="43">
        <v>2</v>
      </c>
      <c r="K65" s="44">
        <f>I65-J65</f>
        <v>38</v>
      </c>
      <c r="L65" s="46">
        <f>J65/I65</f>
        <v>0.05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7</v>
      </c>
      <c r="G66" s="44">
        <f>E66-F66</f>
        <v>13</v>
      </c>
      <c r="H66" s="45">
        <f>F66/E66</f>
        <v>0.35</v>
      </c>
      <c r="I66" s="44">
        <v>60</v>
      </c>
      <c r="J66" s="43">
        <v>9</v>
      </c>
      <c r="K66" s="44">
        <f>I66-J66</f>
        <v>51</v>
      </c>
      <c r="L66" s="46">
        <f>J66/I66</f>
        <v>0.15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4</v>
      </c>
      <c r="G70" s="44">
        <f>E70-F70</f>
        <v>6</v>
      </c>
      <c r="H70" s="45">
        <f>F70/E70</f>
        <v>0.4</v>
      </c>
      <c r="I70" s="44">
        <v>20</v>
      </c>
      <c r="J70" s="43">
        <v>3</v>
      </c>
      <c r="K70" s="44">
        <f>I70-J70</f>
        <v>17</v>
      </c>
      <c r="L70" s="46">
        <f>J70/I70</f>
        <v>0.15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3</v>
      </c>
      <c r="G72" s="44">
        <f>E72-F72</f>
        <v>1</v>
      </c>
      <c r="H72" s="45">
        <f>F72/E72</f>
        <v>0.75</v>
      </c>
      <c r="I72" s="44">
        <v>8</v>
      </c>
      <c r="J72" s="43">
        <v>2</v>
      </c>
      <c r="K72" s="44">
        <f>I72-J72</f>
        <v>6</v>
      </c>
      <c r="L72" s="46">
        <f>J72/I72</f>
        <v>0.25</v>
      </c>
      <c r="M72" s="54"/>
      <c r="N72" s="51"/>
      <c r="O72" s="49"/>
      <c r="P72" s="45"/>
      <c r="Q72" s="54"/>
      <c r="R72" s="43"/>
      <c r="S72" s="44"/>
      <c r="T72" s="46"/>
      <c r="U72" s="51">
        <v>2</v>
      </c>
      <c r="V72" s="51">
        <v>1</v>
      </c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1</v>
      </c>
      <c r="G73" s="44">
        <f>E73-F73</f>
        <v>1</v>
      </c>
      <c r="H73" s="45">
        <f>F73/E73</f>
        <v>0.5</v>
      </c>
      <c r="I73" s="44">
        <v>4</v>
      </c>
      <c r="J73" s="43">
        <v>1</v>
      </c>
      <c r="K73" s="44">
        <f>I73-J73</f>
        <v>3</v>
      </c>
      <c r="L73" s="46">
        <f>J73/I73</f>
        <v>0.25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5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19</v>
      </c>
      <c r="G79" s="44">
        <f>E79-F79</f>
        <v>1</v>
      </c>
      <c r="H79" s="45">
        <f>F79/E79</f>
        <v>0.95</v>
      </c>
      <c r="I79" s="44">
        <v>20</v>
      </c>
      <c r="J79" s="43">
        <v>14</v>
      </c>
      <c r="K79" s="44">
        <f>I79-J79</f>
        <v>6</v>
      </c>
      <c r="L79" s="46">
        <f>J79/I79</f>
        <v>0.7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5</v>
      </c>
      <c r="K80" s="44">
        <f>I80-J80</f>
        <v>1</v>
      </c>
      <c r="L80" s="46">
        <f>J80/I80</f>
        <v>0.83333333333333337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2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585</v>
      </c>
      <c r="F81" s="59">
        <f>SUM(F10:F80)</f>
        <v>489</v>
      </c>
      <c r="G81" s="59">
        <f>E81-F81</f>
        <v>96</v>
      </c>
      <c r="H81" s="24">
        <f>F81/E81</f>
        <v>0.83589743589743593</v>
      </c>
      <c r="I81" s="23">
        <f>SUM(I10:I80)</f>
        <v>808</v>
      </c>
      <c r="J81" s="23">
        <f>SUM(J10:J80)</f>
        <v>441</v>
      </c>
      <c r="K81" s="23">
        <f>I81-J81</f>
        <v>367</v>
      </c>
      <c r="L81" s="60">
        <f>J81/I81</f>
        <v>0.54579207920792083</v>
      </c>
      <c r="M81" s="59">
        <f>SUM(M10:M80)</f>
        <v>16</v>
      </c>
      <c r="N81" s="59">
        <f>SUM(N10:N80)</f>
        <v>6</v>
      </c>
      <c r="O81" s="61">
        <f>M81-N81</f>
        <v>10</v>
      </c>
      <c r="P81" s="24">
        <f>N81/M81</f>
        <v>0.375</v>
      </c>
      <c r="Q81" s="59">
        <f>SUM(Q10:Q80)</f>
        <v>32</v>
      </c>
      <c r="R81" s="59">
        <f>SUM(R10:R80)</f>
        <v>6</v>
      </c>
      <c r="S81" s="23">
        <f>Q81-R81</f>
        <v>26</v>
      </c>
      <c r="T81" s="60">
        <f>R81/Q81</f>
        <v>0.1875</v>
      </c>
      <c r="U81" s="59">
        <f>SUM(U10:U80)</f>
        <v>17</v>
      </c>
      <c r="V81" s="59">
        <f>SUM(V10:V80)</f>
        <v>69</v>
      </c>
      <c r="W81" s="59">
        <f>SUM(W10:W80)</f>
        <v>1</v>
      </c>
      <c r="X81" s="62">
        <f>SUM(X10:X80)</f>
        <v>2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2</v>
      </c>
      <c r="G82" s="68">
        <f>E82-F82</f>
        <v>5</v>
      </c>
      <c r="H82" s="69">
        <f>F82/E82</f>
        <v>0.2857142857142857</v>
      </c>
      <c r="I82" s="68">
        <v>7</v>
      </c>
      <c r="J82" s="67">
        <v>3</v>
      </c>
      <c r="K82" s="70">
        <f>I82-J82</f>
        <v>4</v>
      </c>
      <c r="L82" s="71">
        <f>J82/I82</f>
        <v>0.42857142857142855</v>
      </c>
      <c r="M82" s="68">
        <v>2</v>
      </c>
      <c r="N82" s="67">
        <v>0</v>
      </c>
      <c r="O82" s="70">
        <f>M82-N82</f>
        <v>2</v>
      </c>
      <c r="P82" s="69">
        <f>N82/M82</f>
        <v>0</v>
      </c>
      <c r="Q82" s="68">
        <v>3</v>
      </c>
      <c r="R82" s="67">
        <v>1</v>
      </c>
      <c r="S82" s="70">
        <f>Q82-R82</f>
        <v>2</v>
      </c>
      <c r="T82" s="71">
        <f>R82/Q82</f>
        <v>0.33333333333333331</v>
      </c>
      <c r="U82" s="72"/>
      <c r="V82" s="67">
        <v>1</v>
      </c>
      <c r="W82" s="67">
        <v>1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3</v>
      </c>
      <c r="G83" s="76">
        <f>E83-F83</f>
        <v>2</v>
      </c>
      <c r="H83" s="77">
        <f>F83/E83</f>
        <v>0.6</v>
      </c>
      <c r="I83" s="76">
        <v>15</v>
      </c>
      <c r="J83" s="75">
        <v>4</v>
      </c>
      <c r="K83" s="78">
        <f>I83-J83</f>
        <v>11</v>
      </c>
      <c r="L83" s="79">
        <f>J83/I83</f>
        <v>0.26666666666666666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4</v>
      </c>
      <c r="G86" s="76">
        <f>E86-F86</f>
        <v>6</v>
      </c>
      <c r="H86" s="77">
        <f>F86/E86</f>
        <v>0.4</v>
      </c>
      <c r="I86" s="76">
        <v>20</v>
      </c>
      <c r="J86" s="75">
        <v>5</v>
      </c>
      <c r="K86" s="78">
        <f>I86-J86</f>
        <v>15</v>
      </c>
      <c r="L86" s="79">
        <f>J86/I86</f>
        <v>0.25</v>
      </c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5</v>
      </c>
      <c r="G87" s="76">
        <f>E87-F87</f>
        <v>5</v>
      </c>
      <c r="H87" s="77">
        <f>F87/E87</f>
        <v>0.5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2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1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3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>
        <v>1</v>
      </c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9</v>
      </c>
      <c r="G98" s="76">
        <f>E98-F98</f>
        <v>1</v>
      </c>
      <c r="H98" s="77">
        <f>F98/E98</f>
        <v>0.9</v>
      </c>
      <c r="I98" s="76">
        <v>10</v>
      </c>
      <c r="J98" s="75">
        <v>6</v>
      </c>
      <c r="K98" s="78">
        <f>I98-J98</f>
        <v>4</v>
      </c>
      <c r="L98" s="79">
        <f>J98/I98</f>
        <v>0.6</v>
      </c>
      <c r="M98" s="76"/>
      <c r="N98" s="75"/>
      <c r="O98" s="78"/>
      <c r="P98" s="77"/>
      <c r="Q98" s="76"/>
      <c r="R98" s="75"/>
      <c r="S98" s="78"/>
      <c r="T98" s="79"/>
      <c r="U98" s="80"/>
      <c r="V98" s="75">
        <v>4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3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1</v>
      </c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30</v>
      </c>
      <c r="G103" s="76">
        <f>E103-F103</f>
        <v>0</v>
      </c>
      <c r="H103" s="77">
        <f>F103/E103</f>
        <v>1</v>
      </c>
      <c r="I103" s="76">
        <v>52</v>
      </c>
      <c r="J103" s="75">
        <v>43</v>
      </c>
      <c r="K103" s="78">
        <f>I103-J103</f>
        <v>9</v>
      </c>
      <c r="L103" s="79">
        <f>J103/I103</f>
        <v>0.82692307692307687</v>
      </c>
      <c r="M103" s="76"/>
      <c r="N103" s="75"/>
      <c r="O103" s="78"/>
      <c r="P103" s="77"/>
      <c r="Q103" s="76"/>
      <c r="R103" s="75"/>
      <c r="S103" s="78"/>
      <c r="T103" s="79"/>
      <c r="U103" s="80">
        <v>12</v>
      </c>
      <c r="V103" s="75">
        <v>17</v>
      </c>
      <c r="W103" s="75"/>
      <c r="X103" s="81"/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9</v>
      </c>
      <c r="V104" s="75">
        <v>1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>
        <v>2</v>
      </c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20</v>
      </c>
      <c r="G106" s="76">
        <f>E106-F106</f>
        <v>10</v>
      </c>
      <c r="H106" s="77">
        <f>F106/E106</f>
        <v>0.66666666666666663</v>
      </c>
      <c r="I106" s="76">
        <v>27</v>
      </c>
      <c r="J106" s="75">
        <v>11</v>
      </c>
      <c r="K106" s="78">
        <f>I106-J106</f>
        <v>16</v>
      </c>
      <c r="L106" s="79">
        <f>J106/I106</f>
        <v>0.40740740740740738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1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8</v>
      </c>
      <c r="G107" s="76">
        <f>E107-F107</f>
        <v>6</v>
      </c>
      <c r="H107" s="77">
        <f>F107/E107</f>
        <v>0.5714285714285714</v>
      </c>
      <c r="I107" s="76">
        <v>28</v>
      </c>
      <c r="J107" s="75">
        <v>15</v>
      </c>
      <c r="K107" s="78">
        <f>I107-J107</f>
        <v>13</v>
      </c>
      <c r="L107" s="79">
        <f>J107/I107</f>
        <v>0.5357142857142857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>
        <v>1</v>
      </c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2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9</v>
      </c>
      <c r="G126" s="76">
        <f>E126-F126</f>
        <v>5</v>
      </c>
      <c r="H126" s="77">
        <f>F126/E126</f>
        <v>0.6428571428571429</v>
      </c>
      <c r="I126" s="76">
        <v>14</v>
      </c>
      <c r="J126" s="75">
        <v>1</v>
      </c>
      <c r="K126" s="78">
        <f>I126-J126</f>
        <v>13</v>
      </c>
      <c r="L126" s="79">
        <f>J126/I126</f>
        <v>7.1428571428571425E-2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12</v>
      </c>
      <c r="G127" s="76">
        <f>E127-F127</f>
        <v>12</v>
      </c>
      <c r="H127" s="77">
        <f>F127/E127</f>
        <v>0.5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>
        <v>1</v>
      </c>
      <c r="V127" s="75"/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>
        <v>1</v>
      </c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103</v>
      </c>
      <c r="G135" s="84">
        <f>E135-F135</f>
        <v>53</v>
      </c>
      <c r="H135" s="85">
        <f>F135/E135</f>
        <v>0.66025641025641024</v>
      </c>
      <c r="I135" s="84">
        <f>SUM(I82:I134)</f>
        <v>184</v>
      </c>
      <c r="J135" s="84">
        <f>SUM(J82:J134)</f>
        <v>88</v>
      </c>
      <c r="K135" s="86">
        <f>I135-J135</f>
        <v>96</v>
      </c>
      <c r="L135" s="87">
        <f>J135/I135</f>
        <v>0.47826086956521741</v>
      </c>
      <c r="M135" s="84">
        <f>SUM(M82:M134)</f>
        <v>2</v>
      </c>
      <c r="N135" s="84">
        <f>SUM(N82:N134)</f>
        <v>0</v>
      </c>
      <c r="O135" s="86">
        <f>(M135-N135)</f>
        <v>2</v>
      </c>
      <c r="P135" s="85">
        <f>N135/M135</f>
        <v>0</v>
      </c>
      <c r="Q135" s="84">
        <f>SUM(Q82:Q134)</f>
        <v>3</v>
      </c>
      <c r="R135" s="84">
        <f>SUM(R82:R134)</f>
        <v>1</v>
      </c>
      <c r="S135" s="86">
        <f>Q135-R135</f>
        <v>2</v>
      </c>
      <c r="T135" s="87">
        <f>R135/Q135</f>
        <v>0.33333333333333331</v>
      </c>
      <c r="U135" s="83">
        <f>SUM(U82:U134)</f>
        <v>22</v>
      </c>
      <c r="V135" s="84">
        <f>SUM(V82:V134)</f>
        <v>43</v>
      </c>
      <c r="W135" s="84">
        <f>SUM(W82:W134)</f>
        <v>1</v>
      </c>
      <c r="X135" s="88">
        <f>SUM(X82:X134)</f>
        <v>0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7</v>
      </c>
      <c r="G136" s="92">
        <f>E136-F136</f>
        <v>8</v>
      </c>
      <c r="H136" s="93">
        <f>F136/E136</f>
        <v>0.46666666666666667</v>
      </c>
      <c r="I136" s="92">
        <v>25</v>
      </c>
      <c r="J136" s="91">
        <v>6</v>
      </c>
      <c r="K136" s="94">
        <f>I136-J136</f>
        <v>19</v>
      </c>
      <c r="L136" s="95">
        <f>J136/I136</f>
        <v>0.24</v>
      </c>
      <c r="M136" s="92"/>
      <c r="N136" s="91"/>
      <c r="O136" s="94"/>
      <c r="P136" s="93"/>
      <c r="Q136" s="92"/>
      <c r="R136" s="91"/>
      <c r="S136" s="94"/>
      <c r="T136" s="95"/>
      <c r="U136" s="96"/>
      <c r="V136" s="97">
        <v>2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>
        <v>1</v>
      </c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5</v>
      </c>
      <c r="G139" s="101">
        <f>E139-F139</f>
        <v>5</v>
      </c>
      <c r="H139" s="102">
        <f>F139/E139</f>
        <v>0.5</v>
      </c>
      <c r="I139" s="101">
        <v>20</v>
      </c>
      <c r="J139" s="97">
        <v>2</v>
      </c>
      <c r="K139" s="103">
        <f>I139-J139</f>
        <v>18</v>
      </c>
      <c r="L139" s="104">
        <f>J139/I139</f>
        <v>0.1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2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5</v>
      </c>
      <c r="G145" s="101">
        <f>E145-F145</f>
        <v>5</v>
      </c>
      <c r="H145" s="102">
        <f>F145/E145</f>
        <v>0.5</v>
      </c>
      <c r="I145" s="101">
        <v>30</v>
      </c>
      <c r="J145" s="97">
        <v>13</v>
      </c>
      <c r="K145" s="103">
        <f>I145-J145</f>
        <v>17</v>
      </c>
      <c r="L145" s="104">
        <f>J145/I145</f>
        <v>0.43333333333333335</v>
      </c>
      <c r="M145" s="101"/>
      <c r="N145" s="97"/>
      <c r="O145" s="103"/>
      <c r="P145" s="102"/>
      <c r="Q145" s="101"/>
      <c r="R145" s="97"/>
      <c r="S145" s="103"/>
      <c r="T145" s="104"/>
      <c r="U145" s="96">
        <v>2</v>
      </c>
      <c r="V145" s="97">
        <v>3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7</v>
      </c>
      <c r="G146" s="101">
        <f>E146-F146</f>
        <v>3</v>
      </c>
      <c r="H146" s="102">
        <f>F146/E146</f>
        <v>0.7</v>
      </c>
      <c r="I146" s="101">
        <v>10</v>
      </c>
      <c r="J146" s="97">
        <v>5</v>
      </c>
      <c r="K146" s="103">
        <f>I146-J146</f>
        <v>5</v>
      </c>
      <c r="L146" s="104">
        <f>J146/I146</f>
        <v>0.5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4</v>
      </c>
      <c r="G155" s="101">
        <f>E155-F155</f>
        <v>2</v>
      </c>
      <c r="H155" s="102">
        <f>F155/E155</f>
        <v>0.66666666666666663</v>
      </c>
      <c r="I155" s="101">
        <v>13</v>
      </c>
      <c r="J155" s="97">
        <v>4</v>
      </c>
      <c r="K155" s="103">
        <f>I155-J155</f>
        <v>9</v>
      </c>
      <c r="L155" s="104">
        <f>J155/I155</f>
        <v>0.30769230769230771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>
        <v>1</v>
      </c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7</v>
      </c>
      <c r="G156" s="101">
        <f>E156-F156</f>
        <v>3</v>
      </c>
      <c r="H156" s="102">
        <f>F156/E156</f>
        <v>0.7</v>
      </c>
      <c r="I156" s="101">
        <v>20</v>
      </c>
      <c r="J156" s="97">
        <v>2</v>
      </c>
      <c r="K156" s="103">
        <f>I156-J156</f>
        <v>18</v>
      </c>
      <c r="L156" s="104">
        <f>J156/I156</f>
        <v>0.1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>
        <v>1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1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2</v>
      </c>
      <c r="G168" s="101">
        <f>E168-F168</f>
        <v>8</v>
      </c>
      <c r="H168" s="102">
        <f>F168/E168</f>
        <v>0.2</v>
      </c>
      <c r="I168" s="101">
        <v>25</v>
      </c>
      <c r="J168" s="97">
        <v>0</v>
      </c>
      <c r="K168" s="103">
        <f>I168-J168</f>
        <v>25</v>
      </c>
      <c r="L168" s="104">
        <f>J168/I168</f>
        <v>0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10</v>
      </c>
      <c r="G169" s="101">
        <f>E169-F169</f>
        <v>15</v>
      </c>
      <c r="H169" s="102">
        <f>F169/E169</f>
        <v>0.4</v>
      </c>
      <c r="I169" s="101">
        <v>52</v>
      </c>
      <c r="J169" s="97">
        <v>14</v>
      </c>
      <c r="K169" s="103">
        <f>I169-J169</f>
        <v>38</v>
      </c>
      <c r="L169" s="104">
        <f>J169/I169</f>
        <v>0.26923076923076922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12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8</v>
      </c>
      <c r="G170" s="101">
        <f>E170-F170</f>
        <v>2</v>
      </c>
      <c r="H170" s="102">
        <f>F170/E170</f>
        <v>0.8</v>
      </c>
      <c r="I170" s="101">
        <v>20</v>
      </c>
      <c r="J170" s="97">
        <v>4</v>
      </c>
      <c r="K170" s="103">
        <f>I170-J170</f>
        <v>16</v>
      </c>
      <c r="L170" s="104">
        <f>J170/I170</f>
        <v>0.2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2</v>
      </c>
      <c r="S170" s="103">
        <f>Q170-R170</f>
        <v>16</v>
      </c>
      <c r="T170" s="104">
        <f>R170/Q170</f>
        <v>0.1111111111111111</v>
      </c>
      <c r="U170" s="96">
        <v>1</v>
      </c>
      <c r="V170" s="97">
        <v>1</v>
      </c>
      <c r="W170" s="97">
        <v>2</v>
      </c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1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12</v>
      </c>
      <c r="G174" s="101">
        <f>E174-F174</f>
        <v>8</v>
      </c>
      <c r="H174" s="102">
        <f>F174/E174</f>
        <v>0.6</v>
      </c>
      <c r="I174" s="101">
        <v>30</v>
      </c>
      <c r="J174" s="97">
        <v>15</v>
      </c>
      <c r="K174" s="103">
        <f>I174-J174</f>
        <v>15</v>
      </c>
      <c r="L174" s="104">
        <f>J174/I174</f>
        <v>0.5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5</v>
      </c>
      <c r="W174" s="97"/>
      <c r="X174" s="98"/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>
        <v>1</v>
      </c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8</v>
      </c>
      <c r="G177" s="101">
        <f>E177-F177</f>
        <v>4</v>
      </c>
      <c r="H177" s="102">
        <f>F177/E177</f>
        <v>0.66666666666666663</v>
      </c>
      <c r="I177" s="101">
        <v>29</v>
      </c>
      <c r="J177" s="97">
        <v>14</v>
      </c>
      <c r="K177" s="103">
        <f>I177-J177</f>
        <v>15</v>
      </c>
      <c r="L177" s="104">
        <f>J177/I177</f>
        <v>0.48275862068965519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>
        <v>1</v>
      </c>
      <c r="V177" s="97">
        <v>8</v>
      </c>
      <c r="W177" s="97">
        <v>1</v>
      </c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75</v>
      </c>
      <c r="G179" s="59">
        <f>E179-F179</f>
        <v>63</v>
      </c>
      <c r="H179" s="24">
        <f>F179/E179</f>
        <v>0.54347826086956519</v>
      </c>
      <c r="I179" s="59">
        <f>SUM(I136:I178)</f>
        <v>274</v>
      </c>
      <c r="J179" s="59">
        <f>SUM(J136:J178)</f>
        <v>79</v>
      </c>
      <c r="K179" s="23">
        <f>I179-J179</f>
        <v>195</v>
      </c>
      <c r="L179" s="60">
        <f>J179/I179</f>
        <v>0.28832116788321166</v>
      </c>
      <c r="M179" s="59">
        <f>SUM(M136:M178)</f>
        <v>11</v>
      </c>
      <c r="N179" s="59">
        <f>SUM(N136:N178)</f>
        <v>1</v>
      </c>
      <c r="O179" s="23">
        <f>M179-N179</f>
        <v>10</v>
      </c>
      <c r="P179" s="24">
        <f>N179/M179</f>
        <v>9.0909090909090912E-2</v>
      </c>
      <c r="Q179" s="59">
        <f>SUM(Q136:Q178)</f>
        <v>20</v>
      </c>
      <c r="R179" s="59">
        <f>SUM(R136:R178)</f>
        <v>3</v>
      </c>
      <c r="S179" s="23">
        <f>Q179-R179</f>
        <v>17</v>
      </c>
      <c r="T179" s="60">
        <f>R179/Q179</f>
        <v>0.15</v>
      </c>
      <c r="U179" s="58">
        <f>SUM(U136:U178)</f>
        <v>7</v>
      </c>
      <c r="V179" s="59">
        <f>SUM(V136:V178)</f>
        <v>42</v>
      </c>
      <c r="W179" s="59">
        <f>SUM(W136:W178)</f>
        <v>3</v>
      </c>
      <c r="X179" s="62">
        <f>SUM(X136:X178)</f>
        <v>0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17</v>
      </c>
      <c r="G180" s="110">
        <f>E180-F180</f>
        <v>13</v>
      </c>
      <c r="H180" s="111">
        <f>F180/E180</f>
        <v>0.56666666666666665</v>
      </c>
      <c r="I180" s="110">
        <v>40</v>
      </c>
      <c r="J180" s="109">
        <v>10</v>
      </c>
      <c r="K180" s="112">
        <f>I180-J180</f>
        <v>30</v>
      </c>
      <c r="L180" s="113">
        <f>J180/I180</f>
        <v>0.25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142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8</v>
      </c>
      <c r="G184" s="114">
        <f>E184-F184</f>
        <v>5</v>
      </c>
      <c r="H184" s="117">
        <f>F184/E184</f>
        <v>0.61538461538461542</v>
      </c>
      <c r="I184" s="114">
        <v>20</v>
      </c>
      <c r="J184" s="115">
        <v>10</v>
      </c>
      <c r="K184" s="116">
        <f>I184-J184</f>
        <v>10</v>
      </c>
      <c r="L184" s="118">
        <f>J184/I184</f>
        <v>0.5</v>
      </c>
      <c r="M184" s="114"/>
      <c r="N184" s="115"/>
      <c r="O184" s="116"/>
      <c r="P184" s="117"/>
      <c r="Q184" s="114"/>
      <c r="R184" s="115"/>
      <c r="S184" s="116"/>
      <c r="T184" s="118"/>
      <c r="U184" s="115">
        <v>1</v>
      </c>
      <c r="V184" s="115">
        <v>2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0</v>
      </c>
      <c r="S185" s="116">
        <f>Q185-R185</f>
        <v>14</v>
      </c>
      <c r="T185" s="118">
        <f>R185/Q185</f>
        <v>0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/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40</v>
      </c>
      <c r="G189" s="114">
        <f>E189-F189</f>
        <v>10</v>
      </c>
      <c r="H189" s="117">
        <f>F189/E189</f>
        <v>0.8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60</v>
      </c>
      <c r="G190" s="114">
        <f>E190-F190</f>
        <v>6</v>
      </c>
      <c r="H190" s="117">
        <f>F190/E190</f>
        <v>0.90909090909090906</v>
      </c>
      <c r="I190" s="114">
        <v>96</v>
      </c>
      <c r="J190" s="115">
        <v>77</v>
      </c>
      <c r="K190" s="116">
        <f>I190-J190</f>
        <v>19</v>
      </c>
      <c r="L190" s="118">
        <f>J190/I190</f>
        <v>0.80208333333333337</v>
      </c>
      <c r="M190" s="114">
        <v>14</v>
      </c>
      <c r="N190" s="115">
        <v>4</v>
      </c>
      <c r="O190" s="116">
        <f>M190-N190</f>
        <v>10</v>
      </c>
      <c r="P190" s="117">
        <f>N190/M190</f>
        <v>0.2857142857142857</v>
      </c>
      <c r="Q190" s="114"/>
      <c r="R190" s="115"/>
      <c r="S190" s="116"/>
      <c r="T190" s="118"/>
      <c r="U190" s="115">
        <v>6</v>
      </c>
      <c r="V190" s="115">
        <v>31</v>
      </c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>
        <v>2</v>
      </c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3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1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>
        <v>1</v>
      </c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10</v>
      </c>
      <c r="G213" s="114">
        <f>E213-F213</f>
        <v>0</v>
      </c>
      <c r="H213" s="117">
        <f>F213/E213</f>
        <v>1</v>
      </c>
      <c r="I213" s="114">
        <v>10</v>
      </c>
      <c r="J213" s="115">
        <v>10</v>
      </c>
      <c r="K213" s="116">
        <f>I213-J213</f>
        <v>0</v>
      </c>
      <c r="L213" s="118">
        <f>J213/I213</f>
        <v>1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6</v>
      </c>
      <c r="K215" s="116">
        <f>I215-J215</f>
        <v>4</v>
      </c>
      <c r="L215" s="118">
        <f>J215/I215</f>
        <v>0.6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/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>
        <v>1</v>
      </c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3</v>
      </c>
      <c r="G223" s="114">
        <f>E223-F223</f>
        <v>7</v>
      </c>
      <c r="H223" s="117">
        <f>F223/E223</f>
        <v>0.3</v>
      </c>
      <c r="I223" s="114">
        <v>9</v>
      </c>
      <c r="J223" s="115">
        <v>6</v>
      </c>
      <c r="K223" s="116">
        <f>I223-J223</f>
        <v>3</v>
      </c>
      <c r="L223" s="118">
        <f>J223/I223</f>
        <v>0.66666666666666663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>
        <v>1</v>
      </c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1</v>
      </c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2</v>
      </c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2</v>
      </c>
      <c r="G232" s="114">
        <f>E232-F232</f>
        <v>18</v>
      </c>
      <c r="H232" s="117">
        <f>F232/E232</f>
        <v>0.1</v>
      </c>
      <c r="I232" s="114">
        <v>60</v>
      </c>
      <c r="J232" s="115">
        <v>6</v>
      </c>
      <c r="K232" s="116">
        <f>I232-J232</f>
        <v>54</v>
      </c>
      <c r="L232" s="118">
        <f>J232/I232</f>
        <v>0.1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2</v>
      </c>
      <c r="G233" s="114">
        <f>E233-F233</f>
        <v>2</v>
      </c>
      <c r="H233" s="117">
        <f>F233/E233</f>
        <v>0.5</v>
      </c>
      <c r="I233" s="114">
        <v>14</v>
      </c>
      <c r="J233" s="115">
        <v>1</v>
      </c>
      <c r="K233" s="116">
        <f>I233-J233</f>
        <v>13</v>
      </c>
      <c r="L233" s="118">
        <f>J233/I233</f>
        <v>7.1428571428571425E-2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3</v>
      </c>
      <c r="K234" s="116">
        <f>I234-J234</f>
        <v>1</v>
      </c>
      <c r="L234" s="118">
        <f>J234/I234</f>
        <v>0.75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143</v>
      </c>
      <c r="G240" s="59">
        <f>E240-F240</f>
        <v>63</v>
      </c>
      <c r="H240" s="24">
        <f>F240/E240</f>
        <v>0.69417475728155342</v>
      </c>
      <c r="I240" s="59">
        <f>SUM(I180:I239)</f>
        <v>263</v>
      </c>
      <c r="J240" s="59">
        <f>SUM(J180:J239)</f>
        <v>129</v>
      </c>
      <c r="K240" s="59">
        <f>I240-J240</f>
        <v>134</v>
      </c>
      <c r="L240" s="60">
        <f>J240/I240</f>
        <v>0.49049429657794674</v>
      </c>
      <c r="M240" s="59">
        <f>SUM(M180:M239)</f>
        <v>15</v>
      </c>
      <c r="N240" s="59">
        <f>SUM(N180:N239)</f>
        <v>4</v>
      </c>
      <c r="O240" s="59">
        <f>M240-N240</f>
        <v>11</v>
      </c>
      <c r="P240" s="24">
        <f>N240/M240</f>
        <v>0.26666666666666666</v>
      </c>
      <c r="Q240" s="59">
        <f>SUM(Q180:Q239)</f>
        <v>14</v>
      </c>
      <c r="R240" s="59">
        <f>SUM(R180:R239)</f>
        <v>0</v>
      </c>
      <c r="S240" s="59">
        <f>Q240-R240</f>
        <v>14</v>
      </c>
      <c r="T240" s="60">
        <f>R240/Q240</f>
        <v>0</v>
      </c>
      <c r="U240" s="59">
        <f>SUM(U180:U239)</f>
        <v>7</v>
      </c>
      <c r="V240" s="59">
        <f>SUM(V180:V239)</f>
        <v>188</v>
      </c>
      <c r="W240" s="59">
        <f>SUM(W180:W239)</f>
        <v>1</v>
      </c>
      <c r="X240" s="62">
        <f>SUM(X180:X239)</f>
        <v>0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1085</v>
      </c>
      <c r="F241" s="122">
        <f>F81+F135+F179+F240</f>
        <v>810</v>
      </c>
      <c r="G241" s="122">
        <f>G81+G135+G179+G240</f>
        <v>275</v>
      </c>
      <c r="H241" s="123">
        <f>F241/E241</f>
        <v>0.74654377880184331</v>
      </c>
      <c r="I241" s="122">
        <f>I81+I135+I179+I240</f>
        <v>1529</v>
      </c>
      <c r="J241" s="122">
        <f>J81+J135+J179+J240</f>
        <v>737</v>
      </c>
      <c r="K241" s="122">
        <f>K81+K135+K179+K240</f>
        <v>792</v>
      </c>
      <c r="L241" s="124">
        <f>J241/I241</f>
        <v>0.48201438848920863</v>
      </c>
      <c r="M241" s="122">
        <f>M81+M135+M179+M240</f>
        <v>44</v>
      </c>
      <c r="N241" s="122">
        <f>N81+N135+N179+N240</f>
        <v>11</v>
      </c>
      <c r="O241" s="122">
        <f>O81+O135+O179+O240</f>
        <v>33</v>
      </c>
      <c r="P241" s="123">
        <f>N241/M241</f>
        <v>0.25</v>
      </c>
      <c r="Q241" s="122">
        <f>Q81+Q135+Q179+Q240</f>
        <v>69</v>
      </c>
      <c r="R241" s="122">
        <f>R81+R135+R179+R240</f>
        <v>10</v>
      </c>
      <c r="S241" s="122">
        <f>S81+S135+S179+S240</f>
        <v>59</v>
      </c>
      <c r="T241" s="124">
        <f>R241/Q241</f>
        <v>0.14492753623188406</v>
      </c>
      <c r="U241" s="121">
        <f>U81+U135+U179+U240</f>
        <v>53</v>
      </c>
      <c r="V241" s="122">
        <f>V81+V135+V179+V240</f>
        <v>342</v>
      </c>
      <c r="W241" s="122">
        <f>W81+W135+W179+W240</f>
        <v>6</v>
      </c>
      <c r="X241" s="125">
        <f>X81+X135+X179+X240</f>
        <v>2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500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585</v>
      </c>
      <c r="F253" s="131">
        <f>F81</f>
        <v>489</v>
      </c>
      <c r="G253" s="130">
        <f>G81</f>
        <v>96</v>
      </c>
      <c r="H253" s="132">
        <f>F253/E253</f>
        <v>0.83589743589743593</v>
      </c>
      <c r="I253" s="130">
        <f t="shared" ref="I253:O253" si="0">(I81)</f>
        <v>808</v>
      </c>
      <c r="J253" s="131">
        <f t="shared" si="0"/>
        <v>441</v>
      </c>
      <c r="K253" s="130">
        <f t="shared" si="0"/>
        <v>367</v>
      </c>
      <c r="L253" s="132">
        <f t="shared" si="0"/>
        <v>0.54579207920792083</v>
      </c>
      <c r="M253" s="130">
        <f t="shared" si="0"/>
        <v>16</v>
      </c>
      <c r="N253" s="131">
        <f t="shared" si="0"/>
        <v>6</v>
      </c>
      <c r="O253" s="130">
        <f t="shared" si="0"/>
        <v>10</v>
      </c>
      <c r="P253" s="132">
        <f t="shared" ref="P253:X253" si="1">P81</f>
        <v>0.375</v>
      </c>
      <c r="Q253" s="130">
        <f t="shared" si="1"/>
        <v>32</v>
      </c>
      <c r="R253" s="131">
        <f t="shared" si="1"/>
        <v>6</v>
      </c>
      <c r="S253" s="130">
        <f t="shared" si="1"/>
        <v>26</v>
      </c>
      <c r="T253" s="132">
        <f t="shared" si="1"/>
        <v>0.1875</v>
      </c>
      <c r="U253" s="133">
        <f t="shared" si="1"/>
        <v>17</v>
      </c>
      <c r="V253" s="133">
        <f t="shared" si="1"/>
        <v>69</v>
      </c>
      <c r="W253" s="133">
        <f t="shared" si="1"/>
        <v>1</v>
      </c>
      <c r="X253" s="134">
        <f t="shared" si="1"/>
        <v>2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103</v>
      </c>
      <c r="G254" s="135">
        <f>G135</f>
        <v>53</v>
      </c>
      <c r="H254" s="137">
        <f>F254/E254</f>
        <v>0.66025641025641024</v>
      </c>
      <c r="I254" s="135">
        <f>I135</f>
        <v>184</v>
      </c>
      <c r="J254" s="136">
        <f>J135</f>
        <v>88</v>
      </c>
      <c r="K254" s="135">
        <f>K135</f>
        <v>96</v>
      </c>
      <c r="L254" s="137">
        <f>L135</f>
        <v>0.47826086956521741</v>
      </c>
      <c r="M254" s="135">
        <f>(M135)</f>
        <v>2</v>
      </c>
      <c r="N254" s="136">
        <f>(N135)</f>
        <v>0</v>
      </c>
      <c r="O254" s="135">
        <f>(O135)</f>
        <v>2</v>
      </c>
      <c r="P254" s="137">
        <f>(P135)</f>
        <v>0</v>
      </c>
      <c r="Q254" s="135">
        <f t="shared" ref="Q254:X254" si="2">Q135</f>
        <v>3</v>
      </c>
      <c r="R254" s="136">
        <f t="shared" si="2"/>
        <v>1</v>
      </c>
      <c r="S254" s="135">
        <f t="shared" si="2"/>
        <v>2</v>
      </c>
      <c r="T254" s="137">
        <f t="shared" si="2"/>
        <v>0.33333333333333331</v>
      </c>
      <c r="U254" s="136">
        <f t="shared" si="2"/>
        <v>22</v>
      </c>
      <c r="V254" s="136">
        <f t="shared" si="2"/>
        <v>43</v>
      </c>
      <c r="W254" s="136">
        <f t="shared" si="2"/>
        <v>1</v>
      </c>
      <c r="X254" s="138">
        <f t="shared" si="2"/>
        <v>0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75</v>
      </c>
      <c r="G255" s="139">
        <f t="shared" si="3"/>
        <v>63</v>
      </c>
      <c r="H255" s="141">
        <f t="shared" si="3"/>
        <v>0.54347826086956519</v>
      </c>
      <c r="I255" s="139">
        <f t="shared" si="3"/>
        <v>274</v>
      </c>
      <c r="J255" s="140">
        <f t="shared" si="3"/>
        <v>79</v>
      </c>
      <c r="K255" s="139">
        <f t="shared" si="3"/>
        <v>195</v>
      </c>
      <c r="L255" s="141">
        <f t="shared" si="3"/>
        <v>0.28832116788321166</v>
      </c>
      <c r="M255" s="139">
        <f t="shared" si="3"/>
        <v>11</v>
      </c>
      <c r="N255" s="140">
        <f t="shared" si="3"/>
        <v>1</v>
      </c>
      <c r="O255" s="139">
        <f t="shared" si="3"/>
        <v>10</v>
      </c>
      <c r="P255" s="141">
        <f t="shared" si="3"/>
        <v>9.0909090909090912E-2</v>
      </c>
      <c r="Q255" s="139">
        <f t="shared" si="3"/>
        <v>20</v>
      </c>
      <c r="R255" s="140">
        <f t="shared" si="3"/>
        <v>3</v>
      </c>
      <c r="S255" s="139">
        <f t="shared" si="3"/>
        <v>17</v>
      </c>
      <c r="T255" s="141">
        <f t="shared" si="3"/>
        <v>0.15</v>
      </c>
      <c r="U255" s="142">
        <f t="shared" si="3"/>
        <v>7</v>
      </c>
      <c r="V255" s="142">
        <f t="shared" si="3"/>
        <v>42</v>
      </c>
      <c r="W255" s="142">
        <f t="shared" si="3"/>
        <v>3</v>
      </c>
      <c r="X255" s="143">
        <f t="shared" si="3"/>
        <v>0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143</v>
      </c>
      <c r="G256" s="144">
        <f t="shared" si="4"/>
        <v>63</v>
      </c>
      <c r="H256" s="146">
        <f t="shared" si="4"/>
        <v>0.69417475728155342</v>
      </c>
      <c r="I256" s="144">
        <f t="shared" si="4"/>
        <v>263</v>
      </c>
      <c r="J256" s="145">
        <f t="shared" si="4"/>
        <v>129</v>
      </c>
      <c r="K256" s="144">
        <f t="shared" si="4"/>
        <v>134</v>
      </c>
      <c r="L256" s="146">
        <f t="shared" si="4"/>
        <v>0.49049429657794674</v>
      </c>
      <c r="M256" s="144">
        <f t="shared" si="4"/>
        <v>15</v>
      </c>
      <c r="N256" s="145">
        <f t="shared" si="4"/>
        <v>4</v>
      </c>
      <c r="O256" s="144">
        <f t="shared" si="4"/>
        <v>11</v>
      </c>
      <c r="P256" s="146">
        <f t="shared" si="4"/>
        <v>0.26666666666666666</v>
      </c>
      <c r="Q256" s="144">
        <f t="shared" si="4"/>
        <v>14</v>
      </c>
      <c r="R256" s="145">
        <f t="shared" si="4"/>
        <v>0</v>
      </c>
      <c r="S256" s="144">
        <f t="shared" si="4"/>
        <v>14</v>
      </c>
      <c r="T256" s="146">
        <f t="shared" si="4"/>
        <v>0</v>
      </c>
      <c r="U256" s="145">
        <f t="shared" si="4"/>
        <v>7</v>
      </c>
      <c r="V256" s="145">
        <f t="shared" si="4"/>
        <v>188</v>
      </c>
      <c r="W256" s="145">
        <f t="shared" si="4"/>
        <v>1</v>
      </c>
      <c r="X256" s="147">
        <f t="shared" si="4"/>
        <v>0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1085</v>
      </c>
      <c r="F257" s="148">
        <f t="shared" si="5"/>
        <v>810</v>
      </c>
      <c r="G257" s="148">
        <f t="shared" si="5"/>
        <v>275</v>
      </c>
      <c r="H257" s="149">
        <f t="shared" si="5"/>
        <v>0.74654377880184331</v>
      </c>
      <c r="I257" s="148">
        <f t="shared" si="5"/>
        <v>1529</v>
      </c>
      <c r="J257" s="148">
        <f t="shared" si="5"/>
        <v>737</v>
      </c>
      <c r="K257" s="148">
        <f t="shared" si="5"/>
        <v>792</v>
      </c>
      <c r="L257" s="149">
        <f t="shared" si="5"/>
        <v>0.48201438848920863</v>
      </c>
      <c r="M257" s="148">
        <f t="shared" si="5"/>
        <v>44</v>
      </c>
      <c r="N257" s="148">
        <f t="shared" si="5"/>
        <v>11</v>
      </c>
      <c r="O257" s="148">
        <f t="shared" si="5"/>
        <v>33</v>
      </c>
      <c r="P257" s="149">
        <f t="shared" si="5"/>
        <v>0.25</v>
      </c>
      <c r="Q257" s="148">
        <f t="shared" si="5"/>
        <v>69</v>
      </c>
      <c r="R257" s="148">
        <f t="shared" si="5"/>
        <v>10</v>
      </c>
      <c r="S257" s="148">
        <f t="shared" si="5"/>
        <v>59</v>
      </c>
      <c r="T257" s="149">
        <f t="shared" si="5"/>
        <v>0.14492753623188406</v>
      </c>
      <c r="U257" s="148">
        <f t="shared" si="5"/>
        <v>53</v>
      </c>
      <c r="V257" s="148">
        <f t="shared" si="5"/>
        <v>342</v>
      </c>
      <c r="W257" s="148">
        <f t="shared" si="5"/>
        <v>6</v>
      </c>
      <c r="X257" s="150">
        <f t="shared" si="5"/>
        <v>2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601</v>
      </c>
      <c r="F265" s="131">
        <f t="shared" si="6"/>
        <v>495</v>
      </c>
      <c r="G265" s="130">
        <f t="shared" si="6"/>
        <v>106</v>
      </c>
      <c r="H265" s="132">
        <f>F265/E265</f>
        <v>0.82362728785357742</v>
      </c>
      <c r="I265" s="130">
        <f t="shared" ref="I265:K269" si="7">I253+Q253</f>
        <v>840</v>
      </c>
      <c r="J265" s="131">
        <f t="shared" si="7"/>
        <v>447</v>
      </c>
      <c r="K265" s="130">
        <f t="shared" si="7"/>
        <v>393</v>
      </c>
      <c r="L265" s="151">
        <f>J265/I265</f>
        <v>0.53214285714285714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103</v>
      </c>
      <c r="G266" s="152">
        <f t="shared" si="6"/>
        <v>55</v>
      </c>
      <c r="H266" s="154">
        <f>F266/E266</f>
        <v>0.65189873417721522</v>
      </c>
      <c r="I266" s="152">
        <f t="shared" si="7"/>
        <v>187</v>
      </c>
      <c r="J266" s="153">
        <f t="shared" si="7"/>
        <v>89</v>
      </c>
      <c r="K266" s="152">
        <f t="shared" si="7"/>
        <v>98</v>
      </c>
      <c r="L266" s="155">
        <f>J266/I266</f>
        <v>0.47593582887700536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76</v>
      </c>
      <c r="G267" s="139">
        <f t="shared" si="6"/>
        <v>73</v>
      </c>
      <c r="H267" s="141">
        <f>F267/E267</f>
        <v>0.51006711409395977</v>
      </c>
      <c r="I267" s="139">
        <f t="shared" si="7"/>
        <v>294</v>
      </c>
      <c r="J267" s="140">
        <f t="shared" si="7"/>
        <v>82</v>
      </c>
      <c r="K267" s="139">
        <f t="shared" si="7"/>
        <v>212</v>
      </c>
      <c r="L267" s="156">
        <f>J267/I267</f>
        <v>0.27891156462585032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147</v>
      </c>
      <c r="G268" s="144">
        <f t="shared" si="6"/>
        <v>74</v>
      </c>
      <c r="H268" s="146">
        <f>F268/E268</f>
        <v>0.66515837104072395</v>
      </c>
      <c r="I268" s="144">
        <f t="shared" si="7"/>
        <v>277</v>
      </c>
      <c r="J268" s="145">
        <f t="shared" si="7"/>
        <v>129</v>
      </c>
      <c r="K268" s="144">
        <f t="shared" si="7"/>
        <v>148</v>
      </c>
      <c r="L268" s="157">
        <f>J268/I268</f>
        <v>0.46570397111913359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1129</v>
      </c>
      <c r="F269" s="148">
        <f t="shared" si="6"/>
        <v>821</v>
      </c>
      <c r="G269" s="158">
        <f t="shared" si="6"/>
        <v>308</v>
      </c>
      <c r="H269" s="159">
        <f>F269/E269</f>
        <v>0.72719220549158547</v>
      </c>
      <c r="I269" s="158">
        <f t="shared" si="7"/>
        <v>1598</v>
      </c>
      <c r="J269" s="148">
        <f t="shared" si="7"/>
        <v>747</v>
      </c>
      <c r="K269" s="158">
        <f t="shared" si="7"/>
        <v>851</v>
      </c>
      <c r="L269" s="160">
        <f>J269/I269</f>
        <v>0.46745932415519398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44065</v>
      </c>
      <c r="F275" s="163">
        <v>44066</v>
      </c>
      <c r="G275" s="163">
        <v>44067</v>
      </c>
      <c r="H275" s="163">
        <v>44068</v>
      </c>
      <c r="I275" s="163">
        <v>44069</v>
      </c>
      <c r="J275" s="163">
        <v>44070</v>
      </c>
      <c r="K275" s="163">
        <v>44071</v>
      </c>
      <c r="L275" s="163">
        <v>44072</v>
      </c>
      <c r="M275" s="163">
        <v>44073</v>
      </c>
      <c r="N275" s="163">
        <v>44074</v>
      </c>
      <c r="O275" s="163">
        <v>44075</v>
      </c>
      <c r="P275" s="163">
        <v>44076</v>
      </c>
      <c r="Q275" s="163">
        <v>44077</v>
      </c>
      <c r="R275" s="163">
        <v>44078</v>
      </c>
      <c r="S275" s="163">
        <v>44079</v>
      </c>
      <c r="T275" s="163">
        <v>44080</v>
      </c>
      <c r="U275" s="163">
        <v>44081</v>
      </c>
      <c r="V275" s="163">
        <v>44082</v>
      </c>
      <c r="W275" s="163">
        <v>44083</v>
      </c>
      <c r="X275" s="163">
        <v>44084</v>
      </c>
      <c r="Y275" s="163">
        <v>44085</v>
      </c>
      <c r="Z275" s="163">
        <v>44086</v>
      </c>
      <c r="AA275" s="163">
        <v>44087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0.85</v>
      </c>
      <c r="F276" s="165">
        <v>0.84</v>
      </c>
      <c r="G276" s="165">
        <v>0.84</v>
      </c>
      <c r="H276" s="165">
        <v>0.84</v>
      </c>
      <c r="I276" s="165">
        <v>0.83</v>
      </c>
      <c r="J276" s="165">
        <v>0.83</v>
      </c>
      <c r="K276" s="165">
        <v>0.83</v>
      </c>
      <c r="L276" s="165">
        <v>0.83</v>
      </c>
      <c r="M276" s="165">
        <v>0.84</v>
      </c>
      <c r="N276" s="165">
        <v>0.83</v>
      </c>
      <c r="O276" s="165">
        <v>0.82</v>
      </c>
      <c r="P276" s="165">
        <v>0.82</v>
      </c>
      <c r="Q276" s="165">
        <v>0.82</v>
      </c>
      <c r="R276" s="165">
        <v>0.82</v>
      </c>
      <c r="S276" s="165">
        <v>0.82</v>
      </c>
      <c r="T276" s="165">
        <v>0.82</v>
      </c>
      <c r="U276" s="165">
        <v>0.82</v>
      </c>
      <c r="V276" s="165">
        <v>0.83</v>
      </c>
      <c r="W276" s="165">
        <v>0.83</v>
      </c>
      <c r="X276" s="165">
        <v>0.83</v>
      </c>
      <c r="Y276" s="165">
        <v>0.84</v>
      </c>
      <c r="Z276" s="165">
        <v>0.83</v>
      </c>
      <c r="AA276" s="165">
        <v>0.83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0.55000000000000004</v>
      </c>
      <c r="F277" s="167">
        <v>0.54</v>
      </c>
      <c r="G277" s="167">
        <v>0.53</v>
      </c>
      <c r="H277" s="167">
        <v>0.52</v>
      </c>
      <c r="I277" s="167">
        <v>0.52</v>
      </c>
      <c r="J277" s="167">
        <v>0.52</v>
      </c>
      <c r="K277" s="167">
        <v>0.52</v>
      </c>
      <c r="L277" s="167">
        <v>0.53</v>
      </c>
      <c r="M277" s="167">
        <v>0.53</v>
      </c>
      <c r="N277" s="167">
        <v>0.54</v>
      </c>
      <c r="O277" s="167">
        <v>0.55000000000000004</v>
      </c>
      <c r="P277" s="167">
        <v>0.56000000000000005</v>
      </c>
      <c r="Q277" s="167">
        <v>0.56000000000000005</v>
      </c>
      <c r="R277" s="167">
        <v>0.56000000000000005</v>
      </c>
      <c r="S277" s="167">
        <v>0.56000000000000005</v>
      </c>
      <c r="T277" s="167">
        <v>0.56000000000000005</v>
      </c>
      <c r="U277" s="167">
        <v>0.56000000000000005</v>
      </c>
      <c r="V277" s="167">
        <v>0.56000000000000005</v>
      </c>
      <c r="W277" s="167">
        <v>0.55000000000000004</v>
      </c>
      <c r="X277" s="167">
        <v>0.55000000000000004</v>
      </c>
      <c r="Y277" s="167">
        <v>0.55000000000000004</v>
      </c>
      <c r="Z277" s="167">
        <v>0.55000000000000004</v>
      </c>
      <c r="AA277" s="167">
        <v>0.55000000000000004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0.37</v>
      </c>
      <c r="F278" s="167">
        <v>0.37</v>
      </c>
      <c r="G278" s="167">
        <v>0.37</v>
      </c>
      <c r="H278" s="167">
        <v>0.39</v>
      </c>
      <c r="I278" s="167">
        <v>0.41</v>
      </c>
      <c r="J278" s="167">
        <v>0.4</v>
      </c>
      <c r="K278" s="167">
        <v>0.4</v>
      </c>
      <c r="L278" s="167">
        <v>0.4</v>
      </c>
      <c r="M278" s="167">
        <v>0.4</v>
      </c>
      <c r="N278" s="167">
        <v>0.4</v>
      </c>
      <c r="O278" s="167">
        <v>0.39</v>
      </c>
      <c r="P278" s="167">
        <v>0.39</v>
      </c>
      <c r="Q278" s="167">
        <v>0.39</v>
      </c>
      <c r="R278" s="167">
        <v>0.4</v>
      </c>
      <c r="S278" s="167">
        <v>0.42</v>
      </c>
      <c r="T278" s="167">
        <v>0.42</v>
      </c>
      <c r="U278" s="167">
        <v>0.41</v>
      </c>
      <c r="V278" s="167">
        <v>0.41</v>
      </c>
      <c r="W278" s="167">
        <v>0.4</v>
      </c>
      <c r="X278" s="167">
        <v>0.4</v>
      </c>
      <c r="Y278" s="167">
        <v>0.41</v>
      </c>
      <c r="Z278" s="167">
        <v>0.41</v>
      </c>
      <c r="AA278" s="167">
        <v>0.4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0.25</v>
      </c>
      <c r="F279" s="169">
        <v>0.25</v>
      </c>
      <c r="G279" s="169">
        <v>0.24</v>
      </c>
      <c r="H279" s="169">
        <v>0.23</v>
      </c>
      <c r="I279" s="169">
        <v>0.23</v>
      </c>
      <c r="J279" s="169">
        <v>0.24</v>
      </c>
      <c r="K279" s="169">
        <v>0.23</v>
      </c>
      <c r="L279" s="169">
        <v>0.23</v>
      </c>
      <c r="M279" s="169">
        <v>0.21</v>
      </c>
      <c r="N279" s="169">
        <v>0.22</v>
      </c>
      <c r="O279" s="169">
        <v>0.24</v>
      </c>
      <c r="P279" s="169">
        <v>0.24</v>
      </c>
      <c r="Q279" s="169">
        <v>0.22</v>
      </c>
      <c r="R279" s="169">
        <v>0.21</v>
      </c>
      <c r="S279" s="169">
        <v>0.21</v>
      </c>
      <c r="T279" s="169">
        <v>0.22</v>
      </c>
      <c r="U279" s="169">
        <v>0.21</v>
      </c>
      <c r="V279" s="169">
        <v>0.56000000000000005</v>
      </c>
      <c r="W279" s="169">
        <v>0.18</v>
      </c>
      <c r="X279" s="169">
        <v>0.2</v>
      </c>
      <c r="Y279" s="169">
        <v>0.2</v>
      </c>
      <c r="Z279" s="169">
        <v>0.2</v>
      </c>
      <c r="AA279" s="169">
        <v>0.2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0.53</v>
      </c>
      <c r="F280" s="171">
        <v>0.55000000000000004</v>
      </c>
      <c r="G280" s="171">
        <v>0.56000000000000005</v>
      </c>
      <c r="H280" s="171">
        <v>0.57999999999999996</v>
      </c>
      <c r="I280" s="171">
        <v>0.59</v>
      </c>
      <c r="J280" s="171">
        <v>0.6</v>
      </c>
      <c r="K280" s="171">
        <v>0.6</v>
      </c>
      <c r="L280" s="171">
        <v>0.6</v>
      </c>
      <c r="M280" s="171">
        <v>0.6</v>
      </c>
      <c r="N280" s="171">
        <v>0.6</v>
      </c>
      <c r="O280" s="171">
        <v>0.6</v>
      </c>
      <c r="P280" s="171">
        <v>0.61</v>
      </c>
      <c r="Q280" s="171">
        <v>0.6</v>
      </c>
      <c r="R280" s="171">
        <v>0.59</v>
      </c>
      <c r="S280" s="171">
        <v>0.57999999999999996</v>
      </c>
      <c r="T280" s="171">
        <v>0.56999999999999995</v>
      </c>
      <c r="U280" s="171">
        <v>0.56999999999999995</v>
      </c>
      <c r="V280" s="171">
        <v>0.56000000000000005</v>
      </c>
      <c r="W280" s="171">
        <v>0.56000000000000005</v>
      </c>
      <c r="X280" s="171">
        <v>0.56999999999999995</v>
      </c>
      <c r="Y280" s="171">
        <v>0.59</v>
      </c>
      <c r="Z280" s="171">
        <v>0.6</v>
      </c>
      <c r="AA280" s="171">
        <v>0.62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0.43</v>
      </c>
      <c r="F281" s="171">
        <v>0.43</v>
      </c>
      <c r="G281" s="171">
        <v>0.43</v>
      </c>
      <c r="H281" s="171">
        <v>0.43</v>
      </c>
      <c r="I281" s="171">
        <v>0.44</v>
      </c>
      <c r="J281" s="171">
        <v>0.44</v>
      </c>
      <c r="K281" s="171">
        <v>0.45</v>
      </c>
      <c r="L281" s="171">
        <v>0.45</v>
      </c>
      <c r="M281" s="171">
        <v>0.46</v>
      </c>
      <c r="N281" s="171">
        <v>0.47</v>
      </c>
      <c r="O281" s="171">
        <v>0.49</v>
      </c>
      <c r="P281" s="171">
        <v>0.49</v>
      </c>
      <c r="Q281" s="171">
        <v>0.5</v>
      </c>
      <c r="R281" s="171">
        <v>0.5</v>
      </c>
      <c r="S281" s="171">
        <v>0.51</v>
      </c>
      <c r="T281" s="171">
        <v>0.52</v>
      </c>
      <c r="U281" s="171">
        <v>0.52</v>
      </c>
      <c r="V281" s="171">
        <v>0.52</v>
      </c>
      <c r="W281" s="171">
        <v>0.52</v>
      </c>
      <c r="X281" s="171">
        <v>0.52</v>
      </c>
      <c r="Y281" s="171">
        <v>0.52</v>
      </c>
      <c r="Z281" s="171">
        <v>0.5</v>
      </c>
      <c r="AA281" s="171">
        <v>0.5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0.28999999999999998</v>
      </c>
      <c r="F282" s="171">
        <v>0.36</v>
      </c>
      <c r="G282" s="171">
        <v>0.43</v>
      </c>
      <c r="H282" s="171">
        <v>0.5</v>
      </c>
      <c r="I282" s="171">
        <v>0.5</v>
      </c>
      <c r="J282" s="171">
        <v>0.5</v>
      </c>
      <c r="K282" s="171">
        <v>0.43</v>
      </c>
      <c r="L282" s="171">
        <v>0.36</v>
      </c>
      <c r="M282" s="171">
        <v>0.28999999999999998</v>
      </c>
      <c r="N282" s="171">
        <v>0.28999999999999998</v>
      </c>
      <c r="O282" s="171">
        <v>0.28999999999999998</v>
      </c>
      <c r="P282" s="171">
        <v>0.28999999999999998</v>
      </c>
      <c r="Q282" s="171">
        <v>0.28999999999999998</v>
      </c>
      <c r="R282" s="171">
        <v>0.36</v>
      </c>
      <c r="S282" s="171">
        <v>0.43</v>
      </c>
      <c r="T282" s="171">
        <v>0.5</v>
      </c>
      <c r="U282" s="171">
        <v>0.5</v>
      </c>
      <c r="V282" s="171">
        <v>0.5</v>
      </c>
      <c r="W282" s="171">
        <v>0.5</v>
      </c>
      <c r="X282" s="171">
        <v>0.5</v>
      </c>
      <c r="Y282" s="171">
        <v>0.5</v>
      </c>
      <c r="Z282" s="171">
        <v>0.5</v>
      </c>
      <c r="AA282" s="171">
        <v>0.43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</v>
      </c>
      <c r="F283" s="171">
        <v>0.45</v>
      </c>
      <c r="G283" s="171">
        <v>0.5</v>
      </c>
      <c r="H283" s="171">
        <v>0.45</v>
      </c>
      <c r="I283" s="171">
        <v>0.43</v>
      </c>
      <c r="J283" s="171">
        <v>0.38</v>
      </c>
      <c r="K283" s="171">
        <v>0.28999999999999998</v>
      </c>
      <c r="L283" s="171">
        <v>0.19</v>
      </c>
      <c r="M283" s="171">
        <v>0.14000000000000001</v>
      </c>
      <c r="N283" s="171">
        <v>0.05</v>
      </c>
      <c r="O283" s="171">
        <v>0.05</v>
      </c>
      <c r="P283" s="171">
        <v>0.05</v>
      </c>
      <c r="Q283" s="171">
        <v>0.05</v>
      </c>
      <c r="R283" s="171">
        <v>0.14000000000000001</v>
      </c>
      <c r="S283" s="171">
        <v>0.24</v>
      </c>
      <c r="T283" s="171">
        <v>0.33</v>
      </c>
      <c r="U283" s="171">
        <v>0.48</v>
      </c>
      <c r="V283" s="171">
        <v>0.52</v>
      </c>
      <c r="W283" s="171">
        <v>0.52</v>
      </c>
      <c r="X283" s="171">
        <v>0.52</v>
      </c>
      <c r="Y283" s="171">
        <v>0.43</v>
      </c>
      <c r="Z283" s="171">
        <v>0.33</v>
      </c>
      <c r="AA283" s="171">
        <v>0.24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0.61</v>
      </c>
      <c r="F284" s="173">
        <v>0.6</v>
      </c>
      <c r="G284" s="173">
        <v>0.59</v>
      </c>
      <c r="H284" s="173">
        <v>0.59</v>
      </c>
      <c r="I284" s="173">
        <v>0.57999999999999996</v>
      </c>
      <c r="J284" s="173">
        <v>0.57999999999999996</v>
      </c>
      <c r="K284" s="173">
        <v>0.56999999999999995</v>
      </c>
      <c r="L284" s="173">
        <v>0.56999999999999995</v>
      </c>
      <c r="M284" s="173">
        <v>0.56999999999999995</v>
      </c>
      <c r="N284" s="173">
        <v>0.56999999999999995</v>
      </c>
      <c r="O284" s="173">
        <v>0.57999999999999996</v>
      </c>
      <c r="P284" s="173">
        <v>0.6</v>
      </c>
      <c r="Q284" s="173">
        <v>0.61</v>
      </c>
      <c r="R284" s="173">
        <v>0.62</v>
      </c>
      <c r="S284" s="173">
        <v>0.62</v>
      </c>
      <c r="T284" s="173">
        <v>0.62</v>
      </c>
      <c r="U284" s="173">
        <v>0.63</v>
      </c>
      <c r="V284" s="173">
        <v>0.63</v>
      </c>
      <c r="W284" s="173">
        <v>0.62</v>
      </c>
      <c r="X284" s="173">
        <v>0.61</v>
      </c>
      <c r="Y284" s="173">
        <v>0.6</v>
      </c>
      <c r="Z284" s="173">
        <v>0.57999999999999996</v>
      </c>
      <c r="AA284" s="173">
        <v>0.56999999999999995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0.32</v>
      </c>
      <c r="F285" s="175">
        <v>0.31</v>
      </c>
      <c r="G285" s="175">
        <v>0.28999999999999998</v>
      </c>
      <c r="H285" s="175">
        <v>0.28000000000000003</v>
      </c>
      <c r="I285" s="175">
        <v>0.28000000000000003</v>
      </c>
      <c r="J285" s="175">
        <v>0.28000000000000003</v>
      </c>
      <c r="K285" s="175">
        <v>0.27</v>
      </c>
      <c r="L285" s="175">
        <v>0.27</v>
      </c>
      <c r="M285" s="175">
        <v>0.27</v>
      </c>
      <c r="N285" s="175">
        <v>0.28000000000000003</v>
      </c>
      <c r="O285" s="175">
        <v>0.28000000000000003</v>
      </c>
      <c r="P285" s="175">
        <v>0.28000000000000003</v>
      </c>
      <c r="Q285" s="175">
        <v>0.28000000000000003</v>
      </c>
      <c r="R285" s="175">
        <v>0.28999999999999998</v>
      </c>
      <c r="S285" s="175">
        <v>0.28999999999999998</v>
      </c>
      <c r="T285" s="175">
        <v>0.3</v>
      </c>
      <c r="U285" s="175">
        <v>0.3</v>
      </c>
      <c r="V285" s="175">
        <v>0.31</v>
      </c>
      <c r="W285" s="175">
        <v>0.32</v>
      </c>
      <c r="X285" s="175">
        <v>0.32</v>
      </c>
      <c r="Y285" s="175">
        <v>0.31</v>
      </c>
      <c r="Z285" s="175">
        <v>0.31</v>
      </c>
      <c r="AA285" s="175">
        <v>0.3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0.12</v>
      </c>
      <c r="F286" s="175">
        <v>0.08</v>
      </c>
      <c r="G286" s="175">
        <v>0.08</v>
      </c>
      <c r="H286" s="175">
        <v>0.1</v>
      </c>
      <c r="I286" s="175">
        <v>0.13</v>
      </c>
      <c r="J286" s="175">
        <v>0.13</v>
      </c>
      <c r="K286" s="175">
        <v>0.17</v>
      </c>
      <c r="L286" s="175">
        <v>0.18</v>
      </c>
      <c r="M286" s="175">
        <v>0.19</v>
      </c>
      <c r="N286" s="175">
        <v>0.19</v>
      </c>
      <c r="O286" s="175">
        <v>0.18</v>
      </c>
      <c r="P286" s="175">
        <v>0.17</v>
      </c>
      <c r="Q286" s="175">
        <v>0.18</v>
      </c>
      <c r="R286" s="175">
        <v>0.16</v>
      </c>
      <c r="S286" s="175">
        <v>0.16</v>
      </c>
      <c r="T286" s="175">
        <v>0.16</v>
      </c>
      <c r="U286" s="175">
        <v>0.16</v>
      </c>
      <c r="V286" s="175">
        <v>0.14000000000000001</v>
      </c>
      <c r="W286" s="175">
        <v>0.13</v>
      </c>
      <c r="X286" s="175">
        <v>0.12</v>
      </c>
      <c r="Y286" s="175">
        <v>0.12</v>
      </c>
      <c r="Z286" s="175">
        <v>0.1</v>
      </c>
      <c r="AA286" s="175">
        <v>0.09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0.25</v>
      </c>
      <c r="F287" s="177">
        <v>0.2</v>
      </c>
      <c r="G287" s="177">
        <v>0.14000000000000001</v>
      </c>
      <c r="H287" s="177">
        <v>0.15</v>
      </c>
      <c r="I287" s="177">
        <v>0.15</v>
      </c>
      <c r="J287" s="177">
        <v>0.15</v>
      </c>
      <c r="K287" s="177">
        <v>0.13</v>
      </c>
      <c r="L287" s="177">
        <v>0.12</v>
      </c>
      <c r="M287" s="177">
        <v>0.12</v>
      </c>
      <c r="N287" s="177">
        <v>0.13</v>
      </c>
      <c r="O287" s="177">
        <v>0.13</v>
      </c>
      <c r="P287" s="177">
        <v>0.13</v>
      </c>
      <c r="Q287" s="177">
        <v>0.13</v>
      </c>
      <c r="R287" s="177">
        <v>0.16</v>
      </c>
      <c r="S287" s="177">
        <v>0.18</v>
      </c>
      <c r="T287" s="177">
        <v>0.18</v>
      </c>
      <c r="U287" s="177">
        <v>0.16</v>
      </c>
      <c r="V287" s="177">
        <v>0.14000000000000001</v>
      </c>
      <c r="W287" s="177">
        <v>0.14000000000000001</v>
      </c>
      <c r="X287" s="177">
        <v>0.11</v>
      </c>
      <c r="Y287" s="177">
        <v>0.11</v>
      </c>
      <c r="Z287" s="177">
        <v>0.11</v>
      </c>
      <c r="AA287" s="177">
        <v>0.12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0.61</v>
      </c>
      <c r="F288" s="179">
        <v>0.61</v>
      </c>
      <c r="G288" s="179">
        <v>0.61</v>
      </c>
      <c r="H288" s="179">
        <v>0.61</v>
      </c>
      <c r="I288" s="179">
        <v>0.61</v>
      </c>
      <c r="J288" s="179">
        <v>0.61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0.62</v>
      </c>
      <c r="R288" s="179">
        <v>0.62</v>
      </c>
      <c r="S288" s="179">
        <v>0.62</v>
      </c>
      <c r="T288" s="179">
        <v>0.62</v>
      </c>
      <c r="U288" s="179">
        <v>0.63</v>
      </c>
      <c r="V288" s="179">
        <v>0.62</v>
      </c>
      <c r="W288" s="179">
        <v>0.62</v>
      </c>
      <c r="X288" s="179">
        <v>0.62</v>
      </c>
      <c r="Y288" s="179">
        <v>0.63</v>
      </c>
      <c r="Z288" s="179">
        <v>0.64</v>
      </c>
      <c r="AA288" s="179">
        <v>0.64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0.45</v>
      </c>
      <c r="F289" s="179">
        <v>0.45</v>
      </c>
      <c r="G289" s="179">
        <v>0.44</v>
      </c>
      <c r="H289" s="179">
        <v>0.45</v>
      </c>
      <c r="I289" s="179">
        <v>0.46</v>
      </c>
      <c r="J289" s="179">
        <v>0.47</v>
      </c>
      <c r="K289" s="179">
        <v>0.48</v>
      </c>
      <c r="L289" s="179">
        <v>0.47</v>
      </c>
      <c r="M289" s="179">
        <v>0.48</v>
      </c>
      <c r="N289" s="179">
        <v>0.48</v>
      </c>
      <c r="O289" s="179">
        <v>0.47</v>
      </c>
      <c r="P289" s="179">
        <v>0.47</v>
      </c>
      <c r="Q289" s="179">
        <v>0.47</v>
      </c>
      <c r="R289" s="179">
        <v>0.47</v>
      </c>
      <c r="S289" s="179">
        <v>0.48</v>
      </c>
      <c r="T289" s="179">
        <v>0.49</v>
      </c>
      <c r="U289" s="179">
        <v>0.5</v>
      </c>
      <c r="V289" s="179">
        <v>0.51</v>
      </c>
      <c r="W289" s="179">
        <v>0.52</v>
      </c>
      <c r="X289" s="179">
        <v>0.52</v>
      </c>
      <c r="Y289" s="179">
        <v>0.52</v>
      </c>
      <c r="Z289" s="179">
        <v>0.53</v>
      </c>
      <c r="AA289" s="179">
        <v>0.53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0.16</v>
      </c>
      <c r="F290" s="179">
        <v>0.17</v>
      </c>
      <c r="G290" s="179">
        <v>0.19</v>
      </c>
      <c r="H290" s="179">
        <v>0.21</v>
      </c>
      <c r="I290" s="179">
        <v>0.2</v>
      </c>
      <c r="J290" s="179">
        <v>0.18</v>
      </c>
      <c r="K290" s="179">
        <v>0.17</v>
      </c>
      <c r="L290" s="179">
        <v>0.15</v>
      </c>
      <c r="M290" s="179">
        <v>0.14000000000000001</v>
      </c>
      <c r="N290" s="179">
        <v>0.12</v>
      </c>
      <c r="O290" s="179">
        <v>0.1</v>
      </c>
      <c r="P290" s="179">
        <v>0.09</v>
      </c>
      <c r="Q290" s="179">
        <v>0.12</v>
      </c>
      <c r="R290" s="179">
        <v>0.14000000000000001</v>
      </c>
      <c r="S290" s="179">
        <v>0.16</v>
      </c>
      <c r="T290" s="179">
        <v>0.21</v>
      </c>
      <c r="U290" s="179">
        <v>0.26</v>
      </c>
      <c r="V290" s="179">
        <v>0.28999999999999998</v>
      </c>
      <c r="W290" s="179">
        <v>0.31</v>
      </c>
      <c r="X290" s="179">
        <v>0.3</v>
      </c>
      <c r="Y290" s="179">
        <v>0.3</v>
      </c>
      <c r="Z290" s="179">
        <v>0.31</v>
      </c>
      <c r="AA290" s="179">
        <v>0.3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0.06</v>
      </c>
      <c r="F291" s="179">
        <v>0.05</v>
      </c>
      <c r="G291" s="179">
        <v>0.05</v>
      </c>
      <c r="H291" s="179">
        <v>0.05</v>
      </c>
      <c r="I291" s="179">
        <v>0.05</v>
      </c>
      <c r="J291" s="179">
        <v>0.06</v>
      </c>
      <c r="K291" s="179">
        <v>0.05</v>
      </c>
      <c r="L291" s="179">
        <v>0.05</v>
      </c>
      <c r="M291" s="179">
        <v>0.06</v>
      </c>
      <c r="N291" s="179">
        <v>0.08</v>
      </c>
      <c r="O291" s="179">
        <v>0.11</v>
      </c>
      <c r="P291" s="179">
        <v>0.11</v>
      </c>
      <c r="Q291" s="179">
        <v>0.1</v>
      </c>
      <c r="R291" s="179">
        <v>0.09</v>
      </c>
      <c r="S291" s="179">
        <v>0.08</v>
      </c>
      <c r="T291" s="179">
        <v>7.0000000000000007E-2</v>
      </c>
      <c r="U291" s="179">
        <v>0.05</v>
      </c>
      <c r="V291" s="179">
        <v>0.02</v>
      </c>
      <c r="W291" s="179">
        <v>0.05</v>
      </c>
      <c r="X291" s="179">
        <v>0.06</v>
      </c>
      <c r="Y291" s="179">
        <v>0.08</v>
      </c>
      <c r="Z291" s="179">
        <v>0.08</v>
      </c>
      <c r="AA291" s="179">
        <v>0.08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0.73</v>
      </c>
      <c r="F292" s="181">
        <v>0.73</v>
      </c>
      <c r="G292" s="181">
        <v>0.73</v>
      </c>
      <c r="H292" s="181">
        <v>0.73</v>
      </c>
      <c r="I292" s="181">
        <v>0.73</v>
      </c>
      <c r="J292" s="181">
        <v>0.72</v>
      </c>
      <c r="K292" s="181">
        <v>0.72</v>
      </c>
      <c r="L292" s="181">
        <v>0.73</v>
      </c>
      <c r="M292" s="181">
        <v>0.73</v>
      </c>
      <c r="N292" s="181">
        <v>0.72</v>
      </c>
      <c r="O292" s="181">
        <v>0.72</v>
      </c>
      <c r="P292" s="181">
        <v>0.72</v>
      </c>
      <c r="Q292" s="181">
        <v>0.72</v>
      </c>
      <c r="R292" s="181">
        <v>0.73</v>
      </c>
      <c r="S292" s="181">
        <v>0.72</v>
      </c>
      <c r="T292" s="181">
        <v>0.72</v>
      </c>
      <c r="U292" s="181">
        <v>0.73</v>
      </c>
      <c r="V292" s="181">
        <v>0.73</v>
      </c>
      <c r="W292" s="181">
        <v>0.72</v>
      </c>
      <c r="X292" s="181">
        <v>0.73</v>
      </c>
      <c r="Y292" s="181">
        <v>0.73</v>
      </c>
      <c r="Z292" s="181">
        <v>0.73</v>
      </c>
      <c r="AA292" s="181">
        <v>0.73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0.48</v>
      </c>
      <c r="F293" s="183">
        <v>0.47</v>
      </c>
      <c r="G293" s="183">
        <v>0.46</v>
      </c>
      <c r="H293" s="183">
        <v>0.46</v>
      </c>
      <c r="I293" s="183">
        <v>0.46</v>
      </c>
      <c r="J293" s="183">
        <v>0.46</v>
      </c>
      <c r="K293" s="183">
        <v>0.46</v>
      </c>
      <c r="L293" s="183">
        <v>0.46</v>
      </c>
      <c r="M293" s="183">
        <v>0.47</v>
      </c>
      <c r="N293" s="183">
        <v>0.47</v>
      </c>
      <c r="O293" s="183">
        <v>0.48</v>
      </c>
      <c r="P293" s="183">
        <v>0.49</v>
      </c>
      <c r="Q293" s="183">
        <v>0.49</v>
      </c>
      <c r="R293" s="183">
        <v>0.49</v>
      </c>
      <c r="S293" s="183">
        <v>0.5</v>
      </c>
      <c r="T293" s="183">
        <v>0.5</v>
      </c>
      <c r="U293" s="183">
        <v>0.5</v>
      </c>
      <c r="V293" s="183">
        <v>0.5</v>
      </c>
      <c r="W293" s="183">
        <v>0.5</v>
      </c>
      <c r="X293" s="183">
        <v>0.5</v>
      </c>
      <c r="Y293" s="183">
        <v>0.5</v>
      </c>
      <c r="Z293" s="183">
        <v>0.5</v>
      </c>
      <c r="AA293" s="183">
        <v>0.5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0.24</v>
      </c>
      <c r="F294" s="183">
        <v>0.24</v>
      </c>
      <c r="G294" s="183">
        <v>0.24</v>
      </c>
      <c r="H294" s="183">
        <v>0.27</v>
      </c>
      <c r="I294" s="183">
        <v>0.28000000000000003</v>
      </c>
      <c r="J294" s="183">
        <v>0.27</v>
      </c>
      <c r="K294" s="183">
        <v>0.27</v>
      </c>
      <c r="L294" s="183">
        <v>0.27</v>
      </c>
      <c r="M294" s="183">
        <v>0.26</v>
      </c>
      <c r="N294" s="183">
        <v>0.27</v>
      </c>
      <c r="O294" s="183">
        <v>0.25</v>
      </c>
      <c r="P294" s="183">
        <v>0.24</v>
      </c>
      <c r="Q294" s="183">
        <v>0.26</v>
      </c>
      <c r="R294" s="183">
        <v>0.27</v>
      </c>
      <c r="S294" s="183">
        <v>0.28000000000000003</v>
      </c>
      <c r="T294" s="183">
        <v>0.3</v>
      </c>
      <c r="U294" s="183">
        <v>0.31</v>
      </c>
      <c r="V294" s="183">
        <v>0.32</v>
      </c>
      <c r="W294" s="183">
        <v>0.32</v>
      </c>
      <c r="X294" s="183">
        <v>0.31</v>
      </c>
      <c r="Y294" s="183">
        <v>0.31</v>
      </c>
      <c r="Z294" s="183">
        <v>0.31</v>
      </c>
      <c r="AA294" s="183">
        <v>0.28999999999999998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0.22</v>
      </c>
      <c r="F295" s="185">
        <v>0.21</v>
      </c>
      <c r="G295" s="185">
        <v>0.2</v>
      </c>
      <c r="H295" s="185">
        <v>0.19</v>
      </c>
      <c r="I295" s="185">
        <v>0.19</v>
      </c>
      <c r="J295" s="185">
        <v>0.19</v>
      </c>
      <c r="K295" s="185">
        <v>0.18</v>
      </c>
      <c r="L295" s="185">
        <v>0.16</v>
      </c>
      <c r="M295" s="185">
        <v>0.16</v>
      </c>
      <c r="N295" s="185">
        <v>0.16</v>
      </c>
      <c r="O295" s="185">
        <v>0.18</v>
      </c>
      <c r="P295" s="185">
        <v>0.17</v>
      </c>
      <c r="Q295" s="185">
        <v>0.17</v>
      </c>
      <c r="R295" s="185">
        <v>0.17</v>
      </c>
      <c r="S295" s="185">
        <v>0.18</v>
      </c>
      <c r="T295" s="185">
        <v>0.18</v>
      </c>
      <c r="U295" s="185">
        <v>0.17</v>
      </c>
      <c r="V295" s="185">
        <v>0.16</v>
      </c>
      <c r="W295" s="185">
        <v>0.15</v>
      </c>
      <c r="X295" s="185">
        <v>0.16</v>
      </c>
      <c r="Y295" s="185">
        <v>0.16</v>
      </c>
      <c r="Z295" s="185">
        <v>0.16</v>
      </c>
      <c r="AA295" s="185">
        <v>0.15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1085</v>
      </c>
      <c r="F301" s="193">
        <f>F241</f>
        <v>810</v>
      </c>
      <c r="G301" s="193">
        <f>G241</f>
        <v>275</v>
      </c>
      <c r="H301" s="305">
        <f>F301/E301</f>
        <v>0.74654377880184331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1529</v>
      </c>
      <c r="F302" s="193">
        <f>J241</f>
        <v>737</v>
      </c>
      <c r="G302" s="193">
        <f>K241</f>
        <v>792</v>
      </c>
      <c r="H302" s="305">
        <f>F302/E302</f>
        <v>0.48201438848920863</v>
      </c>
      <c r="I302" s="305"/>
    </row>
    <row r="303" spans="1:240" ht="14.65" customHeight="1" x14ac:dyDescent="0.2">
      <c r="D303" s="192" t="s">
        <v>407</v>
      </c>
      <c r="E303" s="193">
        <f>M241</f>
        <v>44</v>
      </c>
      <c r="F303" s="193">
        <f>N241</f>
        <v>11</v>
      </c>
      <c r="G303" s="193">
        <f>O241</f>
        <v>33</v>
      </c>
      <c r="H303" s="305">
        <f>F303/E303</f>
        <v>0.25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10</v>
      </c>
      <c r="G304" s="193">
        <f>S241</f>
        <v>59</v>
      </c>
      <c r="H304" s="305">
        <f>F304/E304</f>
        <v>0.14492753623188406</v>
      </c>
      <c r="I304" s="305"/>
    </row>
    <row r="305" spans="1:14" ht="14.65" customHeight="1" x14ac:dyDescent="0.2">
      <c r="D305" s="194" t="s">
        <v>401</v>
      </c>
      <c r="E305" s="158">
        <f>SUM(E301:E304)</f>
        <v>2727</v>
      </c>
      <c r="F305" s="158">
        <f>SUM(F301:F304)</f>
        <v>1568</v>
      </c>
      <c r="G305" s="158">
        <f>SUM(G301:G304)</f>
        <v>1159</v>
      </c>
      <c r="H305" s="307">
        <f>F305/E305</f>
        <v>0.574990832416575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810</v>
      </c>
      <c r="F308" s="193">
        <f>U241</f>
        <v>53</v>
      </c>
      <c r="G308" s="193">
        <v>97</v>
      </c>
      <c r="H308" s="309">
        <f>E308+F308+G308</f>
        <v>960</v>
      </c>
      <c r="I308" s="309">
        <f>SUM(E308:H308)</f>
        <v>1920</v>
      </c>
      <c r="J308" s="18"/>
    </row>
    <row r="309" spans="1:14" ht="14.65" customHeight="1" x14ac:dyDescent="0.2">
      <c r="D309" s="192" t="s">
        <v>413</v>
      </c>
      <c r="E309" s="193">
        <f>F302</f>
        <v>737</v>
      </c>
      <c r="F309" s="193">
        <f>V241</f>
        <v>342</v>
      </c>
      <c r="G309" s="193">
        <v>161</v>
      </c>
      <c r="H309" s="309">
        <f>E309+F309+G309</f>
        <v>1240</v>
      </c>
      <c r="I309" s="309"/>
    </row>
    <row r="310" spans="1:14" ht="14.65" customHeight="1" x14ac:dyDescent="0.2">
      <c r="D310" s="192" t="s">
        <v>407</v>
      </c>
      <c r="E310" s="193">
        <f>F303</f>
        <v>11</v>
      </c>
      <c r="F310" s="193">
        <f>W241</f>
        <v>6</v>
      </c>
      <c r="G310" s="196">
        <v>1</v>
      </c>
      <c r="H310" s="309">
        <f>E310+F310+G310</f>
        <v>18</v>
      </c>
      <c r="I310" s="309"/>
    </row>
    <row r="311" spans="1:14" ht="14.65" customHeight="1" x14ac:dyDescent="0.2">
      <c r="D311" s="192" t="s">
        <v>414</v>
      </c>
      <c r="E311" s="193">
        <f>F304</f>
        <v>10</v>
      </c>
      <c r="F311" s="193">
        <f>X241</f>
        <v>2</v>
      </c>
      <c r="G311" s="196">
        <v>5</v>
      </c>
      <c r="H311" s="309">
        <f>E311+F311+G311</f>
        <v>17</v>
      </c>
      <c r="I311" s="309"/>
    </row>
    <row r="312" spans="1:14" ht="14.65" customHeight="1" x14ac:dyDescent="0.2">
      <c r="D312" s="194" t="s">
        <v>401</v>
      </c>
      <c r="E312" s="197">
        <f>SUM(E308:E311)</f>
        <v>1568</v>
      </c>
      <c r="F312" s="197">
        <f>SUM(F308:F311)</f>
        <v>403</v>
      </c>
      <c r="G312" s="197">
        <f>SUM(G308:G311)</f>
        <v>264</v>
      </c>
      <c r="H312" s="310">
        <f>H308+H309+H310+H311</f>
        <v>2235</v>
      </c>
      <c r="I312" s="310">
        <f>F312+G312+H312</f>
        <v>2902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501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461</v>
      </c>
      <c r="F319" s="203">
        <v>419</v>
      </c>
      <c r="G319" s="203">
        <f>SUM(E319:F319)</f>
        <v>880</v>
      </c>
      <c r="H319" s="204">
        <v>30</v>
      </c>
      <c r="I319" s="204">
        <v>68</v>
      </c>
      <c r="J319" s="204">
        <f>SUM(H319:I319)</f>
        <v>98</v>
      </c>
      <c r="K319" s="205">
        <f>M319-L319</f>
        <v>491</v>
      </c>
      <c r="L319" s="205">
        <f>F319+I319</f>
        <v>487</v>
      </c>
      <c r="M319" s="206">
        <f>H308+H310</f>
        <v>978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595</v>
      </c>
      <c r="F320" s="203">
        <v>496</v>
      </c>
      <c r="G320" s="203">
        <f>SUM(E320:F320)</f>
        <v>1091</v>
      </c>
      <c r="H320" s="204">
        <v>50</v>
      </c>
      <c r="I320" s="204">
        <v>116</v>
      </c>
      <c r="J320" s="204">
        <f>SUM(H320:I320)</f>
        <v>166</v>
      </c>
      <c r="K320" s="205">
        <f>M320-L320</f>
        <v>645</v>
      </c>
      <c r="L320" s="205">
        <f>F320+I320</f>
        <v>612</v>
      </c>
      <c r="M320" s="206">
        <f>H309+H311</f>
        <v>1257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1056</v>
      </c>
      <c r="F321" s="208">
        <f>SUM(F319:F320)</f>
        <v>915</v>
      </c>
      <c r="G321" s="208">
        <f>SUM(E321:F321)</f>
        <v>1971</v>
      </c>
      <c r="H321" s="209">
        <f t="shared" ref="H321:M321" si="8">SUM(H319:H320)</f>
        <v>80</v>
      </c>
      <c r="I321" s="209">
        <f t="shared" si="8"/>
        <v>184</v>
      </c>
      <c r="J321" s="209">
        <f t="shared" si="8"/>
        <v>264</v>
      </c>
      <c r="K321" s="210">
        <f t="shared" si="8"/>
        <v>1136</v>
      </c>
      <c r="L321" s="210">
        <f t="shared" si="8"/>
        <v>1099</v>
      </c>
      <c r="M321" s="211">
        <f t="shared" si="8"/>
        <v>2235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44065</v>
      </c>
      <c r="F325" s="213">
        <v>44066</v>
      </c>
      <c r="G325" s="213">
        <v>44067</v>
      </c>
      <c r="H325" s="213">
        <v>44068</v>
      </c>
      <c r="I325" s="213">
        <v>44069</v>
      </c>
      <c r="J325" s="213">
        <v>44070</v>
      </c>
      <c r="K325" s="213">
        <v>44071</v>
      </c>
      <c r="L325" s="213">
        <v>44072</v>
      </c>
      <c r="M325" s="213">
        <v>44073</v>
      </c>
      <c r="N325" s="213">
        <v>44074</v>
      </c>
      <c r="O325" s="213">
        <v>44075</v>
      </c>
      <c r="P325" s="213">
        <v>44076</v>
      </c>
      <c r="Q325" s="213">
        <v>44077</v>
      </c>
      <c r="R325" s="213">
        <v>44078</v>
      </c>
      <c r="S325" s="213">
        <v>44079</v>
      </c>
      <c r="T325" s="213">
        <v>44080</v>
      </c>
      <c r="U325" s="213">
        <v>44081</v>
      </c>
      <c r="V325" s="213">
        <v>44082</v>
      </c>
      <c r="W325" s="213">
        <v>44083</v>
      </c>
      <c r="X325" s="213">
        <v>44084</v>
      </c>
      <c r="Y325" s="213">
        <v>44085</v>
      </c>
      <c r="Z325" s="213">
        <v>44086</v>
      </c>
      <c r="AA325" s="213">
        <v>44087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965</v>
      </c>
      <c r="F326" s="215">
        <v>958</v>
      </c>
      <c r="G326" s="215">
        <v>998</v>
      </c>
      <c r="H326" s="215">
        <v>998</v>
      </c>
      <c r="I326" s="215">
        <v>993</v>
      </c>
      <c r="J326" s="215">
        <v>977</v>
      </c>
      <c r="K326" s="215">
        <v>969</v>
      </c>
      <c r="L326" s="215">
        <v>1037</v>
      </c>
      <c r="M326" s="215">
        <v>969</v>
      </c>
      <c r="N326" s="215">
        <v>954</v>
      </c>
      <c r="O326" s="215">
        <v>945</v>
      </c>
      <c r="P326" s="215">
        <v>975</v>
      </c>
      <c r="Q326" s="215">
        <v>952</v>
      </c>
      <c r="R326" s="215">
        <v>933</v>
      </c>
      <c r="S326" s="215">
        <v>966</v>
      </c>
      <c r="T326" s="215">
        <v>957</v>
      </c>
      <c r="U326" s="215">
        <v>945</v>
      </c>
      <c r="V326" s="215">
        <v>942</v>
      </c>
      <c r="W326" s="215">
        <v>935</v>
      </c>
      <c r="X326" s="215">
        <v>962</v>
      </c>
      <c r="Y326" s="215">
        <v>967</v>
      </c>
      <c r="Z326" s="215">
        <v>964</v>
      </c>
      <c r="AA326" s="215">
        <v>978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1082</v>
      </c>
      <c r="F327" s="217">
        <v>1053</v>
      </c>
      <c r="G327" s="217">
        <v>1074</v>
      </c>
      <c r="H327" s="217">
        <v>1143</v>
      </c>
      <c r="I327" s="217">
        <v>1161</v>
      </c>
      <c r="J327" s="217">
        <v>1237</v>
      </c>
      <c r="K327" s="217">
        <v>1246</v>
      </c>
      <c r="L327" s="217">
        <v>1164</v>
      </c>
      <c r="M327" s="217">
        <v>1184</v>
      </c>
      <c r="N327" s="217">
        <v>1211</v>
      </c>
      <c r="O327" s="217">
        <v>1267</v>
      </c>
      <c r="P327" s="217">
        <v>1329</v>
      </c>
      <c r="Q327" s="217">
        <v>1297</v>
      </c>
      <c r="R327" s="217">
        <v>1331</v>
      </c>
      <c r="S327" s="217">
        <v>1316</v>
      </c>
      <c r="T327" s="217">
        <v>1331</v>
      </c>
      <c r="U327" s="217">
        <v>1354</v>
      </c>
      <c r="V327" s="217">
        <v>1356</v>
      </c>
      <c r="W327" s="217">
        <v>1301</v>
      </c>
      <c r="X327" s="217">
        <v>1268</v>
      </c>
      <c r="Y327" s="217">
        <v>1263</v>
      </c>
      <c r="Z327" s="217">
        <v>1279</v>
      </c>
      <c r="AA327" s="217">
        <v>1257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AA328" si="9">SUM(E326:E327)</f>
        <v>2047</v>
      </c>
      <c r="F328" s="219">
        <f t="shared" si="9"/>
        <v>2011</v>
      </c>
      <c r="G328" s="219">
        <f t="shared" si="9"/>
        <v>2072</v>
      </c>
      <c r="H328" s="219">
        <f t="shared" si="9"/>
        <v>2141</v>
      </c>
      <c r="I328" s="219">
        <f t="shared" si="9"/>
        <v>2154</v>
      </c>
      <c r="J328" s="219">
        <f t="shared" si="9"/>
        <v>2214</v>
      </c>
      <c r="K328" s="219">
        <f t="shared" si="9"/>
        <v>2215</v>
      </c>
      <c r="L328" s="219">
        <f t="shared" si="9"/>
        <v>2201</v>
      </c>
      <c r="M328" s="219">
        <f t="shared" si="9"/>
        <v>2153</v>
      </c>
      <c r="N328" s="219">
        <f t="shared" si="9"/>
        <v>2165</v>
      </c>
      <c r="O328" s="219">
        <f t="shared" si="9"/>
        <v>2212</v>
      </c>
      <c r="P328" s="219">
        <f t="shared" si="9"/>
        <v>2304</v>
      </c>
      <c r="Q328" s="219">
        <f t="shared" si="9"/>
        <v>2249</v>
      </c>
      <c r="R328" s="219">
        <f t="shared" si="9"/>
        <v>2264</v>
      </c>
      <c r="S328" s="219">
        <f t="shared" si="9"/>
        <v>2282</v>
      </c>
      <c r="T328" s="219">
        <f t="shared" si="9"/>
        <v>2288</v>
      </c>
      <c r="U328" s="219">
        <f t="shared" si="9"/>
        <v>2299</v>
      </c>
      <c r="V328" s="219">
        <f t="shared" si="9"/>
        <v>2298</v>
      </c>
      <c r="W328" s="219">
        <f t="shared" si="9"/>
        <v>2236</v>
      </c>
      <c r="X328" s="219">
        <f t="shared" si="9"/>
        <v>2230</v>
      </c>
      <c r="Y328" s="219">
        <f t="shared" si="9"/>
        <v>2230</v>
      </c>
      <c r="Z328" s="219">
        <f t="shared" si="9"/>
        <v>2243</v>
      </c>
      <c r="AA328" s="219">
        <f t="shared" si="9"/>
        <v>2235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61" t="s">
        <v>426</v>
      </c>
      <c r="U330" s="361"/>
      <c r="V330" s="361"/>
      <c r="W330" s="36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62" t="s">
        <v>439</v>
      </c>
      <c r="U331" s="362"/>
      <c r="V331" s="363" t="s">
        <v>440</v>
      </c>
      <c r="W331" s="363"/>
    </row>
    <row r="332" spans="1:240" ht="14.65" customHeight="1" x14ac:dyDescent="0.2">
      <c r="C332" s="362" t="s">
        <v>441</v>
      </c>
      <c r="D332" s="364" t="s">
        <v>442</v>
      </c>
      <c r="E332" s="365" t="s">
        <v>443</v>
      </c>
      <c r="F332" s="365"/>
      <c r="G332" s="365"/>
      <c r="H332" s="332">
        <v>2293</v>
      </c>
      <c r="I332" s="332"/>
      <c r="J332" s="333">
        <f>H332/H338</f>
        <v>0.17035661218424963</v>
      </c>
      <c r="K332" s="333"/>
      <c r="L332" s="334">
        <v>707</v>
      </c>
      <c r="M332" s="334"/>
      <c r="N332" s="335">
        <f>L332/L338</f>
        <v>0.15859129654553611</v>
      </c>
      <c r="O332" s="335"/>
      <c r="P332" s="336">
        <v>29</v>
      </c>
      <c r="Q332" s="336"/>
      <c r="R332" s="337">
        <f>P332/P338</f>
        <v>0.26363636363636361</v>
      </c>
      <c r="S332" s="337"/>
      <c r="T332" s="366">
        <f>H332+L332+P332</f>
        <v>3029</v>
      </c>
      <c r="U332" s="366"/>
      <c r="V332" s="367">
        <f>T332/T338</f>
        <v>0.16802573916902425</v>
      </c>
      <c r="W332" s="367"/>
    </row>
    <row r="333" spans="1:240" x14ac:dyDescent="0.2">
      <c r="C333" s="362"/>
      <c r="D333" s="364"/>
      <c r="E333" s="365" t="s">
        <v>444</v>
      </c>
      <c r="F333" s="365"/>
      <c r="G333" s="365"/>
      <c r="H333" s="332">
        <v>532</v>
      </c>
      <c r="I333" s="332"/>
      <c r="J333" s="333">
        <f>H333/H338</f>
        <v>3.952451708766716E-2</v>
      </c>
      <c r="K333" s="333"/>
      <c r="L333" s="334">
        <v>357</v>
      </c>
      <c r="M333" s="334"/>
      <c r="N333" s="335">
        <f>L333/L338</f>
        <v>8.0080753701211302E-2</v>
      </c>
      <c r="O333" s="335"/>
      <c r="P333" s="336">
        <v>0</v>
      </c>
      <c r="Q333" s="336"/>
      <c r="R333" s="337">
        <f>P333/P338</f>
        <v>0</v>
      </c>
      <c r="S333" s="337"/>
      <c r="T333" s="366">
        <f>H333+L333+P333</f>
        <v>889</v>
      </c>
      <c r="U333" s="366"/>
      <c r="V333" s="367">
        <f>T333/T338</f>
        <v>4.9314916514117714E-2</v>
      </c>
      <c r="W333" s="367"/>
    </row>
    <row r="334" spans="1:240" x14ac:dyDescent="0.2">
      <c r="C334" s="362"/>
      <c r="D334" s="364"/>
      <c r="E334" s="365" t="s">
        <v>445</v>
      </c>
      <c r="F334" s="365"/>
      <c r="G334" s="365"/>
      <c r="H334" s="332">
        <v>2</v>
      </c>
      <c r="I334" s="332"/>
      <c r="J334" s="333">
        <f>H334/H338</f>
        <v>1.4858841010401187E-4</v>
      </c>
      <c r="K334" s="333"/>
      <c r="L334" s="334">
        <v>8</v>
      </c>
      <c r="M334" s="334"/>
      <c r="N334" s="335">
        <f>L334/L338</f>
        <v>1.794526693584567E-3</v>
      </c>
      <c r="O334" s="335"/>
      <c r="P334" s="336">
        <v>0</v>
      </c>
      <c r="Q334" s="336"/>
      <c r="R334" s="337">
        <f>P334/P338</f>
        <v>0</v>
      </c>
      <c r="S334" s="337"/>
      <c r="T334" s="366">
        <f>H334+L334+P334</f>
        <v>10</v>
      </c>
      <c r="U334" s="366"/>
      <c r="V334" s="367">
        <f>T334/T338</f>
        <v>5.5472347035003054E-4</v>
      </c>
      <c r="W334" s="367"/>
    </row>
    <row r="335" spans="1:240" ht="14.65" customHeight="1" x14ac:dyDescent="0.2">
      <c r="C335" s="362"/>
      <c r="D335" s="364"/>
      <c r="E335" s="365" t="s">
        <v>446</v>
      </c>
      <c r="F335" s="365"/>
      <c r="G335" s="365"/>
      <c r="H335" s="332">
        <v>0</v>
      </c>
      <c r="I335" s="332"/>
      <c r="J335" s="333">
        <f>H335/H338</f>
        <v>0</v>
      </c>
      <c r="K335" s="333"/>
      <c r="L335" s="334">
        <v>2</v>
      </c>
      <c r="M335" s="334"/>
      <c r="N335" s="335">
        <f>L335/L338</f>
        <v>4.4863167339614175E-4</v>
      </c>
      <c r="O335" s="335"/>
      <c r="P335" s="336">
        <v>0</v>
      </c>
      <c r="Q335" s="336"/>
      <c r="R335" s="337">
        <f>P335/P338</f>
        <v>0</v>
      </c>
      <c r="S335" s="337"/>
      <c r="T335" s="366">
        <f>H335+L335+P335</f>
        <v>2</v>
      </c>
      <c r="U335" s="366"/>
      <c r="V335" s="367">
        <f>T335/T338</f>
        <v>1.109446940700061E-4</v>
      </c>
      <c r="W335" s="367"/>
    </row>
    <row r="336" spans="1:240" ht="14.65" customHeight="1" x14ac:dyDescent="0.2">
      <c r="C336" s="362"/>
      <c r="D336" s="364"/>
      <c r="E336" s="368" t="s">
        <v>401</v>
      </c>
      <c r="F336" s="368"/>
      <c r="G336" s="368"/>
      <c r="H336" s="332">
        <f>SUM(H332:H335)</f>
        <v>2827</v>
      </c>
      <c r="I336" s="332">
        <f>SUM(H336:H336)</f>
        <v>2827</v>
      </c>
      <c r="J336" s="333">
        <f>H336/H338</f>
        <v>0.21002971768202081</v>
      </c>
      <c r="K336" s="333"/>
      <c r="L336" s="334">
        <f>L332+L333+L334+L335</f>
        <v>1074</v>
      </c>
      <c r="M336" s="334">
        <f>SUM(L336:L336)</f>
        <v>1074</v>
      </c>
      <c r="N336" s="335">
        <f>L336/L338</f>
        <v>0.24091520861372812</v>
      </c>
      <c r="O336" s="335"/>
      <c r="P336" s="336">
        <v>30</v>
      </c>
      <c r="Q336" s="336"/>
      <c r="R336" s="337">
        <f>P336/P338</f>
        <v>0.27272727272727271</v>
      </c>
      <c r="S336" s="337"/>
      <c r="T336" s="366">
        <f>SUM(T332:T335)</f>
        <v>3930</v>
      </c>
      <c r="U336" s="366"/>
      <c r="V336" s="367">
        <f>T336/T338</f>
        <v>0.21800632384756199</v>
      </c>
      <c r="W336" s="367"/>
    </row>
    <row r="337" spans="1:240" ht="14.65" customHeight="1" x14ac:dyDescent="0.2">
      <c r="A337"/>
      <c r="C337" s="362"/>
      <c r="D337" s="364" t="s">
        <v>447</v>
      </c>
      <c r="E337" s="364"/>
      <c r="F337" s="364"/>
      <c r="G337" s="364"/>
      <c r="H337" s="332">
        <v>10633</v>
      </c>
      <c r="I337" s="332"/>
      <c r="J337" s="333">
        <f>H337/H338</f>
        <v>0.78997028231797917</v>
      </c>
      <c r="K337" s="333"/>
      <c r="L337" s="334">
        <v>3384</v>
      </c>
      <c r="M337" s="334"/>
      <c r="N337" s="335">
        <f>L337/L338</f>
        <v>0.75908479138627183</v>
      </c>
      <c r="O337" s="335"/>
      <c r="P337" s="336">
        <v>80</v>
      </c>
      <c r="Q337" s="336"/>
      <c r="R337" s="337">
        <f>P337/P338</f>
        <v>0.72727272727272729</v>
      </c>
      <c r="S337" s="337"/>
      <c r="T337" s="366">
        <f>H337+L337+P337</f>
        <v>14097</v>
      </c>
      <c r="U337" s="366"/>
      <c r="V337" s="367">
        <f>T337/T338</f>
        <v>0.78199367615243798</v>
      </c>
      <c r="W337" s="367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13460</v>
      </c>
      <c r="I338" s="342"/>
      <c r="J338" s="307">
        <f>H338/H338</f>
        <v>1</v>
      </c>
      <c r="K338" s="307"/>
      <c r="L338" s="342">
        <f>L336+L337</f>
        <v>4458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18027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5654</v>
      </c>
      <c r="I339" s="281">
        <f>SUM(I332:I336)</f>
        <v>2827</v>
      </c>
      <c r="J339" s="281"/>
      <c r="K339" s="281"/>
      <c r="L339" s="281">
        <f>SUM(L332:L336)</f>
        <v>2148</v>
      </c>
      <c r="M339" s="281">
        <f>SUM(M332:M336)</f>
        <v>1074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44065</v>
      </c>
      <c r="F342" s="225">
        <v>44066</v>
      </c>
      <c r="G342" s="225">
        <v>44067</v>
      </c>
      <c r="H342" s="225">
        <v>44068</v>
      </c>
      <c r="I342" s="225">
        <v>44069</v>
      </c>
      <c r="J342" s="225">
        <v>44070</v>
      </c>
      <c r="K342" s="225">
        <v>44071</v>
      </c>
      <c r="L342" s="225">
        <v>44072</v>
      </c>
      <c r="M342" s="225">
        <v>44073</v>
      </c>
      <c r="N342" s="225">
        <v>44074</v>
      </c>
      <c r="O342" s="225">
        <v>44075</v>
      </c>
      <c r="P342" s="226">
        <v>44076</v>
      </c>
      <c r="Q342" s="226">
        <v>44077</v>
      </c>
      <c r="R342" s="226">
        <v>44078</v>
      </c>
      <c r="S342" s="226">
        <v>44079</v>
      </c>
      <c r="T342" s="226">
        <v>44080</v>
      </c>
      <c r="U342" s="226">
        <v>44081</v>
      </c>
      <c r="V342" s="226">
        <v>44082</v>
      </c>
      <c r="W342" s="226">
        <v>44083</v>
      </c>
      <c r="X342" s="226">
        <v>44084</v>
      </c>
      <c r="Y342" s="226">
        <v>44085</v>
      </c>
      <c r="Z342" s="226">
        <v>44086</v>
      </c>
      <c r="AA342" s="226">
        <v>44087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2874</v>
      </c>
      <c r="F343" s="152">
        <v>2899</v>
      </c>
      <c r="G343" s="152">
        <v>2925</v>
      </c>
      <c r="H343" s="152">
        <v>3082</v>
      </c>
      <c r="I343" s="152">
        <v>3114</v>
      </c>
      <c r="J343" s="152">
        <v>3155</v>
      </c>
      <c r="K343" s="152">
        <v>3183</v>
      </c>
      <c r="L343" s="152">
        <v>3213</v>
      </c>
      <c r="M343" s="152">
        <v>3328</v>
      </c>
      <c r="N343" s="152">
        <v>3371</v>
      </c>
      <c r="O343" s="152">
        <v>3402</v>
      </c>
      <c r="P343" s="228">
        <v>3440</v>
      </c>
      <c r="Q343" s="228">
        <v>3475</v>
      </c>
      <c r="R343" s="228">
        <v>3512</v>
      </c>
      <c r="S343" s="228">
        <v>3532</v>
      </c>
      <c r="T343" s="228">
        <v>3556</v>
      </c>
      <c r="U343" s="228">
        <v>3587</v>
      </c>
      <c r="V343" s="228">
        <v>3618</v>
      </c>
      <c r="W343" s="228">
        <v>3646</v>
      </c>
      <c r="X343" s="228">
        <v>3668</v>
      </c>
      <c r="Y343" s="228">
        <v>3880</v>
      </c>
      <c r="Z343" s="228">
        <v>3906</v>
      </c>
      <c r="AA343" s="228">
        <v>3930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11086</v>
      </c>
      <c r="F344" s="130">
        <v>11176</v>
      </c>
      <c r="G344" s="130">
        <v>11239</v>
      </c>
      <c r="H344" s="130">
        <v>11422</v>
      </c>
      <c r="I344" s="130">
        <v>11535</v>
      </c>
      <c r="J344" s="130">
        <v>11618</v>
      </c>
      <c r="K344" s="130">
        <v>11706</v>
      </c>
      <c r="L344" s="130">
        <v>11807</v>
      </c>
      <c r="M344" s="130">
        <v>12341</v>
      </c>
      <c r="N344" s="130">
        <v>12413</v>
      </c>
      <c r="O344" s="130">
        <v>12500</v>
      </c>
      <c r="P344" s="230">
        <v>12614</v>
      </c>
      <c r="Q344" s="230">
        <v>12705</v>
      </c>
      <c r="R344" s="230">
        <v>12808</v>
      </c>
      <c r="S344" s="230">
        <v>12926</v>
      </c>
      <c r="T344" s="230">
        <v>12997</v>
      </c>
      <c r="U344" s="230">
        <v>13064</v>
      </c>
      <c r="V344" s="230">
        <v>13192</v>
      </c>
      <c r="W344" s="230">
        <v>13295</v>
      </c>
      <c r="X344" s="230">
        <v>13392</v>
      </c>
      <c r="Y344" s="230">
        <v>13894</v>
      </c>
      <c r="Z344" s="230">
        <v>14000</v>
      </c>
      <c r="AA344" s="230">
        <v>14097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AA345" si="10">SUM(E343:E344)</f>
        <v>13960</v>
      </c>
      <c r="F345" s="232">
        <f t="shared" si="10"/>
        <v>14075</v>
      </c>
      <c r="G345" s="232">
        <f t="shared" si="10"/>
        <v>14164</v>
      </c>
      <c r="H345" s="232">
        <f t="shared" si="10"/>
        <v>14504</v>
      </c>
      <c r="I345" s="232">
        <f t="shared" si="10"/>
        <v>14649</v>
      </c>
      <c r="J345" s="232">
        <f t="shared" si="10"/>
        <v>14773</v>
      </c>
      <c r="K345" s="232">
        <f t="shared" si="10"/>
        <v>14889</v>
      </c>
      <c r="L345" s="232">
        <f t="shared" si="10"/>
        <v>15020</v>
      </c>
      <c r="M345" s="232">
        <f t="shared" si="10"/>
        <v>15669</v>
      </c>
      <c r="N345" s="232">
        <f t="shared" si="10"/>
        <v>15784</v>
      </c>
      <c r="O345" s="232">
        <f t="shared" si="10"/>
        <v>15902</v>
      </c>
      <c r="P345" s="233">
        <f t="shared" si="10"/>
        <v>16054</v>
      </c>
      <c r="Q345" s="233">
        <f t="shared" si="10"/>
        <v>16180</v>
      </c>
      <c r="R345" s="233">
        <f t="shared" si="10"/>
        <v>16320</v>
      </c>
      <c r="S345" s="233">
        <f t="shared" si="10"/>
        <v>16458</v>
      </c>
      <c r="T345" s="233">
        <f t="shared" si="10"/>
        <v>16553</v>
      </c>
      <c r="U345" s="233">
        <f t="shared" si="10"/>
        <v>16651</v>
      </c>
      <c r="V345" s="233">
        <f t="shared" si="10"/>
        <v>16810</v>
      </c>
      <c r="W345" s="233">
        <f t="shared" si="10"/>
        <v>16941</v>
      </c>
      <c r="X345" s="233">
        <f t="shared" si="10"/>
        <v>17060</v>
      </c>
      <c r="Y345" s="233">
        <f t="shared" si="10"/>
        <v>17774</v>
      </c>
      <c r="Z345" s="233">
        <f t="shared" si="10"/>
        <v>17906</v>
      </c>
      <c r="AA345" s="233">
        <f t="shared" si="10"/>
        <v>18027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1" spans="4:19" ht="25.5" customHeight="1" x14ac:dyDescent="0.2">
      <c r="E361" s="369" t="s">
        <v>494</v>
      </c>
      <c r="F361" s="369"/>
      <c r="G361" s="369"/>
      <c r="H361" s="369"/>
      <c r="I361" s="369"/>
      <c r="J361" s="369"/>
      <c r="K361" s="369"/>
      <c r="L361" s="369"/>
      <c r="M361" s="369"/>
      <c r="N361" s="369"/>
      <c r="O361" s="369"/>
      <c r="P361" s="369"/>
      <c r="Q361" s="369"/>
      <c r="R361" s="369"/>
      <c r="S361" s="369"/>
    </row>
    <row r="362" spans="4:19" ht="26.25" customHeight="1" x14ac:dyDescent="0.2">
      <c r="E362" s="370" t="s">
        <v>495</v>
      </c>
      <c r="F362" s="370"/>
      <c r="G362" s="370"/>
      <c r="H362" s="370"/>
      <c r="I362" s="37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</row>
    <row r="363" spans="4:19" x14ac:dyDescent="0.2">
      <c r="E363" s="371" t="s">
        <v>468</v>
      </c>
      <c r="F363" s="371"/>
      <c r="G363" s="371"/>
      <c r="H363" s="371"/>
      <c r="I363" s="371"/>
      <c r="J363" s="371"/>
      <c r="K363" s="359" t="s">
        <v>439</v>
      </c>
      <c r="L363" s="359"/>
      <c r="M363" s="359"/>
      <c r="N363" s="359"/>
      <c r="O363" s="359"/>
      <c r="P363" s="372" t="s">
        <v>440</v>
      </c>
      <c r="Q363" s="372"/>
      <c r="R363" s="372"/>
      <c r="S363" s="372"/>
    </row>
    <row r="364" spans="4:19" x14ac:dyDescent="0.2">
      <c r="E364" s="373" t="s">
        <v>469</v>
      </c>
      <c r="F364" s="373"/>
      <c r="G364" s="373"/>
      <c r="H364" s="373"/>
      <c r="I364" s="373"/>
      <c r="J364" s="373"/>
      <c r="K364" s="374">
        <v>8451</v>
      </c>
      <c r="L364" s="374"/>
      <c r="M364" s="374"/>
      <c r="N364" s="374"/>
      <c r="O364" s="374"/>
      <c r="P364" s="375">
        <f>K364/K372</f>
        <v>0.62786032689450222</v>
      </c>
      <c r="Q364" s="375"/>
      <c r="R364" s="375"/>
      <c r="S364" s="375"/>
    </row>
    <row r="365" spans="4:19" x14ac:dyDescent="0.2">
      <c r="E365" s="373" t="s">
        <v>470</v>
      </c>
      <c r="F365" s="373"/>
      <c r="G365" s="373"/>
      <c r="H365" s="373"/>
      <c r="I365" s="373"/>
      <c r="J365" s="373"/>
      <c r="K365" s="374">
        <v>1840</v>
      </c>
      <c r="L365" s="374"/>
      <c r="M365" s="374"/>
      <c r="N365" s="374"/>
      <c r="O365" s="374"/>
      <c r="P365" s="375">
        <f>K365/K372</f>
        <v>0.13670133729569092</v>
      </c>
      <c r="Q365" s="375"/>
      <c r="R365" s="375"/>
      <c r="S365" s="375"/>
    </row>
    <row r="366" spans="4:19" x14ac:dyDescent="0.2">
      <c r="E366" s="373" t="s">
        <v>471</v>
      </c>
      <c r="F366" s="373"/>
      <c r="G366" s="373"/>
      <c r="H366" s="373"/>
      <c r="I366" s="373"/>
      <c r="J366" s="373"/>
      <c r="K366" s="374">
        <v>1058</v>
      </c>
      <c r="L366" s="374"/>
      <c r="M366" s="374"/>
      <c r="N366" s="374"/>
      <c r="O366" s="374"/>
      <c r="P366" s="375">
        <f>K366/K372</f>
        <v>7.8603268945022287E-2</v>
      </c>
      <c r="Q366" s="375"/>
      <c r="R366" s="375"/>
      <c r="S366" s="375"/>
    </row>
    <row r="367" spans="4:19" x14ac:dyDescent="0.2">
      <c r="E367" s="373" t="s">
        <v>472</v>
      </c>
      <c r="F367" s="373"/>
      <c r="G367" s="373"/>
      <c r="H367" s="373"/>
      <c r="I367" s="373"/>
      <c r="J367" s="373"/>
      <c r="K367" s="374">
        <v>791</v>
      </c>
      <c r="L367" s="374"/>
      <c r="M367" s="374"/>
      <c r="N367" s="374"/>
      <c r="O367" s="374"/>
      <c r="P367" s="375">
        <f>K367/K372</f>
        <v>5.8766716196136701E-2</v>
      </c>
      <c r="Q367" s="375"/>
      <c r="R367" s="375"/>
      <c r="S367" s="375"/>
    </row>
    <row r="368" spans="4:19" x14ac:dyDescent="0.2">
      <c r="E368" s="373" t="s">
        <v>473</v>
      </c>
      <c r="F368" s="373"/>
      <c r="G368" s="373"/>
      <c r="H368" s="373"/>
      <c r="I368" s="373"/>
      <c r="J368" s="373"/>
      <c r="K368" s="374">
        <v>707</v>
      </c>
      <c r="L368" s="374"/>
      <c r="M368" s="374"/>
      <c r="N368" s="374"/>
      <c r="O368" s="374"/>
      <c r="P368" s="375">
        <f>K368/K372</f>
        <v>5.2526002971768203E-2</v>
      </c>
      <c r="Q368" s="375"/>
      <c r="R368" s="375"/>
      <c r="S368" s="375"/>
    </row>
    <row r="369" spans="5:19" x14ac:dyDescent="0.2">
      <c r="E369" s="373" t="s">
        <v>474</v>
      </c>
      <c r="F369" s="373"/>
      <c r="G369" s="373"/>
      <c r="H369" s="373"/>
      <c r="I369" s="373"/>
      <c r="J369" s="373"/>
      <c r="K369" s="374">
        <v>613</v>
      </c>
      <c r="L369" s="374"/>
      <c r="M369" s="374"/>
      <c r="N369" s="374"/>
      <c r="O369" s="374"/>
      <c r="P369" s="375">
        <f>K369/K372</f>
        <v>4.5542347696879641E-2</v>
      </c>
      <c r="Q369" s="375"/>
      <c r="R369" s="375"/>
      <c r="S369" s="375"/>
    </row>
    <row r="370" spans="5:19" x14ac:dyDescent="0.2">
      <c r="E370" s="373" t="s">
        <v>475</v>
      </c>
      <c r="F370" s="373"/>
      <c r="G370" s="373"/>
      <c r="H370" s="373"/>
      <c r="I370" s="373"/>
      <c r="J370" s="373"/>
      <c r="K370" s="374">
        <v>0</v>
      </c>
      <c r="L370" s="374"/>
      <c r="M370" s="374"/>
      <c r="N370" s="374"/>
      <c r="O370" s="374">
        <f>SUM(K370:N370)</f>
        <v>0</v>
      </c>
      <c r="P370" s="375">
        <f>K370/K372</f>
        <v>0</v>
      </c>
      <c r="Q370" s="375"/>
      <c r="R370" s="375"/>
      <c r="S370" s="375"/>
    </row>
    <row r="371" spans="5:19" x14ac:dyDescent="0.2">
      <c r="E371" s="373" t="s">
        <v>476</v>
      </c>
      <c r="F371" s="373"/>
      <c r="G371" s="373"/>
      <c r="H371" s="373"/>
      <c r="I371" s="373"/>
      <c r="J371" s="373"/>
      <c r="K371" s="374">
        <v>0</v>
      </c>
      <c r="L371" s="374"/>
      <c r="M371" s="374"/>
      <c r="N371" s="374"/>
      <c r="O371" s="374">
        <f>SUM(K371:N371)</f>
        <v>0</v>
      </c>
      <c r="P371" s="375">
        <f>K371/K372</f>
        <v>0</v>
      </c>
      <c r="Q371" s="375"/>
      <c r="R371" s="375"/>
      <c r="S371" s="375"/>
    </row>
    <row r="372" spans="5:19" x14ac:dyDescent="0.2">
      <c r="E372" s="376" t="s">
        <v>401</v>
      </c>
      <c r="F372" s="376"/>
      <c r="G372" s="376"/>
      <c r="H372" s="376"/>
      <c r="I372" s="376"/>
      <c r="J372" s="376"/>
      <c r="K372" s="377">
        <f>SUM(K364:K371)</f>
        <v>13460</v>
      </c>
      <c r="L372" s="377"/>
      <c r="M372" s="377"/>
      <c r="N372" s="377"/>
      <c r="O372" s="377">
        <f>SUM(K372:N372)</f>
        <v>13460</v>
      </c>
      <c r="P372" s="378">
        <f>SUM(P364:P371)</f>
        <v>0.99999999999999989</v>
      </c>
      <c r="Q372" s="378"/>
      <c r="R372" s="378"/>
      <c r="S372" s="378"/>
    </row>
    <row r="373" spans="5:19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9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</sheetData>
  <mergeCells count="287">
    <mergeCell ref="E372:J372"/>
    <mergeCell ref="K372:O372"/>
    <mergeCell ref="P372:S372"/>
    <mergeCell ref="E369:J369"/>
    <mergeCell ref="K369:O369"/>
    <mergeCell ref="P369:S369"/>
    <mergeCell ref="E370:J370"/>
    <mergeCell ref="K370:O370"/>
    <mergeCell ref="P370:S370"/>
    <mergeCell ref="E371:J371"/>
    <mergeCell ref="K371:O371"/>
    <mergeCell ref="P371:S371"/>
    <mergeCell ref="E366:J366"/>
    <mergeCell ref="K366:O366"/>
    <mergeCell ref="P366:S366"/>
    <mergeCell ref="E367:J367"/>
    <mergeCell ref="K367:O367"/>
    <mergeCell ref="P367:S367"/>
    <mergeCell ref="E368:J368"/>
    <mergeCell ref="K368:O368"/>
    <mergeCell ref="P368:S368"/>
    <mergeCell ref="E361:S361"/>
    <mergeCell ref="E362:S362"/>
    <mergeCell ref="E363:J363"/>
    <mergeCell ref="K363:O363"/>
    <mergeCell ref="P363:S363"/>
    <mergeCell ref="E364:J364"/>
    <mergeCell ref="K364:O364"/>
    <mergeCell ref="P364:S364"/>
    <mergeCell ref="E365:J365"/>
    <mergeCell ref="K365:O365"/>
    <mergeCell ref="P365:S365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AA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AA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4"/>
  <sheetViews>
    <sheetView topLeftCell="A340" zoomScaleNormal="100" workbookViewId="0">
      <selection activeCell="Q312" sqref="Q312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44088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17</v>
      </c>
      <c r="G10" s="30">
        <f>E10-F10</f>
        <v>3</v>
      </c>
      <c r="H10" s="31">
        <f>F10/E10</f>
        <v>0.85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7</v>
      </c>
      <c r="G13" s="44">
        <f>E13-F13</f>
        <v>1</v>
      </c>
      <c r="H13" s="45">
        <f>F13/E13</f>
        <v>0.875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>
        <v>3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7</v>
      </c>
      <c r="G15" s="44">
        <f>E15-F15</f>
        <v>3</v>
      </c>
      <c r="H15" s="45">
        <f>F15/E15</f>
        <v>0.7</v>
      </c>
      <c r="I15" s="44">
        <v>15</v>
      </c>
      <c r="J15" s="43">
        <v>10</v>
      </c>
      <c r="K15" s="44">
        <f>I15-J15</f>
        <v>5</v>
      </c>
      <c r="L15" s="46">
        <f>J15/I15</f>
        <v>0.66666666666666663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58</v>
      </c>
      <c r="G16" s="44">
        <f>E16-F16</f>
        <v>7</v>
      </c>
      <c r="H16" s="45">
        <f>F16/E16</f>
        <v>0.89230769230769236</v>
      </c>
      <c r="I16" s="44">
        <v>70</v>
      </c>
      <c r="J16" s="43">
        <v>52</v>
      </c>
      <c r="K16" s="44">
        <f>I16-J16</f>
        <v>18</v>
      </c>
      <c r="L16" s="46">
        <f>J16/I16</f>
        <v>0.74285714285714288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1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61</v>
      </c>
      <c r="F18" s="43">
        <v>57</v>
      </c>
      <c r="G18" s="44">
        <f>E18-F18</f>
        <v>4</v>
      </c>
      <c r="H18" s="45">
        <f>F18/E18</f>
        <v>0.93442622950819676</v>
      </c>
      <c r="I18" s="44">
        <v>83</v>
      </c>
      <c r="J18" s="43">
        <v>67</v>
      </c>
      <c r="K18" s="44">
        <f>I18-J18</f>
        <v>16</v>
      </c>
      <c r="L18" s="46">
        <f>J18/I18</f>
        <v>0.80722891566265065</v>
      </c>
      <c r="M18" s="54">
        <v>5</v>
      </c>
      <c r="N18" s="51">
        <v>3</v>
      </c>
      <c r="O18" s="49">
        <f>M18-N18</f>
        <v>2</v>
      </c>
      <c r="P18" s="45">
        <f>N18/M18</f>
        <v>0.6</v>
      </c>
      <c r="Q18" s="54"/>
      <c r="R18" s="43"/>
      <c r="S18" s="44"/>
      <c r="T18" s="46"/>
      <c r="U18" s="51"/>
      <c r="V18" s="51"/>
      <c r="W18" s="51"/>
      <c r="X18" s="52">
        <v>8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5</v>
      </c>
      <c r="N19" s="51">
        <v>2</v>
      </c>
      <c r="O19" s="49">
        <f>M19-N19</f>
        <v>3</v>
      </c>
      <c r="P19" s="45">
        <f>N19/M19</f>
        <v>0.4</v>
      </c>
      <c r="Q19" s="54">
        <v>20</v>
      </c>
      <c r="R19" s="43">
        <v>7</v>
      </c>
      <c r="S19" s="44">
        <f>Q19-R19</f>
        <v>13</v>
      </c>
      <c r="T19" s="46">
        <f>R19/Q19</f>
        <v>0.35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2</v>
      </c>
      <c r="K21" s="44">
        <f>I21-J21</f>
        <v>6</v>
      </c>
      <c r="L21" s="46">
        <f>J21/I21</f>
        <v>0.25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33</v>
      </c>
      <c r="G23" s="44">
        <f>E23-F23</f>
        <v>0</v>
      </c>
      <c r="H23" s="45">
        <f>F23/E23</f>
        <v>1</v>
      </c>
      <c r="I23" s="44">
        <v>48</v>
      </c>
      <c r="J23" s="43">
        <v>31</v>
      </c>
      <c r="K23" s="44">
        <f>I23-J23</f>
        <v>17</v>
      </c>
      <c r="L23" s="46">
        <f>J23/I23</f>
        <v>0.64583333333333337</v>
      </c>
      <c r="M23" s="54">
        <v>6</v>
      </c>
      <c r="N23" s="51">
        <v>2</v>
      </c>
      <c r="O23" s="49">
        <f>M23-N23</f>
        <v>4</v>
      </c>
      <c r="P23" s="45">
        <f>N23/M23</f>
        <v>0.33333333333333331</v>
      </c>
      <c r="Q23" s="54">
        <v>10</v>
      </c>
      <c r="R23" s="43">
        <v>2</v>
      </c>
      <c r="S23" s="44">
        <f>Q23-R23</f>
        <v>8</v>
      </c>
      <c r="T23" s="46">
        <f>R23/Q23</f>
        <v>0.2</v>
      </c>
      <c r="U23" s="51">
        <v>1</v>
      </c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62</v>
      </c>
      <c r="G24" s="44">
        <f>E24-F24</f>
        <v>0</v>
      </c>
      <c r="H24" s="45">
        <f>F24/E24</f>
        <v>1</v>
      </c>
      <c r="I24" s="55">
        <v>90</v>
      </c>
      <c r="J24" s="56">
        <v>90</v>
      </c>
      <c r="K24" s="44">
        <f>I24-J24</f>
        <v>0</v>
      </c>
      <c r="L24" s="46">
        <f>J24/I24</f>
        <v>1</v>
      </c>
      <c r="M24" s="54"/>
      <c r="N24" s="43"/>
      <c r="O24" s="49"/>
      <c r="P24" s="45"/>
      <c r="Q24" s="44"/>
      <c r="R24" s="43"/>
      <c r="S24" s="44"/>
      <c r="T24" s="46"/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21</v>
      </c>
      <c r="G26" s="44">
        <f>E26-F26</f>
        <v>1</v>
      </c>
      <c r="H26" s="45">
        <f>F26/E26</f>
        <v>0.95454545454545459</v>
      </c>
      <c r="I26" s="44">
        <v>34</v>
      </c>
      <c r="J26" s="43">
        <v>18</v>
      </c>
      <c r="K26" s="44">
        <f>I26-J26</f>
        <v>16</v>
      </c>
      <c r="L26" s="46">
        <f>J26/I26</f>
        <v>0.52941176470588236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47</v>
      </c>
      <c r="G28" s="44">
        <f>E28-F28</f>
        <v>5</v>
      </c>
      <c r="H28" s="45">
        <f>F28/E28</f>
        <v>0.90384615384615385</v>
      </c>
      <c r="I28" s="44">
        <v>32</v>
      </c>
      <c r="J28" s="43">
        <v>15</v>
      </c>
      <c r="K28" s="44">
        <f>I28-J28</f>
        <v>17</v>
      </c>
      <c r="L28" s="46">
        <f>J28/I28</f>
        <v>0.46875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>
        <v>1</v>
      </c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1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8</v>
      </c>
      <c r="G33" s="44">
        <f>E33-F33</f>
        <v>0</v>
      </c>
      <c r="H33" s="45">
        <f>F33/E33</f>
        <v>1</v>
      </c>
      <c r="I33" s="44">
        <v>10</v>
      </c>
      <c r="J33" s="43">
        <v>8</v>
      </c>
      <c r="K33" s="44">
        <f>I33-J33</f>
        <v>2</v>
      </c>
      <c r="L33" s="46">
        <f>J33/I33</f>
        <v>0.8</v>
      </c>
      <c r="M33" s="54"/>
      <c r="N33" s="51"/>
      <c r="O33" s="49"/>
      <c r="P33" s="45"/>
      <c r="Q33" s="54"/>
      <c r="R33" s="43"/>
      <c r="S33" s="44"/>
      <c r="T33" s="46"/>
      <c r="U33" s="51">
        <v>1</v>
      </c>
      <c r="V33" s="51"/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114</v>
      </c>
      <c r="G34" s="44">
        <f>E34-F34</f>
        <v>11</v>
      </c>
      <c r="H34" s="45">
        <f>F34/E34</f>
        <v>0.91200000000000003</v>
      </c>
      <c r="I34" s="44">
        <v>212</v>
      </c>
      <c r="J34" s="43">
        <v>65</v>
      </c>
      <c r="K34" s="44">
        <f>I34-J34</f>
        <v>147</v>
      </c>
      <c r="L34" s="46">
        <f>J34/I34</f>
        <v>0.30660377358490565</v>
      </c>
      <c r="M34" s="54"/>
      <c r="N34" s="51"/>
      <c r="O34" s="49"/>
      <c r="P34" s="45"/>
      <c r="Q34" s="54"/>
      <c r="R34" s="43"/>
      <c r="S34" s="44"/>
      <c r="T34" s="46"/>
      <c r="U34" s="51"/>
      <c r="V34" s="51"/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/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19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1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1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1</v>
      </c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30</v>
      </c>
      <c r="G49" s="44">
        <f>E49-F49</f>
        <v>0</v>
      </c>
      <c r="H49" s="45">
        <f>F49/E49</f>
        <v>1</v>
      </c>
      <c r="I49" s="44">
        <v>24</v>
      </c>
      <c r="J49" s="43">
        <v>22</v>
      </c>
      <c r="K49" s="44">
        <f>I49-J49</f>
        <v>2</v>
      </c>
      <c r="L49" s="46">
        <f>J49/I49</f>
        <v>0.91666666666666663</v>
      </c>
      <c r="M49" s="54"/>
      <c r="N49" s="51"/>
      <c r="O49" s="49"/>
      <c r="P49" s="45"/>
      <c r="Q49" s="54"/>
      <c r="R49" s="43"/>
      <c r="S49" s="44"/>
      <c r="T49" s="46"/>
      <c r="U49" s="51">
        <v>2</v>
      </c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>
        <v>1</v>
      </c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1</v>
      </c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1</v>
      </c>
      <c r="V54" s="51">
        <v>1</v>
      </c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>
        <v>1</v>
      </c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3</v>
      </c>
      <c r="G64" s="44">
        <f>E64-F64</f>
        <v>1</v>
      </c>
      <c r="H64" s="45">
        <f>F64/E64</f>
        <v>0.75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/>
      <c r="V64" s="51">
        <v>3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4</v>
      </c>
      <c r="G65" s="44">
        <f>E65-F65</f>
        <v>6</v>
      </c>
      <c r="H65" s="45">
        <f>F65/E65</f>
        <v>0.4</v>
      </c>
      <c r="I65" s="44">
        <v>40</v>
      </c>
      <c r="J65" s="43">
        <v>1</v>
      </c>
      <c r="K65" s="44">
        <f>I65-J65</f>
        <v>39</v>
      </c>
      <c r="L65" s="46">
        <f>J65/I65</f>
        <v>2.5000000000000001E-2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6</v>
      </c>
      <c r="G66" s="44">
        <f>E66-F66</f>
        <v>14</v>
      </c>
      <c r="H66" s="45">
        <f>F66/E66</f>
        <v>0.3</v>
      </c>
      <c r="I66" s="44">
        <v>60</v>
      </c>
      <c r="J66" s="43">
        <v>6</v>
      </c>
      <c r="K66" s="44">
        <f>I66-J66</f>
        <v>54</v>
      </c>
      <c r="L66" s="46">
        <f>J66/I66</f>
        <v>0.1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5</v>
      </c>
      <c r="G70" s="44">
        <f>E70-F70</f>
        <v>5</v>
      </c>
      <c r="H70" s="45">
        <f>F70/E70</f>
        <v>0.5</v>
      </c>
      <c r="I70" s="44">
        <v>20</v>
      </c>
      <c r="J70" s="43">
        <v>2</v>
      </c>
      <c r="K70" s="44">
        <f>I70-J70</f>
        <v>18</v>
      </c>
      <c r="L70" s="46">
        <f>J70/I70</f>
        <v>0.1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3</v>
      </c>
      <c r="G72" s="44">
        <f>E72-F72</f>
        <v>1</v>
      </c>
      <c r="H72" s="45">
        <f>F72/E72</f>
        <v>0.75</v>
      </c>
      <c r="I72" s="44">
        <v>8</v>
      </c>
      <c r="J72" s="43">
        <v>0</v>
      </c>
      <c r="K72" s="44">
        <f>I72-J72</f>
        <v>8</v>
      </c>
      <c r="L72" s="46">
        <f>J72/I72</f>
        <v>0</v>
      </c>
      <c r="M72" s="54"/>
      <c r="N72" s="51"/>
      <c r="O72" s="49"/>
      <c r="P72" s="45"/>
      <c r="Q72" s="54"/>
      <c r="R72" s="43"/>
      <c r="S72" s="44"/>
      <c r="T72" s="46"/>
      <c r="U72" s="51">
        <v>1</v>
      </c>
      <c r="V72" s="51"/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1</v>
      </c>
      <c r="G73" s="44">
        <f>E73-F73</f>
        <v>1</v>
      </c>
      <c r="H73" s="45">
        <f>F73/E73</f>
        <v>0.5</v>
      </c>
      <c r="I73" s="44">
        <v>4</v>
      </c>
      <c r="J73" s="43">
        <v>3</v>
      </c>
      <c r="K73" s="44">
        <f>I73-J73</f>
        <v>1</v>
      </c>
      <c r="L73" s="46">
        <f>J73/I73</f>
        <v>0.75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>
        <v>1</v>
      </c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1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19</v>
      </c>
      <c r="G79" s="44">
        <f>E79-F79</f>
        <v>1</v>
      </c>
      <c r="H79" s="45">
        <f>F79/E79</f>
        <v>0.95</v>
      </c>
      <c r="I79" s="44">
        <v>20</v>
      </c>
      <c r="J79" s="43">
        <v>15</v>
      </c>
      <c r="K79" s="44">
        <f>I79-J79</f>
        <v>5</v>
      </c>
      <c r="L79" s="46">
        <f>J79/I79</f>
        <v>0.75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2</v>
      </c>
      <c r="G80" s="44">
        <f>E80-F80</f>
        <v>2</v>
      </c>
      <c r="H80" s="45">
        <f>F80/E80</f>
        <v>0.5</v>
      </c>
      <c r="I80" s="44">
        <v>6</v>
      </c>
      <c r="J80" s="43">
        <v>5</v>
      </c>
      <c r="K80" s="44">
        <f>I80-J80</f>
        <v>1</v>
      </c>
      <c r="L80" s="46">
        <f>J80/I80</f>
        <v>0.83333333333333337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1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585</v>
      </c>
      <c r="F81" s="59">
        <f>SUM(F10:F80)</f>
        <v>517</v>
      </c>
      <c r="G81" s="59">
        <f>E81-F81</f>
        <v>68</v>
      </c>
      <c r="H81" s="24">
        <f>F81/E81</f>
        <v>0.88376068376068373</v>
      </c>
      <c r="I81" s="23">
        <f>SUM(I10:I80)</f>
        <v>808</v>
      </c>
      <c r="J81" s="23">
        <f>SUM(J10:J80)</f>
        <v>426</v>
      </c>
      <c r="K81" s="23">
        <f>I81-J81</f>
        <v>382</v>
      </c>
      <c r="L81" s="60">
        <f>J81/I81</f>
        <v>0.52722772277227725</v>
      </c>
      <c r="M81" s="59">
        <f>SUM(M10:M80)</f>
        <v>16</v>
      </c>
      <c r="N81" s="59">
        <f>SUM(N10:N80)</f>
        <v>7</v>
      </c>
      <c r="O81" s="61">
        <f>M81-N81</f>
        <v>9</v>
      </c>
      <c r="P81" s="24">
        <f>N81/M81</f>
        <v>0.4375</v>
      </c>
      <c r="Q81" s="59">
        <f>SUM(Q10:Q80)</f>
        <v>32</v>
      </c>
      <c r="R81" s="59">
        <f>SUM(R10:R80)</f>
        <v>9</v>
      </c>
      <c r="S81" s="23">
        <f>Q81-R81</f>
        <v>23</v>
      </c>
      <c r="T81" s="60">
        <f>R81/Q81</f>
        <v>0.28125</v>
      </c>
      <c r="U81" s="59">
        <f>SUM(U10:U80)</f>
        <v>9</v>
      </c>
      <c r="V81" s="59">
        <f>SUM(V10:V80)</f>
        <v>41</v>
      </c>
      <c r="W81" s="59">
        <f>SUM(W10:W80)</f>
        <v>1</v>
      </c>
      <c r="X81" s="62">
        <f>SUM(X10:X80)</f>
        <v>11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2</v>
      </c>
      <c r="G82" s="68">
        <f>E82-F82</f>
        <v>5</v>
      </c>
      <c r="H82" s="69">
        <f>F82/E82</f>
        <v>0.2857142857142857</v>
      </c>
      <c r="I82" s="68">
        <v>7</v>
      </c>
      <c r="J82" s="67">
        <v>4</v>
      </c>
      <c r="K82" s="70">
        <f>I82-J82</f>
        <v>3</v>
      </c>
      <c r="L82" s="71">
        <f>J82/I82</f>
        <v>0.5714285714285714</v>
      </c>
      <c r="M82" s="68">
        <v>2</v>
      </c>
      <c r="N82" s="67">
        <v>0</v>
      </c>
      <c r="O82" s="70">
        <f>M82-N82</f>
        <v>2</v>
      </c>
      <c r="P82" s="69">
        <f>N82/M82</f>
        <v>0</v>
      </c>
      <c r="Q82" s="68">
        <v>3</v>
      </c>
      <c r="R82" s="67">
        <v>0</v>
      </c>
      <c r="S82" s="70">
        <f>Q82-R82</f>
        <v>3</v>
      </c>
      <c r="T82" s="71">
        <f>R82/Q82</f>
        <v>0</v>
      </c>
      <c r="U82" s="72"/>
      <c r="V82" s="67"/>
      <c r="W82" s="67">
        <v>1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2</v>
      </c>
      <c r="G83" s="76">
        <f>E83-F83</f>
        <v>3</v>
      </c>
      <c r="H83" s="77">
        <f>F83/E83</f>
        <v>0.4</v>
      </c>
      <c r="I83" s="76">
        <v>15</v>
      </c>
      <c r="J83" s="75">
        <v>5</v>
      </c>
      <c r="K83" s="78">
        <f>I83-J83</f>
        <v>10</v>
      </c>
      <c r="L83" s="79">
        <f>J83/I83</f>
        <v>0.33333333333333331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4</v>
      </c>
      <c r="G86" s="76">
        <f>E86-F86</f>
        <v>6</v>
      </c>
      <c r="H86" s="77">
        <f>F86/E86</f>
        <v>0.4</v>
      </c>
      <c r="I86" s="76">
        <v>20</v>
      </c>
      <c r="J86" s="75">
        <v>4</v>
      </c>
      <c r="K86" s="78">
        <f>I86-J86</f>
        <v>16</v>
      </c>
      <c r="L86" s="79">
        <f>J86/I86</f>
        <v>0.2</v>
      </c>
      <c r="M86" s="76"/>
      <c r="N86" s="75"/>
      <c r="O86" s="78"/>
      <c r="P86" s="77"/>
      <c r="Q86" s="76"/>
      <c r="R86" s="75"/>
      <c r="S86" s="78"/>
      <c r="T86" s="79"/>
      <c r="U86" s="80"/>
      <c r="V86" s="75">
        <v>1</v>
      </c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4</v>
      </c>
      <c r="G87" s="76">
        <f>E87-F87</f>
        <v>6</v>
      </c>
      <c r="H87" s="77">
        <f>F87/E87</f>
        <v>0.4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1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7</v>
      </c>
      <c r="G98" s="76">
        <f>E98-F98</f>
        <v>3</v>
      </c>
      <c r="H98" s="77">
        <f>F98/E98</f>
        <v>0.7</v>
      </c>
      <c r="I98" s="76">
        <v>10</v>
      </c>
      <c r="J98" s="75">
        <v>7</v>
      </c>
      <c r="K98" s="78">
        <f>I98-J98</f>
        <v>3</v>
      </c>
      <c r="L98" s="79">
        <f>J98/I98</f>
        <v>0.7</v>
      </c>
      <c r="M98" s="76"/>
      <c r="N98" s="75"/>
      <c r="O98" s="78"/>
      <c r="P98" s="77"/>
      <c r="Q98" s="76"/>
      <c r="R98" s="75"/>
      <c r="S98" s="78"/>
      <c r="T98" s="79"/>
      <c r="U98" s="80"/>
      <c r="V98" s="75">
        <v>1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4</v>
      </c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64" t="s">
        <v>211</v>
      </c>
      <c r="D103" s="65" t="s">
        <v>202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>
        <v>2</v>
      </c>
      <c r="W103" s="75"/>
      <c r="X103" s="81"/>
    </row>
    <row r="104" spans="1:240" x14ac:dyDescent="0.2">
      <c r="A104" s="274"/>
      <c r="B104" s="275"/>
      <c r="C104" s="275" t="s">
        <v>181</v>
      </c>
      <c r="D104" s="65" t="s">
        <v>182</v>
      </c>
      <c r="E104" s="74">
        <v>30</v>
      </c>
      <c r="F104" s="75">
        <v>30</v>
      </c>
      <c r="G104" s="76">
        <f>E104-F104</f>
        <v>0</v>
      </c>
      <c r="H104" s="77">
        <f>F104/E104</f>
        <v>1</v>
      </c>
      <c r="I104" s="76">
        <v>52</v>
      </c>
      <c r="J104" s="75">
        <v>49</v>
      </c>
      <c r="K104" s="78">
        <f>I104-J104</f>
        <v>3</v>
      </c>
      <c r="L104" s="79">
        <f>J104/I104</f>
        <v>0.94230769230769229</v>
      </c>
      <c r="M104" s="76"/>
      <c r="N104" s="75"/>
      <c r="O104" s="78"/>
      <c r="P104" s="77"/>
      <c r="Q104" s="76"/>
      <c r="R104" s="75"/>
      <c r="S104" s="78"/>
      <c r="T104" s="79"/>
      <c r="U104" s="80">
        <v>14</v>
      </c>
      <c r="V104" s="75">
        <v>18</v>
      </c>
      <c r="W104" s="75"/>
      <c r="X104" s="81"/>
    </row>
    <row r="105" spans="1:240" x14ac:dyDescent="0.2">
      <c r="A105" s="274"/>
      <c r="B105" s="275"/>
      <c r="C105" s="275"/>
      <c r="D105" s="65" t="s">
        <v>183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>
        <v>8</v>
      </c>
      <c r="V105" s="75">
        <v>1</v>
      </c>
      <c r="W105" s="75"/>
      <c r="X105" s="81"/>
    </row>
    <row r="106" spans="1:240" x14ac:dyDescent="0.2">
      <c r="A106" s="274"/>
      <c r="B106" s="275" t="s">
        <v>184</v>
      </c>
      <c r="C106" s="64" t="s">
        <v>185</v>
      </c>
      <c r="D106" s="65" t="s">
        <v>186</v>
      </c>
      <c r="E106" s="74"/>
      <c r="F106" s="75"/>
      <c r="G106" s="76"/>
      <c r="H106" s="77"/>
      <c r="I106" s="76"/>
      <c r="J106" s="75"/>
      <c r="K106" s="78"/>
      <c r="L106" s="79"/>
      <c r="M106" s="76"/>
      <c r="N106" s="75"/>
      <c r="O106" s="78"/>
      <c r="P106" s="77"/>
      <c r="Q106" s="76"/>
      <c r="R106" s="75"/>
      <c r="S106" s="78"/>
      <c r="T106" s="79"/>
      <c r="U106" s="80"/>
      <c r="V106" s="75"/>
      <c r="W106" s="75"/>
      <c r="X106" s="81"/>
    </row>
    <row r="107" spans="1:240" x14ac:dyDescent="0.2">
      <c r="A107" s="274"/>
      <c r="B107" s="275"/>
      <c r="C107" s="275" t="s">
        <v>187</v>
      </c>
      <c r="D107" s="65" t="s">
        <v>188</v>
      </c>
      <c r="E107" s="74">
        <v>30</v>
      </c>
      <c r="F107" s="75">
        <v>19</v>
      </c>
      <c r="G107" s="76">
        <f>E107-F107</f>
        <v>11</v>
      </c>
      <c r="H107" s="77">
        <f>F107/E107</f>
        <v>0.6333333333333333</v>
      </c>
      <c r="I107" s="76">
        <v>27</v>
      </c>
      <c r="J107" s="75">
        <v>15</v>
      </c>
      <c r="K107" s="78">
        <f>I107-J107</f>
        <v>12</v>
      </c>
      <c r="L107" s="79">
        <f>J107/I107</f>
        <v>0.55555555555555558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>
        <v>1</v>
      </c>
      <c r="W107" s="75"/>
      <c r="X107" s="81"/>
    </row>
    <row r="108" spans="1:240" x14ac:dyDescent="0.2">
      <c r="A108" s="274"/>
      <c r="B108" s="275"/>
      <c r="C108" s="275"/>
      <c r="D108" s="82" t="s">
        <v>189</v>
      </c>
      <c r="E108" s="74">
        <v>14</v>
      </c>
      <c r="F108" s="75">
        <v>10</v>
      </c>
      <c r="G108" s="76">
        <f>E108-F108</f>
        <v>4</v>
      </c>
      <c r="H108" s="77">
        <f>F108/E108</f>
        <v>0.7142857142857143</v>
      </c>
      <c r="I108" s="76">
        <v>28</v>
      </c>
      <c r="J108" s="75">
        <v>15</v>
      </c>
      <c r="K108" s="78">
        <f>I108-J108</f>
        <v>13</v>
      </c>
      <c r="L108" s="79">
        <f>J108/I108</f>
        <v>0.5357142857142857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190</v>
      </c>
      <c r="E109" s="74">
        <v>2</v>
      </c>
      <c r="F109" s="75">
        <v>1</v>
      </c>
      <c r="G109" s="76">
        <f>E109-F109</f>
        <v>1</v>
      </c>
      <c r="H109" s="77">
        <f>F109/E109</f>
        <v>0.5</v>
      </c>
      <c r="I109" s="76">
        <v>4</v>
      </c>
      <c r="J109" s="75">
        <v>0</v>
      </c>
      <c r="K109" s="78">
        <f>I109-J109</f>
        <v>4</v>
      </c>
      <c r="L109" s="79">
        <f>J109/I109</f>
        <v>0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191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192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193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194</v>
      </c>
      <c r="D113" s="65" t="s">
        <v>195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196</v>
      </c>
      <c r="D114" s="65" t="s">
        <v>47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197</v>
      </c>
      <c r="D115" s="65" t="s">
        <v>198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>
        <v>1</v>
      </c>
      <c r="W115" s="75"/>
      <c r="X115" s="81"/>
    </row>
    <row r="116" spans="1:24" x14ac:dyDescent="0.2">
      <c r="A116" s="274"/>
      <c r="B116" s="275"/>
      <c r="C116" s="64" t="s">
        <v>199</v>
      </c>
      <c r="D116" s="65" t="s">
        <v>200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 t="s">
        <v>201</v>
      </c>
      <c r="D117" s="65" t="s">
        <v>202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203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/>
      <c r="W118" s="75"/>
      <c r="X118" s="81"/>
    </row>
    <row r="119" spans="1:24" x14ac:dyDescent="0.2">
      <c r="A119" s="274"/>
      <c r="B119" s="275"/>
      <c r="C119" s="275"/>
      <c r="D119" s="65" t="s">
        <v>204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205</v>
      </c>
      <c r="D120" s="65" t="s">
        <v>206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64" t="s">
        <v>207</v>
      </c>
      <c r="D121" s="65" t="s">
        <v>47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208</v>
      </c>
      <c r="D122" s="65" t="s">
        <v>123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209</v>
      </c>
      <c r="D123" s="65" t="s">
        <v>210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>
        <v>1</v>
      </c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2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9</v>
      </c>
      <c r="G126" s="76">
        <f>E126-F126</f>
        <v>5</v>
      </c>
      <c r="H126" s="77">
        <f>F126/E126</f>
        <v>0.6428571428571429</v>
      </c>
      <c r="I126" s="76">
        <v>14</v>
      </c>
      <c r="J126" s="75">
        <v>0</v>
      </c>
      <c r="K126" s="78">
        <f>I126-J126</f>
        <v>14</v>
      </c>
      <c r="L126" s="79">
        <f>J126/I126</f>
        <v>0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11</v>
      </c>
      <c r="G127" s="76">
        <f>E127-F127</f>
        <v>13</v>
      </c>
      <c r="H127" s="77">
        <f>F127/E127</f>
        <v>0.45833333333333331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>
        <v>1</v>
      </c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1</v>
      </c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99</v>
      </c>
      <c r="G135" s="84">
        <f>E135-F135</f>
        <v>57</v>
      </c>
      <c r="H135" s="85">
        <f>F135/E135</f>
        <v>0.63461538461538458</v>
      </c>
      <c r="I135" s="84">
        <f>SUM(I82:I134)</f>
        <v>184</v>
      </c>
      <c r="J135" s="84">
        <f>SUM(J82:J134)</f>
        <v>99</v>
      </c>
      <c r="K135" s="86">
        <f>I135-J135</f>
        <v>85</v>
      </c>
      <c r="L135" s="87">
        <f>J135/I135</f>
        <v>0.53804347826086951</v>
      </c>
      <c r="M135" s="84">
        <f>SUM(M82:M134)</f>
        <v>2</v>
      </c>
      <c r="N135" s="84">
        <f>SUM(N82:N134)</f>
        <v>0</v>
      </c>
      <c r="O135" s="86">
        <f>(M135-N135)</f>
        <v>2</v>
      </c>
      <c r="P135" s="85">
        <f>N135/M135</f>
        <v>0</v>
      </c>
      <c r="Q135" s="84">
        <f>SUM(Q82:Q134)</f>
        <v>3</v>
      </c>
      <c r="R135" s="84">
        <f>SUM(R82:R134)</f>
        <v>0</v>
      </c>
      <c r="S135" s="86">
        <f>Q135-R135</f>
        <v>3</v>
      </c>
      <c r="T135" s="87">
        <f>R135/Q135</f>
        <v>0</v>
      </c>
      <c r="U135" s="83">
        <f>SUM(U82:U134)</f>
        <v>22</v>
      </c>
      <c r="V135" s="84">
        <f>SUM(V82:V134)</f>
        <v>36</v>
      </c>
      <c r="W135" s="84">
        <f>SUM(W82:W134)</f>
        <v>1</v>
      </c>
      <c r="X135" s="88">
        <f>SUM(X82:X134)</f>
        <v>0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7</v>
      </c>
      <c r="G136" s="92">
        <f>E136-F136</f>
        <v>8</v>
      </c>
      <c r="H136" s="93">
        <f>F136/E136</f>
        <v>0.46666666666666667</v>
      </c>
      <c r="I136" s="92">
        <v>25</v>
      </c>
      <c r="J136" s="91">
        <v>5</v>
      </c>
      <c r="K136" s="94">
        <f>I136-J136</f>
        <v>20</v>
      </c>
      <c r="L136" s="95">
        <f>J136/I136</f>
        <v>0.2</v>
      </c>
      <c r="M136" s="92"/>
      <c r="N136" s="91"/>
      <c r="O136" s="94"/>
      <c r="P136" s="93"/>
      <c r="Q136" s="92"/>
      <c r="R136" s="91"/>
      <c r="S136" s="94"/>
      <c r="T136" s="95"/>
      <c r="U136" s="96"/>
      <c r="V136" s="97"/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5</v>
      </c>
      <c r="G139" s="101">
        <f>E139-F139</f>
        <v>5</v>
      </c>
      <c r="H139" s="102">
        <f>F139/E139</f>
        <v>0.5</v>
      </c>
      <c r="I139" s="101">
        <v>20</v>
      </c>
      <c r="J139" s="97">
        <v>3</v>
      </c>
      <c r="K139" s="103">
        <f>I139-J139</f>
        <v>17</v>
      </c>
      <c r="L139" s="104">
        <f>J139/I139</f>
        <v>0.15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2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5</v>
      </c>
      <c r="G145" s="101">
        <f>E145-F145</f>
        <v>5</v>
      </c>
      <c r="H145" s="102">
        <f>F145/E145</f>
        <v>0.5</v>
      </c>
      <c r="I145" s="101">
        <v>30</v>
      </c>
      <c r="J145" s="97">
        <v>13</v>
      </c>
      <c r="K145" s="103">
        <f>I145-J145</f>
        <v>17</v>
      </c>
      <c r="L145" s="104">
        <f>J145/I145</f>
        <v>0.43333333333333335</v>
      </c>
      <c r="M145" s="101"/>
      <c r="N145" s="97"/>
      <c r="O145" s="103"/>
      <c r="P145" s="102"/>
      <c r="Q145" s="101"/>
      <c r="R145" s="97"/>
      <c r="S145" s="103"/>
      <c r="T145" s="104"/>
      <c r="U145" s="96">
        <v>2</v>
      </c>
      <c r="V145" s="97">
        <v>3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8</v>
      </c>
      <c r="G146" s="101">
        <f>E146-F146</f>
        <v>2</v>
      </c>
      <c r="H146" s="102">
        <f>F146/E146</f>
        <v>0.8</v>
      </c>
      <c r="I146" s="101">
        <v>10</v>
      </c>
      <c r="J146" s="97">
        <v>5</v>
      </c>
      <c r="K146" s="103">
        <f>I146-J146</f>
        <v>5</v>
      </c>
      <c r="L146" s="104">
        <f>J146/I146</f>
        <v>0.5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>
        <v>1</v>
      </c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4</v>
      </c>
      <c r="G155" s="101">
        <f>E155-F155</f>
        <v>2</v>
      </c>
      <c r="H155" s="102">
        <f>F155/E155</f>
        <v>0.66666666666666663</v>
      </c>
      <c r="I155" s="101">
        <v>13</v>
      </c>
      <c r="J155" s="97">
        <v>4</v>
      </c>
      <c r="K155" s="103">
        <f>I155-J155</f>
        <v>9</v>
      </c>
      <c r="L155" s="104">
        <f>J155/I155</f>
        <v>0.30769230769230771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7</v>
      </c>
      <c r="G156" s="101">
        <f>E156-F156</f>
        <v>3</v>
      </c>
      <c r="H156" s="102">
        <f>F156/E156</f>
        <v>0.7</v>
      </c>
      <c r="I156" s="101">
        <v>20</v>
      </c>
      <c r="J156" s="97">
        <v>2</v>
      </c>
      <c r="K156" s="103">
        <f>I156-J156</f>
        <v>18</v>
      </c>
      <c r="L156" s="104">
        <f>J156/I156</f>
        <v>0.1</v>
      </c>
      <c r="M156" s="101"/>
      <c r="N156" s="97"/>
      <c r="O156" s="103"/>
      <c r="P156" s="102"/>
      <c r="Q156" s="101"/>
      <c r="R156" s="97"/>
      <c r="S156" s="103"/>
      <c r="T156" s="104"/>
      <c r="U156" s="96">
        <v>1</v>
      </c>
      <c r="V156" s="97"/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2</v>
      </c>
      <c r="G168" s="101">
        <f>E168-F168</f>
        <v>8</v>
      </c>
      <c r="H168" s="102">
        <f>F168/E168</f>
        <v>0.2</v>
      </c>
      <c r="I168" s="101">
        <v>25</v>
      </c>
      <c r="J168" s="97">
        <v>2</v>
      </c>
      <c r="K168" s="103">
        <f>I168-J168</f>
        <v>23</v>
      </c>
      <c r="L168" s="104">
        <f>J168/I168</f>
        <v>0.08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10</v>
      </c>
      <c r="G169" s="101">
        <f>E169-F169</f>
        <v>15</v>
      </c>
      <c r="H169" s="102">
        <f>F169/E169</f>
        <v>0.4</v>
      </c>
      <c r="I169" s="101">
        <v>52</v>
      </c>
      <c r="J169" s="97">
        <v>14</v>
      </c>
      <c r="K169" s="103">
        <f>I169-J169</f>
        <v>38</v>
      </c>
      <c r="L169" s="104">
        <f>J169/I169</f>
        <v>0.26923076923076922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12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8</v>
      </c>
      <c r="G170" s="101">
        <f>E170-F170</f>
        <v>2</v>
      </c>
      <c r="H170" s="102">
        <f>F170/E170</f>
        <v>0.8</v>
      </c>
      <c r="I170" s="101">
        <v>20</v>
      </c>
      <c r="J170" s="97">
        <v>4</v>
      </c>
      <c r="K170" s="103">
        <f>I170-J170</f>
        <v>16</v>
      </c>
      <c r="L170" s="104">
        <f>J170/I170</f>
        <v>0.2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2</v>
      </c>
      <c r="S170" s="103">
        <f>Q170-R170</f>
        <v>16</v>
      </c>
      <c r="T170" s="104">
        <f>R170/Q170</f>
        <v>0.1111111111111111</v>
      </c>
      <c r="U170" s="96">
        <v>1</v>
      </c>
      <c r="V170" s="97"/>
      <c r="W170" s="97">
        <v>2</v>
      </c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/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/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12</v>
      </c>
      <c r="G174" s="101">
        <f>E174-F174</f>
        <v>8</v>
      </c>
      <c r="H174" s="102">
        <f>F174/E174</f>
        <v>0.6</v>
      </c>
      <c r="I174" s="101">
        <v>30</v>
      </c>
      <c r="J174" s="97">
        <v>15</v>
      </c>
      <c r="K174" s="103">
        <f>I174-J174</f>
        <v>15</v>
      </c>
      <c r="L174" s="104">
        <f>J174/I174</f>
        <v>0.5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7</v>
      </c>
      <c r="W174" s="97"/>
      <c r="X174" s="98"/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>
        <v>1</v>
      </c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8</v>
      </c>
      <c r="G177" s="101">
        <f>E177-F177</f>
        <v>4</v>
      </c>
      <c r="H177" s="102">
        <f>F177/E177</f>
        <v>0.66666666666666663</v>
      </c>
      <c r="I177" s="101">
        <v>29</v>
      </c>
      <c r="J177" s="97">
        <v>14</v>
      </c>
      <c r="K177" s="103">
        <f>I177-J177</f>
        <v>15</v>
      </c>
      <c r="L177" s="104">
        <f>J177/I177</f>
        <v>0.48275862068965519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>
        <v>1</v>
      </c>
      <c r="V177" s="97">
        <v>7</v>
      </c>
      <c r="W177" s="97">
        <v>1</v>
      </c>
      <c r="X177" s="98">
        <v>1</v>
      </c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76</v>
      </c>
      <c r="G179" s="59">
        <f>E179-F179</f>
        <v>62</v>
      </c>
      <c r="H179" s="24">
        <f>F179/E179</f>
        <v>0.55072463768115942</v>
      </c>
      <c r="I179" s="59">
        <f>SUM(I136:I178)</f>
        <v>274</v>
      </c>
      <c r="J179" s="59">
        <f>SUM(J136:J178)</f>
        <v>81</v>
      </c>
      <c r="K179" s="23">
        <f>I179-J179</f>
        <v>193</v>
      </c>
      <c r="L179" s="60">
        <f>J179/I179</f>
        <v>0.29562043795620441</v>
      </c>
      <c r="M179" s="59">
        <f>SUM(M136:M178)</f>
        <v>11</v>
      </c>
      <c r="N179" s="59">
        <f>SUM(N136:N178)</f>
        <v>1</v>
      </c>
      <c r="O179" s="23">
        <f>M179-N179</f>
        <v>10</v>
      </c>
      <c r="P179" s="24">
        <f>N179/M179</f>
        <v>9.0909090909090912E-2</v>
      </c>
      <c r="Q179" s="59">
        <f>SUM(Q136:Q178)</f>
        <v>20</v>
      </c>
      <c r="R179" s="59">
        <f>SUM(R136:R178)</f>
        <v>3</v>
      </c>
      <c r="S179" s="23">
        <f>Q179-R179</f>
        <v>17</v>
      </c>
      <c r="T179" s="60">
        <f>R179/Q179</f>
        <v>0.15</v>
      </c>
      <c r="U179" s="58">
        <f>SUM(U136:U178)</f>
        <v>8</v>
      </c>
      <c r="V179" s="59">
        <f>SUM(V136:V178)</f>
        <v>34</v>
      </c>
      <c r="W179" s="59">
        <f>SUM(W136:W178)</f>
        <v>3</v>
      </c>
      <c r="X179" s="62">
        <f>SUM(X136:X178)</f>
        <v>1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17</v>
      </c>
      <c r="G180" s="110">
        <f>E180-F180</f>
        <v>13</v>
      </c>
      <c r="H180" s="111">
        <f>F180/E180</f>
        <v>0.56666666666666665</v>
      </c>
      <c r="I180" s="110">
        <v>40</v>
      </c>
      <c r="J180" s="109">
        <v>8</v>
      </c>
      <c r="K180" s="112">
        <f>I180-J180</f>
        <v>32</v>
      </c>
      <c r="L180" s="113">
        <f>J180/I180</f>
        <v>0.2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142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6</v>
      </c>
      <c r="G184" s="114">
        <f>E184-F184</f>
        <v>7</v>
      </c>
      <c r="H184" s="117">
        <f>F184/E184</f>
        <v>0.46153846153846156</v>
      </c>
      <c r="I184" s="114">
        <v>20</v>
      </c>
      <c r="J184" s="115">
        <v>11</v>
      </c>
      <c r="K184" s="116">
        <f>I184-J184</f>
        <v>9</v>
      </c>
      <c r="L184" s="118">
        <f>J184/I184</f>
        <v>0.55000000000000004</v>
      </c>
      <c r="M184" s="114"/>
      <c r="N184" s="115"/>
      <c r="O184" s="116"/>
      <c r="P184" s="117"/>
      <c r="Q184" s="114"/>
      <c r="R184" s="115"/>
      <c r="S184" s="116"/>
      <c r="T184" s="118"/>
      <c r="U184" s="115">
        <v>1</v>
      </c>
      <c r="V184" s="115"/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0</v>
      </c>
      <c r="S185" s="116">
        <f>Q185-R185</f>
        <v>14</v>
      </c>
      <c r="T185" s="118">
        <f>R185/Q185</f>
        <v>0</v>
      </c>
      <c r="U185" s="115"/>
      <c r="V185" s="115"/>
      <c r="W185" s="115">
        <v>1</v>
      </c>
      <c r="X185" s="119">
        <v>1</v>
      </c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/>
      <c r="V186" s="115"/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43</v>
      </c>
      <c r="G189" s="114">
        <f>E189-F189</f>
        <v>7</v>
      </c>
      <c r="H189" s="117">
        <f>F189/E189</f>
        <v>0.86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54</v>
      </c>
      <c r="G190" s="114">
        <f>E190-F190</f>
        <v>12</v>
      </c>
      <c r="H190" s="117">
        <f>F190/E190</f>
        <v>0.81818181818181823</v>
      </c>
      <c r="I190" s="114">
        <v>96</v>
      </c>
      <c r="J190" s="115">
        <v>76</v>
      </c>
      <c r="K190" s="116">
        <f>I190-J190</f>
        <v>20</v>
      </c>
      <c r="L190" s="118">
        <f>J190/I190</f>
        <v>0.79166666666666663</v>
      </c>
      <c r="M190" s="114">
        <v>14</v>
      </c>
      <c r="N190" s="115">
        <v>4</v>
      </c>
      <c r="O190" s="116">
        <f>M190-N190</f>
        <v>10</v>
      </c>
      <c r="P190" s="117">
        <f>N190/M190</f>
        <v>0.2857142857142857</v>
      </c>
      <c r="Q190" s="114"/>
      <c r="R190" s="115"/>
      <c r="S190" s="116"/>
      <c r="T190" s="118"/>
      <c r="U190" s="115">
        <v>3</v>
      </c>
      <c r="V190" s="115">
        <v>22</v>
      </c>
      <c r="W190" s="115"/>
      <c r="X190" s="119">
        <v>2</v>
      </c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>
        <v>2</v>
      </c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1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>
        <v>1</v>
      </c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>
        <v>1</v>
      </c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>
        <v>1</v>
      </c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2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8</v>
      </c>
      <c r="G213" s="114">
        <f>E213-F213</f>
        <v>2</v>
      </c>
      <c r="H213" s="117">
        <f>F213/E213</f>
        <v>0.8</v>
      </c>
      <c r="I213" s="114">
        <v>10</v>
      </c>
      <c r="J213" s="115">
        <v>10</v>
      </c>
      <c r="K213" s="116">
        <f>I213-J213</f>
        <v>0</v>
      </c>
      <c r="L213" s="118">
        <f>J213/I213</f>
        <v>1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>
        <v>1</v>
      </c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1</v>
      </c>
      <c r="K215" s="116">
        <f>I215-J215</f>
        <v>9</v>
      </c>
      <c r="L215" s="118">
        <f>J215/I215</f>
        <v>0.1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/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>
        <v>1</v>
      </c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4</v>
      </c>
      <c r="G223" s="114">
        <f>E223-F223</f>
        <v>6</v>
      </c>
      <c r="H223" s="117">
        <f>F223/E223</f>
        <v>0.4</v>
      </c>
      <c r="I223" s="114">
        <v>9</v>
      </c>
      <c r="J223" s="115">
        <v>8</v>
      </c>
      <c r="K223" s="116">
        <f>I223-J223</f>
        <v>1</v>
      </c>
      <c r="L223" s="118">
        <f>J223/I223</f>
        <v>0.88888888888888884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>
        <v>1</v>
      </c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>
        <v>1</v>
      </c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1</v>
      </c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3</v>
      </c>
      <c r="G232" s="114">
        <f>E232-F232</f>
        <v>17</v>
      </c>
      <c r="H232" s="117">
        <f>F232/E232</f>
        <v>0.15</v>
      </c>
      <c r="I232" s="114">
        <v>60</v>
      </c>
      <c r="J232" s="115">
        <v>5</v>
      </c>
      <c r="K232" s="116">
        <f>I232-J232</f>
        <v>55</v>
      </c>
      <c r="L232" s="118">
        <f>J232/I232</f>
        <v>8.3333333333333329E-2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2</v>
      </c>
      <c r="G233" s="114">
        <f>E233-F233</f>
        <v>2</v>
      </c>
      <c r="H233" s="117">
        <f>F233/E233</f>
        <v>0.5</v>
      </c>
      <c r="I233" s="114">
        <v>14</v>
      </c>
      <c r="J233" s="115">
        <v>1</v>
      </c>
      <c r="K233" s="116">
        <f>I233-J233</f>
        <v>13</v>
      </c>
      <c r="L233" s="118">
        <f>J233/I233</f>
        <v>7.1428571428571425E-2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2</v>
      </c>
      <c r="G234" s="114">
        <f>E234-F234</f>
        <v>0</v>
      </c>
      <c r="H234" s="117">
        <f>F234/E234</f>
        <v>1</v>
      </c>
      <c r="I234" s="114">
        <v>4</v>
      </c>
      <c r="J234" s="115">
        <v>2</v>
      </c>
      <c r="K234" s="116">
        <f>I234-J234</f>
        <v>2</v>
      </c>
      <c r="L234" s="118">
        <f>J234/I234</f>
        <v>0.5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140</v>
      </c>
      <c r="G240" s="59">
        <f>E240-F240</f>
        <v>66</v>
      </c>
      <c r="H240" s="24">
        <f>F240/E240</f>
        <v>0.67961165048543692</v>
      </c>
      <c r="I240" s="59">
        <f>SUM(I180:I239)</f>
        <v>263</v>
      </c>
      <c r="J240" s="59">
        <f>SUM(J180:J239)</f>
        <v>122</v>
      </c>
      <c r="K240" s="59">
        <f>I240-J240</f>
        <v>141</v>
      </c>
      <c r="L240" s="60">
        <f>J240/I240</f>
        <v>0.46387832699619774</v>
      </c>
      <c r="M240" s="59">
        <f>SUM(M180:M239)</f>
        <v>15</v>
      </c>
      <c r="N240" s="59">
        <f>SUM(N180:N239)</f>
        <v>4</v>
      </c>
      <c r="O240" s="59">
        <f>M240-N240</f>
        <v>11</v>
      </c>
      <c r="P240" s="24">
        <f>N240/M240</f>
        <v>0.26666666666666666</v>
      </c>
      <c r="Q240" s="59">
        <f>SUM(Q180:Q239)</f>
        <v>14</v>
      </c>
      <c r="R240" s="59">
        <f>SUM(R180:R239)</f>
        <v>0</v>
      </c>
      <c r="S240" s="59">
        <f>Q240-R240</f>
        <v>14</v>
      </c>
      <c r="T240" s="60">
        <f>R240/Q240</f>
        <v>0</v>
      </c>
      <c r="U240" s="59">
        <f>SUM(U180:U239)</f>
        <v>5</v>
      </c>
      <c r="V240" s="59">
        <f>SUM(V180:V239)</f>
        <v>177</v>
      </c>
      <c r="W240" s="59">
        <f>SUM(W180:W239)</f>
        <v>1</v>
      </c>
      <c r="X240" s="62">
        <f>SUM(X180:X239)</f>
        <v>3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1085</v>
      </c>
      <c r="F241" s="122">
        <f>F81+F135+F179+F240</f>
        <v>832</v>
      </c>
      <c r="G241" s="122">
        <f>G81+G135+G179+G240</f>
        <v>253</v>
      </c>
      <c r="H241" s="123">
        <f>F241/E241</f>
        <v>0.76682027649769591</v>
      </c>
      <c r="I241" s="122">
        <f>I81+I135+I179+I240</f>
        <v>1529</v>
      </c>
      <c r="J241" s="122">
        <f>J81+J135+J179+J240</f>
        <v>728</v>
      </c>
      <c r="K241" s="122">
        <f>K81+K135+K179+K240</f>
        <v>801</v>
      </c>
      <c r="L241" s="124">
        <f>J241/I241</f>
        <v>0.4761281883584042</v>
      </c>
      <c r="M241" s="122">
        <f>M81+M135+M179+M240</f>
        <v>44</v>
      </c>
      <c r="N241" s="122">
        <f>N81+N135+N179+N240</f>
        <v>12</v>
      </c>
      <c r="O241" s="122">
        <f>O81+O135+O179+O240</f>
        <v>32</v>
      </c>
      <c r="P241" s="123">
        <f>N241/M241</f>
        <v>0.27272727272727271</v>
      </c>
      <c r="Q241" s="122">
        <f>Q81+Q135+Q179+Q240</f>
        <v>69</v>
      </c>
      <c r="R241" s="122">
        <f>R81+R135+R179+R240</f>
        <v>12</v>
      </c>
      <c r="S241" s="122">
        <f>S81+S135+S179+S240</f>
        <v>57</v>
      </c>
      <c r="T241" s="124">
        <f>R241/Q241</f>
        <v>0.17391304347826086</v>
      </c>
      <c r="U241" s="121">
        <f>U81+U135+U179+U240</f>
        <v>44</v>
      </c>
      <c r="V241" s="122">
        <f>V81+V135+V179+V240</f>
        <v>288</v>
      </c>
      <c r="W241" s="122">
        <f>W81+W135+W179+W240</f>
        <v>6</v>
      </c>
      <c r="X241" s="125">
        <f>X81+X135+X179+X240</f>
        <v>15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502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585</v>
      </c>
      <c r="F253" s="131">
        <f>F81</f>
        <v>517</v>
      </c>
      <c r="G253" s="130">
        <f>G81</f>
        <v>68</v>
      </c>
      <c r="H253" s="132">
        <f>F253/E253</f>
        <v>0.88376068376068373</v>
      </c>
      <c r="I253" s="130">
        <f t="shared" ref="I253:O253" si="0">(I81)</f>
        <v>808</v>
      </c>
      <c r="J253" s="131">
        <f t="shared" si="0"/>
        <v>426</v>
      </c>
      <c r="K253" s="130">
        <f t="shared" si="0"/>
        <v>382</v>
      </c>
      <c r="L253" s="132">
        <f t="shared" si="0"/>
        <v>0.52722772277227725</v>
      </c>
      <c r="M253" s="130">
        <f t="shared" si="0"/>
        <v>16</v>
      </c>
      <c r="N253" s="131">
        <f t="shared" si="0"/>
        <v>7</v>
      </c>
      <c r="O253" s="130">
        <f t="shared" si="0"/>
        <v>9</v>
      </c>
      <c r="P253" s="132">
        <f t="shared" ref="P253:X253" si="1">P81</f>
        <v>0.4375</v>
      </c>
      <c r="Q253" s="130">
        <f t="shared" si="1"/>
        <v>32</v>
      </c>
      <c r="R253" s="131">
        <f t="shared" si="1"/>
        <v>9</v>
      </c>
      <c r="S253" s="130">
        <f t="shared" si="1"/>
        <v>23</v>
      </c>
      <c r="T253" s="132">
        <f t="shared" si="1"/>
        <v>0.28125</v>
      </c>
      <c r="U253" s="133">
        <f t="shared" si="1"/>
        <v>9</v>
      </c>
      <c r="V253" s="133">
        <f t="shared" si="1"/>
        <v>41</v>
      </c>
      <c r="W253" s="133">
        <f t="shared" si="1"/>
        <v>1</v>
      </c>
      <c r="X253" s="134">
        <f t="shared" si="1"/>
        <v>11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99</v>
      </c>
      <c r="G254" s="135">
        <f>G135</f>
        <v>57</v>
      </c>
      <c r="H254" s="137">
        <f>F254/E254</f>
        <v>0.63461538461538458</v>
      </c>
      <c r="I254" s="135">
        <f>I135</f>
        <v>184</v>
      </c>
      <c r="J254" s="136">
        <f>J135</f>
        <v>99</v>
      </c>
      <c r="K254" s="135">
        <f>K135</f>
        <v>85</v>
      </c>
      <c r="L254" s="137">
        <f>L135</f>
        <v>0.53804347826086951</v>
      </c>
      <c r="M254" s="135">
        <f>(M135)</f>
        <v>2</v>
      </c>
      <c r="N254" s="136">
        <f>(N135)</f>
        <v>0</v>
      </c>
      <c r="O254" s="135">
        <f>(O135)</f>
        <v>2</v>
      </c>
      <c r="P254" s="137">
        <f>(P135)</f>
        <v>0</v>
      </c>
      <c r="Q254" s="135">
        <f t="shared" ref="Q254:X254" si="2">Q135</f>
        <v>3</v>
      </c>
      <c r="R254" s="136">
        <f t="shared" si="2"/>
        <v>0</v>
      </c>
      <c r="S254" s="135">
        <f t="shared" si="2"/>
        <v>3</v>
      </c>
      <c r="T254" s="137">
        <f t="shared" si="2"/>
        <v>0</v>
      </c>
      <c r="U254" s="136">
        <f t="shared" si="2"/>
        <v>22</v>
      </c>
      <c r="V254" s="136">
        <f t="shared" si="2"/>
        <v>36</v>
      </c>
      <c r="W254" s="136">
        <f t="shared" si="2"/>
        <v>1</v>
      </c>
      <c r="X254" s="138">
        <f t="shared" si="2"/>
        <v>0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76</v>
      </c>
      <c r="G255" s="139">
        <f t="shared" si="3"/>
        <v>62</v>
      </c>
      <c r="H255" s="141">
        <f t="shared" si="3"/>
        <v>0.55072463768115942</v>
      </c>
      <c r="I255" s="139">
        <f t="shared" si="3"/>
        <v>274</v>
      </c>
      <c r="J255" s="140">
        <f t="shared" si="3"/>
        <v>81</v>
      </c>
      <c r="K255" s="139">
        <f t="shared" si="3"/>
        <v>193</v>
      </c>
      <c r="L255" s="141">
        <f t="shared" si="3"/>
        <v>0.29562043795620441</v>
      </c>
      <c r="M255" s="139">
        <f t="shared" si="3"/>
        <v>11</v>
      </c>
      <c r="N255" s="140">
        <f t="shared" si="3"/>
        <v>1</v>
      </c>
      <c r="O255" s="139">
        <f t="shared" si="3"/>
        <v>10</v>
      </c>
      <c r="P255" s="141">
        <f t="shared" si="3"/>
        <v>9.0909090909090912E-2</v>
      </c>
      <c r="Q255" s="139">
        <f t="shared" si="3"/>
        <v>20</v>
      </c>
      <c r="R255" s="140">
        <f t="shared" si="3"/>
        <v>3</v>
      </c>
      <c r="S255" s="139">
        <f t="shared" si="3"/>
        <v>17</v>
      </c>
      <c r="T255" s="141">
        <f t="shared" si="3"/>
        <v>0.15</v>
      </c>
      <c r="U255" s="142">
        <f t="shared" si="3"/>
        <v>8</v>
      </c>
      <c r="V255" s="142">
        <f t="shared" si="3"/>
        <v>34</v>
      </c>
      <c r="W255" s="142">
        <f t="shared" si="3"/>
        <v>3</v>
      </c>
      <c r="X255" s="143">
        <f t="shared" si="3"/>
        <v>1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140</v>
      </c>
      <c r="G256" s="144">
        <f t="shared" si="4"/>
        <v>66</v>
      </c>
      <c r="H256" s="146">
        <f t="shared" si="4"/>
        <v>0.67961165048543692</v>
      </c>
      <c r="I256" s="144">
        <f t="shared" si="4"/>
        <v>263</v>
      </c>
      <c r="J256" s="145">
        <f t="shared" si="4"/>
        <v>122</v>
      </c>
      <c r="K256" s="144">
        <f t="shared" si="4"/>
        <v>141</v>
      </c>
      <c r="L256" s="146">
        <f t="shared" si="4"/>
        <v>0.46387832699619774</v>
      </c>
      <c r="M256" s="144">
        <f t="shared" si="4"/>
        <v>15</v>
      </c>
      <c r="N256" s="145">
        <f t="shared" si="4"/>
        <v>4</v>
      </c>
      <c r="O256" s="144">
        <f t="shared" si="4"/>
        <v>11</v>
      </c>
      <c r="P256" s="146">
        <f t="shared" si="4"/>
        <v>0.26666666666666666</v>
      </c>
      <c r="Q256" s="144">
        <f t="shared" si="4"/>
        <v>14</v>
      </c>
      <c r="R256" s="145">
        <f t="shared" si="4"/>
        <v>0</v>
      </c>
      <c r="S256" s="144">
        <f t="shared" si="4"/>
        <v>14</v>
      </c>
      <c r="T256" s="146">
        <f t="shared" si="4"/>
        <v>0</v>
      </c>
      <c r="U256" s="145">
        <f t="shared" si="4"/>
        <v>5</v>
      </c>
      <c r="V256" s="145">
        <f t="shared" si="4"/>
        <v>177</v>
      </c>
      <c r="W256" s="145">
        <f t="shared" si="4"/>
        <v>1</v>
      </c>
      <c r="X256" s="147">
        <f t="shared" si="4"/>
        <v>3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1085</v>
      </c>
      <c r="F257" s="148">
        <f t="shared" si="5"/>
        <v>832</v>
      </c>
      <c r="G257" s="148">
        <f t="shared" si="5"/>
        <v>253</v>
      </c>
      <c r="H257" s="149">
        <f t="shared" si="5"/>
        <v>0.76682027649769591</v>
      </c>
      <c r="I257" s="148">
        <f t="shared" si="5"/>
        <v>1529</v>
      </c>
      <c r="J257" s="148">
        <f t="shared" si="5"/>
        <v>728</v>
      </c>
      <c r="K257" s="148">
        <f t="shared" si="5"/>
        <v>801</v>
      </c>
      <c r="L257" s="149">
        <f t="shared" si="5"/>
        <v>0.4761281883584042</v>
      </c>
      <c r="M257" s="148">
        <f t="shared" si="5"/>
        <v>44</v>
      </c>
      <c r="N257" s="148">
        <f t="shared" si="5"/>
        <v>12</v>
      </c>
      <c r="O257" s="148">
        <f t="shared" si="5"/>
        <v>32</v>
      </c>
      <c r="P257" s="149">
        <f t="shared" si="5"/>
        <v>0.27272727272727271</v>
      </c>
      <c r="Q257" s="148">
        <f t="shared" si="5"/>
        <v>69</v>
      </c>
      <c r="R257" s="148">
        <f t="shared" si="5"/>
        <v>12</v>
      </c>
      <c r="S257" s="148">
        <f t="shared" si="5"/>
        <v>57</v>
      </c>
      <c r="T257" s="149">
        <f t="shared" si="5"/>
        <v>0.17391304347826086</v>
      </c>
      <c r="U257" s="148">
        <f t="shared" si="5"/>
        <v>44</v>
      </c>
      <c r="V257" s="148">
        <f t="shared" si="5"/>
        <v>288</v>
      </c>
      <c r="W257" s="148">
        <f t="shared" si="5"/>
        <v>6</v>
      </c>
      <c r="X257" s="150">
        <f t="shared" si="5"/>
        <v>15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601</v>
      </c>
      <c r="F265" s="131">
        <f t="shared" si="6"/>
        <v>524</v>
      </c>
      <c r="G265" s="130">
        <f t="shared" si="6"/>
        <v>77</v>
      </c>
      <c r="H265" s="132">
        <f>F265/E265</f>
        <v>0.8718801996672213</v>
      </c>
      <c r="I265" s="130">
        <f t="shared" ref="I265:K269" si="7">I253+Q253</f>
        <v>840</v>
      </c>
      <c r="J265" s="131">
        <f t="shared" si="7"/>
        <v>435</v>
      </c>
      <c r="K265" s="130">
        <f t="shared" si="7"/>
        <v>405</v>
      </c>
      <c r="L265" s="151">
        <f>J265/I265</f>
        <v>0.5178571428571429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99</v>
      </c>
      <c r="G266" s="152">
        <f t="shared" si="6"/>
        <v>59</v>
      </c>
      <c r="H266" s="154">
        <f>F266/E266</f>
        <v>0.62658227848101267</v>
      </c>
      <c r="I266" s="152">
        <f t="shared" si="7"/>
        <v>187</v>
      </c>
      <c r="J266" s="153">
        <f t="shared" si="7"/>
        <v>99</v>
      </c>
      <c r="K266" s="152">
        <f t="shared" si="7"/>
        <v>88</v>
      </c>
      <c r="L266" s="155">
        <f>J266/I266</f>
        <v>0.52941176470588236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77</v>
      </c>
      <c r="G267" s="139">
        <f t="shared" si="6"/>
        <v>72</v>
      </c>
      <c r="H267" s="141">
        <f>F267/E267</f>
        <v>0.51677852348993292</v>
      </c>
      <c r="I267" s="139">
        <f t="shared" si="7"/>
        <v>294</v>
      </c>
      <c r="J267" s="140">
        <f t="shared" si="7"/>
        <v>84</v>
      </c>
      <c r="K267" s="139">
        <f t="shared" si="7"/>
        <v>210</v>
      </c>
      <c r="L267" s="156">
        <f>J267/I267</f>
        <v>0.2857142857142857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144</v>
      </c>
      <c r="G268" s="144">
        <f t="shared" si="6"/>
        <v>77</v>
      </c>
      <c r="H268" s="146">
        <f>F268/E268</f>
        <v>0.65158371040723984</v>
      </c>
      <c r="I268" s="144">
        <f t="shared" si="7"/>
        <v>277</v>
      </c>
      <c r="J268" s="145">
        <f t="shared" si="7"/>
        <v>122</v>
      </c>
      <c r="K268" s="144">
        <f t="shared" si="7"/>
        <v>155</v>
      </c>
      <c r="L268" s="157">
        <f>J268/I268</f>
        <v>0.44043321299638988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1129</v>
      </c>
      <c r="F269" s="148">
        <f t="shared" si="6"/>
        <v>844</v>
      </c>
      <c r="G269" s="158">
        <f t="shared" si="6"/>
        <v>285</v>
      </c>
      <c r="H269" s="159">
        <f>F269/E269</f>
        <v>0.74756421612046053</v>
      </c>
      <c r="I269" s="158">
        <f t="shared" si="7"/>
        <v>1598</v>
      </c>
      <c r="J269" s="148">
        <f t="shared" si="7"/>
        <v>740</v>
      </c>
      <c r="K269" s="158">
        <f t="shared" si="7"/>
        <v>858</v>
      </c>
      <c r="L269" s="160">
        <f>J269/I269</f>
        <v>0.46307884856070086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44066</v>
      </c>
      <c r="F275" s="163">
        <v>44067</v>
      </c>
      <c r="G275" s="163">
        <v>44068</v>
      </c>
      <c r="H275" s="163">
        <v>44069</v>
      </c>
      <c r="I275" s="163">
        <v>44070</v>
      </c>
      <c r="J275" s="163">
        <v>44071</v>
      </c>
      <c r="K275" s="163">
        <v>44072</v>
      </c>
      <c r="L275" s="163">
        <v>44073</v>
      </c>
      <c r="M275" s="163">
        <v>44074</v>
      </c>
      <c r="N275" s="163">
        <v>44075</v>
      </c>
      <c r="O275" s="163">
        <v>44076</v>
      </c>
      <c r="P275" s="163">
        <v>44077</v>
      </c>
      <c r="Q275" s="163">
        <v>44078</v>
      </c>
      <c r="R275" s="163">
        <v>44079</v>
      </c>
      <c r="S275" s="163">
        <v>44080</v>
      </c>
      <c r="T275" s="163">
        <v>44081</v>
      </c>
      <c r="U275" s="163">
        <v>44082</v>
      </c>
      <c r="V275" s="163">
        <v>44083</v>
      </c>
      <c r="W275" s="163">
        <v>44084</v>
      </c>
      <c r="X275" s="163">
        <v>44085</v>
      </c>
      <c r="Y275" s="163">
        <v>44086</v>
      </c>
      <c r="Z275" s="163">
        <v>44087</v>
      </c>
      <c r="AA275" s="163">
        <v>44088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0.84</v>
      </c>
      <c r="F276" s="165">
        <v>0.84</v>
      </c>
      <c r="G276" s="165">
        <v>0.84</v>
      </c>
      <c r="H276" s="165">
        <v>0.83</v>
      </c>
      <c r="I276" s="165">
        <v>0.83</v>
      </c>
      <c r="J276" s="165">
        <v>0.83</v>
      </c>
      <c r="K276" s="165">
        <v>0.83</v>
      </c>
      <c r="L276" s="165">
        <v>0.84</v>
      </c>
      <c r="M276" s="165">
        <v>0.83</v>
      </c>
      <c r="N276" s="165">
        <v>0.82</v>
      </c>
      <c r="O276" s="165">
        <v>0.82</v>
      </c>
      <c r="P276" s="165">
        <v>0.82</v>
      </c>
      <c r="Q276" s="165">
        <v>0.82</v>
      </c>
      <c r="R276" s="165">
        <v>0.82</v>
      </c>
      <c r="S276" s="165">
        <v>0.82</v>
      </c>
      <c r="T276" s="165">
        <v>0.82</v>
      </c>
      <c r="U276" s="165">
        <v>0.83</v>
      </c>
      <c r="V276" s="165">
        <v>0.83</v>
      </c>
      <c r="W276" s="165">
        <v>0.83</v>
      </c>
      <c r="X276" s="165">
        <v>0.84</v>
      </c>
      <c r="Y276" s="165">
        <v>0.83</v>
      </c>
      <c r="Z276" s="165">
        <v>0.83</v>
      </c>
      <c r="AA276" s="165">
        <v>0.84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0.54</v>
      </c>
      <c r="F277" s="167">
        <v>0.53</v>
      </c>
      <c r="G277" s="167">
        <v>0.52</v>
      </c>
      <c r="H277" s="167">
        <v>0.52</v>
      </c>
      <c r="I277" s="167">
        <v>0.52</v>
      </c>
      <c r="J277" s="167">
        <v>0.52</v>
      </c>
      <c r="K277" s="167">
        <v>0.53</v>
      </c>
      <c r="L277" s="167">
        <v>0.53</v>
      </c>
      <c r="M277" s="167">
        <v>0.54</v>
      </c>
      <c r="N277" s="167">
        <v>0.55000000000000004</v>
      </c>
      <c r="O277" s="167">
        <v>0.56000000000000005</v>
      </c>
      <c r="P277" s="167">
        <v>0.56000000000000005</v>
      </c>
      <c r="Q277" s="167">
        <v>0.56000000000000005</v>
      </c>
      <c r="R277" s="167">
        <v>0.56000000000000005</v>
      </c>
      <c r="S277" s="167">
        <v>0.56000000000000005</v>
      </c>
      <c r="T277" s="167">
        <v>0.56000000000000005</v>
      </c>
      <c r="U277" s="167">
        <v>0.56000000000000005</v>
      </c>
      <c r="V277" s="167">
        <v>0.55000000000000004</v>
      </c>
      <c r="W277" s="167">
        <v>0.55000000000000004</v>
      </c>
      <c r="X277" s="167">
        <v>0.55000000000000004</v>
      </c>
      <c r="Y277" s="167">
        <v>0.55000000000000004</v>
      </c>
      <c r="Z277" s="167">
        <v>0.55000000000000004</v>
      </c>
      <c r="AA277" s="167">
        <v>0.54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0.37</v>
      </c>
      <c r="F278" s="167">
        <v>0.37</v>
      </c>
      <c r="G278" s="167">
        <v>0.39</v>
      </c>
      <c r="H278" s="167">
        <v>0.41</v>
      </c>
      <c r="I278" s="167">
        <v>0.4</v>
      </c>
      <c r="J278" s="167">
        <v>0.4</v>
      </c>
      <c r="K278" s="167">
        <v>0.4</v>
      </c>
      <c r="L278" s="167">
        <v>0.4</v>
      </c>
      <c r="M278" s="167">
        <v>0.4</v>
      </c>
      <c r="N278" s="167">
        <v>0.39</v>
      </c>
      <c r="O278" s="167">
        <v>0.39</v>
      </c>
      <c r="P278" s="167">
        <v>0.39</v>
      </c>
      <c r="Q278" s="167">
        <v>0.4</v>
      </c>
      <c r="R278" s="167">
        <v>0.42</v>
      </c>
      <c r="S278" s="167">
        <v>0.42</v>
      </c>
      <c r="T278" s="167">
        <v>0.41</v>
      </c>
      <c r="U278" s="167">
        <v>0.41</v>
      </c>
      <c r="V278" s="167">
        <v>0.4</v>
      </c>
      <c r="W278" s="167">
        <v>0.4</v>
      </c>
      <c r="X278" s="167">
        <v>0.41</v>
      </c>
      <c r="Y278" s="167">
        <v>0.41</v>
      </c>
      <c r="Z278" s="167">
        <v>0.4</v>
      </c>
      <c r="AA278" s="167">
        <v>0.41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0.25</v>
      </c>
      <c r="F279" s="169">
        <v>0.24</v>
      </c>
      <c r="G279" s="169">
        <v>0.23</v>
      </c>
      <c r="H279" s="169">
        <v>0.23</v>
      </c>
      <c r="I279" s="169">
        <v>0.24</v>
      </c>
      <c r="J279" s="169">
        <v>0.23</v>
      </c>
      <c r="K279" s="169">
        <v>0.23</v>
      </c>
      <c r="L279" s="169">
        <v>0.21</v>
      </c>
      <c r="M279" s="169">
        <v>0.22</v>
      </c>
      <c r="N279" s="169">
        <v>0.24</v>
      </c>
      <c r="O279" s="169">
        <v>0.24</v>
      </c>
      <c r="P279" s="169">
        <v>0.22</v>
      </c>
      <c r="Q279" s="169">
        <v>0.21</v>
      </c>
      <c r="R279" s="169">
        <v>0.21</v>
      </c>
      <c r="S279" s="169">
        <v>0.22</v>
      </c>
      <c r="T279" s="169">
        <v>0.21</v>
      </c>
      <c r="U279" s="169">
        <v>0.56000000000000005</v>
      </c>
      <c r="V279" s="169">
        <v>0.18</v>
      </c>
      <c r="W279" s="169">
        <v>0.2</v>
      </c>
      <c r="X279" s="169">
        <v>0.2</v>
      </c>
      <c r="Y279" s="169">
        <v>0.2</v>
      </c>
      <c r="Z279" s="169">
        <v>0.2</v>
      </c>
      <c r="AA279" s="169">
        <v>0.21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0.55000000000000004</v>
      </c>
      <c r="F280" s="171">
        <v>0.56000000000000005</v>
      </c>
      <c r="G280" s="171">
        <v>0.57999999999999996</v>
      </c>
      <c r="H280" s="171">
        <v>0.59</v>
      </c>
      <c r="I280" s="171">
        <v>0.6</v>
      </c>
      <c r="J280" s="171">
        <v>0.6</v>
      </c>
      <c r="K280" s="171">
        <v>0.6</v>
      </c>
      <c r="L280" s="171">
        <v>0.6</v>
      </c>
      <c r="M280" s="171">
        <v>0.6</v>
      </c>
      <c r="N280" s="171">
        <v>0.6</v>
      </c>
      <c r="O280" s="171">
        <v>0.61</v>
      </c>
      <c r="P280" s="171">
        <v>0.6</v>
      </c>
      <c r="Q280" s="171">
        <v>0.59</v>
      </c>
      <c r="R280" s="171">
        <v>0.57999999999999996</v>
      </c>
      <c r="S280" s="171">
        <v>0.56999999999999995</v>
      </c>
      <c r="T280" s="171">
        <v>0.56999999999999995</v>
      </c>
      <c r="U280" s="171">
        <v>0.56000000000000005</v>
      </c>
      <c r="V280" s="171">
        <v>0.56000000000000005</v>
      </c>
      <c r="W280" s="171">
        <v>0.56999999999999995</v>
      </c>
      <c r="X280" s="171">
        <v>0.59</v>
      </c>
      <c r="Y280" s="171">
        <v>0.6</v>
      </c>
      <c r="Z280" s="171">
        <v>0.62</v>
      </c>
      <c r="AA280" s="171">
        <v>0.63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0.43</v>
      </c>
      <c r="F281" s="171">
        <v>0.43</v>
      </c>
      <c r="G281" s="171">
        <v>0.43</v>
      </c>
      <c r="H281" s="171">
        <v>0.44</v>
      </c>
      <c r="I281" s="171">
        <v>0.44</v>
      </c>
      <c r="J281" s="171">
        <v>0.45</v>
      </c>
      <c r="K281" s="171">
        <v>0.45</v>
      </c>
      <c r="L281" s="171">
        <v>0.46</v>
      </c>
      <c r="M281" s="171">
        <v>0.47</v>
      </c>
      <c r="N281" s="171">
        <v>0.49</v>
      </c>
      <c r="O281" s="171">
        <v>0.49</v>
      </c>
      <c r="P281" s="171">
        <v>0.5</v>
      </c>
      <c r="Q281" s="171">
        <v>0.5</v>
      </c>
      <c r="R281" s="171">
        <v>0.51</v>
      </c>
      <c r="S281" s="171">
        <v>0.52</v>
      </c>
      <c r="T281" s="171">
        <v>0.52</v>
      </c>
      <c r="U281" s="171">
        <v>0.52</v>
      </c>
      <c r="V281" s="171">
        <v>0.52</v>
      </c>
      <c r="W281" s="171">
        <v>0.52</v>
      </c>
      <c r="X281" s="171">
        <v>0.52</v>
      </c>
      <c r="Y281" s="171">
        <v>0.5</v>
      </c>
      <c r="Z281" s="171">
        <v>0.5</v>
      </c>
      <c r="AA281" s="171">
        <v>0.5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0.36</v>
      </c>
      <c r="F282" s="171">
        <v>0.43</v>
      </c>
      <c r="G282" s="171">
        <v>0.5</v>
      </c>
      <c r="H282" s="171">
        <v>0.5</v>
      </c>
      <c r="I282" s="171">
        <v>0.5</v>
      </c>
      <c r="J282" s="171">
        <v>0.43</v>
      </c>
      <c r="K282" s="171">
        <v>0.36</v>
      </c>
      <c r="L282" s="171">
        <v>0.28999999999999998</v>
      </c>
      <c r="M282" s="171">
        <v>0.28999999999999998</v>
      </c>
      <c r="N282" s="171">
        <v>0.28999999999999998</v>
      </c>
      <c r="O282" s="171">
        <v>0.28999999999999998</v>
      </c>
      <c r="P282" s="171">
        <v>0.28999999999999998</v>
      </c>
      <c r="Q282" s="171">
        <v>0.36</v>
      </c>
      <c r="R282" s="171">
        <v>0.43</v>
      </c>
      <c r="S282" s="171">
        <v>0.5</v>
      </c>
      <c r="T282" s="171">
        <v>0.5</v>
      </c>
      <c r="U282" s="171">
        <v>0.5</v>
      </c>
      <c r="V282" s="171">
        <v>0.5</v>
      </c>
      <c r="W282" s="171">
        <v>0.5</v>
      </c>
      <c r="X282" s="171">
        <v>0.5</v>
      </c>
      <c r="Y282" s="171">
        <v>0.5</v>
      </c>
      <c r="Z282" s="171">
        <v>0.43</v>
      </c>
      <c r="AA282" s="171">
        <v>0.36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0.45</v>
      </c>
      <c r="F283" s="171">
        <v>0.5</v>
      </c>
      <c r="G283" s="171">
        <v>0.45</v>
      </c>
      <c r="H283" s="171">
        <v>0.43</v>
      </c>
      <c r="I283" s="171">
        <v>0.38</v>
      </c>
      <c r="J283" s="171">
        <v>0.28999999999999998</v>
      </c>
      <c r="K283" s="171">
        <v>0.19</v>
      </c>
      <c r="L283" s="171">
        <v>0.14000000000000001</v>
      </c>
      <c r="M283" s="171">
        <v>0.05</v>
      </c>
      <c r="N283" s="171">
        <v>0.05</v>
      </c>
      <c r="O283" s="171">
        <v>0.05</v>
      </c>
      <c r="P283" s="171">
        <v>0.05</v>
      </c>
      <c r="Q283" s="171">
        <v>0.14000000000000001</v>
      </c>
      <c r="R283" s="171">
        <v>0.24</v>
      </c>
      <c r="S283" s="171">
        <v>0.33</v>
      </c>
      <c r="T283" s="171">
        <v>0.48</v>
      </c>
      <c r="U283" s="171">
        <v>0.52</v>
      </c>
      <c r="V283" s="171">
        <v>0.52</v>
      </c>
      <c r="W283" s="171">
        <v>0.52</v>
      </c>
      <c r="X283" s="171">
        <v>0.43</v>
      </c>
      <c r="Y283" s="171">
        <v>0.33</v>
      </c>
      <c r="Z283" s="171">
        <v>0.24</v>
      </c>
      <c r="AA283" s="171">
        <v>0.1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</v>
      </c>
      <c r="F284" s="173">
        <v>0.59</v>
      </c>
      <c r="G284" s="173">
        <v>0.59</v>
      </c>
      <c r="H284" s="173">
        <v>0.57999999999999996</v>
      </c>
      <c r="I284" s="173">
        <v>0.57999999999999996</v>
      </c>
      <c r="J284" s="173">
        <v>0.56999999999999995</v>
      </c>
      <c r="K284" s="173">
        <v>0.56999999999999995</v>
      </c>
      <c r="L284" s="173">
        <v>0.56999999999999995</v>
      </c>
      <c r="M284" s="173">
        <v>0.56999999999999995</v>
      </c>
      <c r="N284" s="173">
        <v>0.57999999999999996</v>
      </c>
      <c r="O284" s="173">
        <v>0.6</v>
      </c>
      <c r="P284" s="173">
        <v>0.61</v>
      </c>
      <c r="Q284" s="173">
        <v>0.62</v>
      </c>
      <c r="R284" s="173">
        <v>0.62</v>
      </c>
      <c r="S284" s="173">
        <v>0.62</v>
      </c>
      <c r="T284" s="173">
        <v>0.63</v>
      </c>
      <c r="U284" s="173">
        <v>0.63</v>
      </c>
      <c r="V284" s="173">
        <v>0.62</v>
      </c>
      <c r="W284" s="173">
        <v>0.61</v>
      </c>
      <c r="X284" s="173">
        <v>0.6</v>
      </c>
      <c r="Y284" s="173">
        <v>0.57999999999999996</v>
      </c>
      <c r="Z284" s="173">
        <v>0.56999999999999995</v>
      </c>
      <c r="AA284" s="173">
        <v>0.57999999999999996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0.31</v>
      </c>
      <c r="F285" s="175">
        <v>0.28999999999999998</v>
      </c>
      <c r="G285" s="175">
        <v>0.28000000000000003</v>
      </c>
      <c r="H285" s="175">
        <v>0.28000000000000003</v>
      </c>
      <c r="I285" s="175">
        <v>0.28000000000000003</v>
      </c>
      <c r="J285" s="175">
        <v>0.27</v>
      </c>
      <c r="K285" s="175">
        <v>0.27</v>
      </c>
      <c r="L285" s="175">
        <v>0.27</v>
      </c>
      <c r="M285" s="175">
        <v>0.28000000000000003</v>
      </c>
      <c r="N285" s="175">
        <v>0.28000000000000003</v>
      </c>
      <c r="O285" s="175">
        <v>0.28000000000000003</v>
      </c>
      <c r="P285" s="175">
        <v>0.28000000000000003</v>
      </c>
      <c r="Q285" s="175">
        <v>0.28999999999999998</v>
      </c>
      <c r="R285" s="175">
        <v>0.28999999999999998</v>
      </c>
      <c r="S285" s="175">
        <v>0.3</v>
      </c>
      <c r="T285" s="175">
        <v>0.3</v>
      </c>
      <c r="U285" s="175">
        <v>0.31</v>
      </c>
      <c r="V285" s="175">
        <v>0.32</v>
      </c>
      <c r="W285" s="175">
        <v>0.32</v>
      </c>
      <c r="X285" s="175">
        <v>0.31</v>
      </c>
      <c r="Y285" s="175">
        <v>0.31</v>
      </c>
      <c r="Z285" s="175">
        <v>0.3</v>
      </c>
      <c r="AA285" s="175">
        <v>0.3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0.08</v>
      </c>
      <c r="F286" s="175">
        <v>0.08</v>
      </c>
      <c r="G286" s="175">
        <v>0.1</v>
      </c>
      <c r="H286" s="175">
        <v>0.13</v>
      </c>
      <c r="I286" s="175">
        <v>0.13</v>
      </c>
      <c r="J286" s="175">
        <v>0.17</v>
      </c>
      <c r="K286" s="175">
        <v>0.18</v>
      </c>
      <c r="L286" s="175">
        <v>0.19</v>
      </c>
      <c r="M286" s="175">
        <v>0.19</v>
      </c>
      <c r="N286" s="175">
        <v>0.18</v>
      </c>
      <c r="O286" s="175">
        <v>0.17</v>
      </c>
      <c r="P286" s="175">
        <v>0.18</v>
      </c>
      <c r="Q286" s="175">
        <v>0.16</v>
      </c>
      <c r="R286" s="175">
        <v>0.16</v>
      </c>
      <c r="S286" s="175">
        <v>0.16</v>
      </c>
      <c r="T286" s="175">
        <v>0.16</v>
      </c>
      <c r="U286" s="175">
        <v>0.14000000000000001</v>
      </c>
      <c r="V286" s="175">
        <v>0.13</v>
      </c>
      <c r="W286" s="175">
        <v>0.12</v>
      </c>
      <c r="X286" s="175">
        <v>0.12</v>
      </c>
      <c r="Y286" s="175">
        <v>0.1</v>
      </c>
      <c r="Z286" s="175">
        <v>0.09</v>
      </c>
      <c r="AA286" s="175">
        <v>0.09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</v>
      </c>
      <c r="F287" s="177">
        <v>0.14000000000000001</v>
      </c>
      <c r="G287" s="177">
        <v>0.15</v>
      </c>
      <c r="H287" s="177">
        <v>0.15</v>
      </c>
      <c r="I287" s="177">
        <v>0.15</v>
      </c>
      <c r="J287" s="177">
        <v>0.13</v>
      </c>
      <c r="K287" s="177">
        <v>0.12</v>
      </c>
      <c r="L287" s="177">
        <v>0.12</v>
      </c>
      <c r="M287" s="177">
        <v>0.13</v>
      </c>
      <c r="N287" s="177">
        <v>0.13</v>
      </c>
      <c r="O287" s="177">
        <v>0.13</v>
      </c>
      <c r="P287" s="177">
        <v>0.13</v>
      </c>
      <c r="Q287" s="177">
        <v>0.16</v>
      </c>
      <c r="R287" s="177">
        <v>0.18</v>
      </c>
      <c r="S287" s="177">
        <v>0.18</v>
      </c>
      <c r="T287" s="177">
        <v>0.16</v>
      </c>
      <c r="U287" s="177">
        <v>0.14000000000000001</v>
      </c>
      <c r="V287" s="177">
        <v>0.14000000000000001</v>
      </c>
      <c r="W287" s="177">
        <v>0.11</v>
      </c>
      <c r="X287" s="177">
        <v>0.11</v>
      </c>
      <c r="Y287" s="177">
        <v>0.11</v>
      </c>
      <c r="Z287" s="177">
        <v>0.12</v>
      </c>
      <c r="AA287" s="177">
        <v>0.13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0.61</v>
      </c>
      <c r="F288" s="179">
        <v>0.61</v>
      </c>
      <c r="G288" s="179">
        <v>0.61</v>
      </c>
      <c r="H288" s="179">
        <v>0.61</v>
      </c>
      <c r="I288" s="179">
        <v>0.61</v>
      </c>
      <c r="J288" s="179">
        <v>0.61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0.62</v>
      </c>
      <c r="Q288" s="179">
        <v>0.62</v>
      </c>
      <c r="R288" s="179">
        <v>0.62</v>
      </c>
      <c r="S288" s="179">
        <v>0.62</v>
      </c>
      <c r="T288" s="179">
        <v>0.63</v>
      </c>
      <c r="U288" s="179">
        <v>0.62</v>
      </c>
      <c r="V288" s="179">
        <v>0.62</v>
      </c>
      <c r="W288" s="179">
        <v>0.62</v>
      </c>
      <c r="X288" s="179">
        <v>0.63</v>
      </c>
      <c r="Y288" s="179">
        <v>0.64</v>
      </c>
      <c r="Z288" s="179">
        <v>0.64</v>
      </c>
      <c r="AA288" s="179">
        <v>0.65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0.45</v>
      </c>
      <c r="F289" s="179">
        <v>0.44</v>
      </c>
      <c r="G289" s="179">
        <v>0.45</v>
      </c>
      <c r="H289" s="179">
        <v>0.46</v>
      </c>
      <c r="I289" s="179">
        <v>0.47</v>
      </c>
      <c r="J289" s="179">
        <v>0.48</v>
      </c>
      <c r="K289" s="179">
        <v>0.47</v>
      </c>
      <c r="L289" s="179">
        <v>0.48</v>
      </c>
      <c r="M289" s="179">
        <v>0.48</v>
      </c>
      <c r="N289" s="179">
        <v>0.47</v>
      </c>
      <c r="O289" s="179">
        <v>0.47</v>
      </c>
      <c r="P289" s="179">
        <v>0.47</v>
      </c>
      <c r="Q289" s="179">
        <v>0.47</v>
      </c>
      <c r="R289" s="179">
        <v>0.48</v>
      </c>
      <c r="S289" s="179">
        <v>0.49</v>
      </c>
      <c r="T289" s="179">
        <v>0.5</v>
      </c>
      <c r="U289" s="179">
        <v>0.51</v>
      </c>
      <c r="V289" s="179">
        <v>0.52</v>
      </c>
      <c r="W289" s="179">
        <v>0.52</v>
      </c>
      <c r="X289" s="179">
        <v>0.52</v>
      </c>
      <c r="Y289" s="179">
        <v>0.53</v>
      </c>
      <c r="Z289" s="179">
        <v>0.53</v>
      </c>
      <c r="AA289" s="179">
        <v>0.52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0.17</v>
      </c>
      <c r="F290" s="179">
        <v>0.19</v>
      </c>
      <c r="G290" s="179">
        <v>0.21</v>
      </c>
      <c r="H290" s="179">
        <v>0.2</v>
      </c>
      <c r="I290" s="179">
        <v>0.18</v>
      </c>
      <c r="J290" s="179">
        <v>0.17</v>
      </c>
      <c r="K290" s="179">
        <v>0.15</v>
      </c>
      <c r="L290" s="179">
        <v>0.14000000000000001</v>
      </c>
      <c r="M290" s="179">
        <v>0.12</v>
      </c>
      <c r="N290" s="179">
        <v>0.1</v>
      </c>
      <c r="O290" s="179">
        <v>0.09</v>
      </c>
      <c r="P290" s="179">
        <v>0.12</v>
      </c>
      <c r="Q290" s="179">
        <v>0.14000000000000001</v>
      </c>
      <c r="R290" s="179">
        <v>0.16</v>
      </c>
      <c r="S290" s="179">
        <v>0.21</v>
      </c>
      <c r="T290" s="179">
        <v>0.26</v>
      </c>
      <c r="U290" s="179">
        <v>0.28999999999999998</v>
      </c>
      <c r="V290" s="179">
        <v>0.31</v>
      </c>
      <c r="W290" s="179">
        <v>0.3</v>
      </c>
      <c r="X290" s="179">
        <v>0.3</v>
      </c>
      <c r="Y290" s="179">
        <v>0.31</v>
      </c>
      <c r="Z290" s="179">
        <v>0.3</v>
      </c>
      <c r="AA290" s="179">
        <v>0.28000000000000003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0.05</v>
      </c>
      <c r="F291" s="179">
        <v>0.05</v>
      </c>
      <c r="G291" s="179">
        <v>0.05</v>
      </c>
      <c r="H291" s="179">
        <v>0.05</v>
      </c>
      <c r="I291" s="179">
        <v>0.06</v>
      </c>
      <c r="J291" s="179">
        <v>0.05</v>
      </c>
      <c r="K291" s="179">
        <v>0.05</v>
      </c>
      <c r="L291" s="179">
        <v>0.06</v>
      </c>
      <c r="M291" s="179">
        <v>0.08</v>
      </c>
      <c r="N291" s="179">
        <v>0.11</v>
      </c>
      <c r="O291" s="179">
        <v>0.11</v>
      </c>
      <c r="P291" s="179">
        <v>0.1</v>
      </c>
      <c r="Q291" s="179">
        <v>0.09</v>
      </c>
      <c r="R291" s="179">
        <v>0.08</v>
      </c>
      <c r="S291" s="179">
        <v>7.0000000000000007E-2</v>
      </c>
      <c r="T291" s="179">
        <v>0.05</v>
      </c>
      <c r="U291" s="179">
        <v>0.02</v>
      </c>
      <c r="V291" s="179">
        <v>0.05</v>
      </c>
      <c r="W291" s="179">
        <v>0.06</v>
      </c>
      <c r="X291" s="179">
        <v>0.08</v>
      </c>
      <c r="Y291" s="179">
        <v>0.08</v>
      </c>
      <c r="Z291" s="179">
        <v>0.08</v>
      </c>
      <c r="AA291" s="179">
        <v>0.11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0.73</v>
      </c>
      <c r="F292" s="181">
        <v>0.73</v>
      </c>
      <c r="G292" s="181">
        <v>0.73</v>
      </c>
      <c r="H292" s="181">
        <v>0.73</v>
      </c>
      <c r="I292" s="181">
        <v>0.72</v>
      </c>
      <c r="J292" s="181">
        <v>0.72</v>
      </c>
      <c r="K292" s="181">
        <v>0.73</v>
      </c>
      <c r="L292" s="181">
        <v>0.73</v>
      </c>
      <c r="M292" s="181">
        <v>0.72</v>
      </c>
      <c r="N292" s="181">
        <v>0.72</v>
      </c>
      <c r="O292" s="181">
        <v>0.72</v>
      </c>
      <c r="P292" s="181">
        <v>0.72</v>
      </c>
      <c r="Q292" s="181">
        <v>0.73</v>
      </c>
      <c r="R292" s="181">
        <v>0.72</v>
      </c>
      <c r="S292" s="181">
        <v>0.72</v>
      </c>
      <c r="T292" s="181">
        <v>0.73</v>
      </c>
      <c r="U292" s="181">
        <v>0.73</v>
      </c>
      <c r="V292" s="181">
        <v>0.72</v>
      </c>
      <c r="W292" s="181">
        <v>0.73</v>
      </c>
      <c r="X292" s="181">
        <v>0.73</v>
      </c>
      <c r="Y292" s="181">
        <v>0.73</v>
      </c>
      <c r="Z292" s="181">
        <v>0.73</v>
      </c>
      <c r="AA292" s="181">
        <v>0.74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0.47</v>
      </c>
      <c r="F293" s="183">
        <v>0.46</v>
      </c>
      <c r="G293" s="183">
        <v>0.46</v>
      </c>
      <c r="H293" s="183">
        <v>0.46</v>
      </c>
      <c r="I293" s="183">
        <v>0.46</v>
      </c>
      <c r="J293" s="183">
        <v>0.46</v>
      </c>
      <c r="K293" s="183">
        <v>0.46</v>
      </c>
      <c r="L293" s="183">
        <v>0.47</v>
      </c>
      <c r="M293" s="183">
        <v>0.47</v>
      </c>
      <c r="N293" s="183">
        <v>0.48</v>
      </c>
      <c r="O293" s="183">
        <v>0.49</v>
      </c>
      <c r="P293" s="183">
        <v>0.49</v>
      </c>
      <c r="Q293" s="183">
        <v>0.49</v>
      </c>
      <c r="R293" s="183">
        <v>0.5</v>
      </c>
      <c r="S293" s="183">
        <v>0.5</v>
      </c>
      <c r="T293" s="183">
        <v>0.5</v>
      </c>
      <c r="U293" s="183">
        <v>0.5</v>
      </c>
      <c r="V293" s="183">
        <v>0.5</v>
      </c>
      <c r="W293" s="183">
        <v>0.5</v>
      </c>
      <c r="X293" s="183">
        <v>0.5</v>
      </c>
      <c r="Y293" s="183">
        <v>0.5</v>
      </c>
      <c r="Z293" s="183">
        <v>0.5</v>
      </c>
      <c r="AA293" s="183">
        <v>0.49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0.24</v>
      </c>
      <c r="F294" s="183">
        <v>0.24</v>
      </c>
      <c r="G294" s="183">
        <v>0.27</v>
      </c>
      <c r="H294" s="183">
        <v>0.28000000000000003</v>
      </c>
      <c r="I294" s="183">
        <v>0.27</v>
      </c>
      <c r="J294" s="183">
        <v>0.27</v>
      </c>
      <c r="K294" s="183">
        <v>0.27</v>
      </c>
      <c r="L294" s="183">
        <v>0.26</v>
      </c>
      <c r="M294" s="183">
        <v>0.27</v>
      </c>
      <c r="N294" s="183">
        <v>0.25</v>
      </c>
      <c r="O294" s="183">
        <v>0.24</v>
      </c>
      <c r="P294" s="183">
        <v>0.26</v>
      </c>
      <c r="Q294" s="183">
        <v>0.27</v>
      </c>
      <c r="R294" s="183">
        <v>0.28000000000000003</v>
      </c>
      <c r="S294" s="183">
        <v>0.3</v>
      </c>
      <c r="T294" s="183">
        <v>0.31</v>
      </c>
      <c r="U294" s="183">
        <v>0.32</v>
      </c>
      <c r="V294" s="183">
        <v>0.32</v>
      </c>
      <c r="W294" s="183">
        <v>0.31</v>
      </c>
      <c r="X294" s="183">
        <v>0.31</v>
      </c>
      <c r="Y294" s="183">
        <v>0.31</v>
      </c>
      <c r="Z294" s="183">
        <v>0.28999999999999998</v>
      </c>
      <c r="AA294" s="183">
        <v>0.28000000000000003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0.21</v>
      </c>
      <c r="F295" s="185">
        <v>0.2</v>
      </c>
      <c r="G295" s="185">
        <v>0.19</v>
      </c>
      <c r="H295" s="185">
        <v>0.19</v>
      </c>
      <c r="I295" s="185">
        <v>0.19</v>
      </c>
      <c r="J295" s="185">
        <v>0.18</v>
      </c>
      <c r="K295" s="185">
        <v>0.16</v>
      </c>
      <c r="L295" s="185">
        <v>0.16</v>
      </c>
      <c r="M295" s="185">
        <v>0.16</v>
      </c>
      <c r="N295" s="185">
        <v>0.18</v>
      </c>
      <c r="O295" s="185">
        <v>0.17</v>
      </c>
      <c r="P295" s="185">
        <v>0.17</v>
      </c>
      <c r="Q295" s="185">
        <v>0.17</v>
      </c>
      <c r="R295" s="185">
        <v>0.18</v>
      </c>
      <c r="S295" s="185">
        <v>0.18</v>
      </c>
      <c r="T295" s="185">
        <v>0.17</v>
      </c>
      <c r="U295" s="185">
        <v>0.16</v>
      </c>
      <c r="V295" s="185">
        <v>0.15</v>
      </c>
      <c r="W295" s="185">
        <v>0.16</v>
      </c>
      <c r="X295" s="185">
        <v>0.16</v>
      </c>
      <c r="Y295" s="185">
        <v>0.16</v>
      </c>
      <c r="Z295" s="185">
        <v>0.15</v>
      </c>
      <c r="AA295" s="185">
        <v>0.16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1085</v>
      </c>
      <c r="F301" s="193">
        <f>F241</f>
        <v>832</v>
      </c>
      <c r="G301" s="193">
        <f>G241</f>
        <v>253</v>
      </c>
      <c r="H301" s="305">
        <f>F301/E301</f>
        <v>0.76682027649769591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1529</v>
      </c>
      <c r="F302" s="193">
        <f>J241</f>
        <v>728</v>
      </c>
      <c r="G302" s="193">
        <f>K241</f>
        <v>801</v>
      </c>
      <c r="H302" s="305">
        <f>F302/E302</f>
        <v>0.4761281883584042</v>
      </c>
      <c r="I302" s="305"/>
    </row>
    <row r="303" spans="1:240" ht="14.65" customHeight="1" x14ac:dyDescent="0.2">
      <c r="D303" s="192" t="s">
        <v>407</v>
      </c>
      <c r="E303" s="193">
        <f>M241</f>
        <v>44</v>
      </c>
      <c r="F303" s="193">
        <f>N241</f>
        <v>12</v>
      </c>
      <c r="G303" s="193">
        <f>O241</f>
        <v>32</v>
      </c>
      <c r="H303" s="305">
        <f>F303/E303</f>
        <v>0.27272727272727271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12</v>
      </c>
      <c r="G304" s="193">
        <f>S241</f>
        <v>57</v>
      </c>
      <c r="H304" s="305">
        <f>F304/E304</f>
        <v>0.17391304347826086</v>
      </c>
      <c r="I304" s="305"/>
    </row>
    <row r="305" spans="1:14" ht="14.65" customHeight="1" x14ac:dyDescent="0.2">
      <c r="D305" s="194" t="s">
        <v>401</v>
      </c>
      <c r="E305" s="158">
        <f>SUM(E301:E304)</f>
        <v>2727</v>
      </c>
      <c r="F305" s="158">
        <f>SUM(F301:F304)</f>
        <v>1584</v>
      </c>
      <c r="G305" s="158">
        <f>SUM(G301:G304)</f>
        <v>1143</v>
      </c>
      <c r="H305" s="307">
        <f>F305/E305</f>
        <v>0.58085808580858089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832</v>
      </c>
      <c r="F308" s="193">
        <f>U241</f>
        <v>44</v>
      </c>
      <c r="G308" s="193">
        <v>99</v>
      </c>
      <c r="H308" s="309">
        <f>E308+F308+G308</f>
        <v>975</v>
      </c>
      <c r="I308" s="309">
        <f>SUM(E308:H308)</f>
        <v>1950</v>
      </c>
      <c r="J308" s="18"/>
    </row>
    <row r="309" spans="1:14" ht="14.65" customHeight="1" x14ac:dyDescent="0.2">
      <c r="D309" s="192" t="s">
        <v>413</v>
      </c>
      <c r="E309" s="193">
        <f>F302</f>
        <v>728</v>
      </c>
      <c r="F309" s="193">
        <f>V241</f>
        <v>288</v>
      </c>
      <c r="G309" s="193">
        <v>173</v>
      </c>
      <c r="H309" s="309">
        <f>E309+F309+G309</f>
        <v>1189</v>
      </c>
      <c r="I309" s="309"/>
    </row>
    <row r="310" spans="1:14" ht="14.65" customHeight="1" x14ac:dyDescent="0.2">
      <c r="D310" s="192" t="s">
        <v>407</v>
      </c>
      <c r="E310" s="193">
        <f>F303</f>
        <v>12</v>
      </c>
      <c r="F310" s="193">
        <f>W241</f>
        <v>6</v>
      </c>
      <c r="G310" s="196">
        <v>1</v>
      </c>
      <c r="H310" s="309">
        <f>E310+F310+G310</f>
        <v>19</v>
      </c>
      <c r="I310" s="309"/>
    </row>
    <row r="311" spans="1:14" ht="14.65" customHeight="1" x14ac:dyDescent="0.2">
      <c r="D311" s="192" t="s">
        <v>414</v>
      </c>
      <c r="E311" s="193">
        <f>F304</f>
        <v>12</v>
      </c>
      <c r="F311" s="193">
        <f>X241</f>
        <v>15</v>
      </c>
      <c r="G311" s="196">
        <v>0</v>
      </c>
      <c r="H311" s="309">
        <f>E311+F311+G311</f>
        <v>27</v>
      </c>
      <c r="I311" s="309"/>
    </row>
    <row r="312" spans="1:14" ht="14.65" customHeight="1" x14ac:dyDescent="0.2">
      <c r="D312" s="194" t="s">
        <v>401</v>
      </c>
      <c r="E312" s="197">
        <f>SUM(E308:E311)</f>
        <v>1584</v>
      </c>
      <c r="F312" s="197">
        <f>SUM(F308:F311)</f>
        <v>353</v>
      </c>
      <c r="G312" s="197">
        <f>SUM(G308:G311)</f>
        <v>273</v>
      </c>
      <c r="H312" s="310">
        <f>H308+H309+H310+H311</f>
        <v>2210</v>
      </c>
      <c r="I312" s="310">
        <f>F312+G312+H312</f>
        <v>2836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501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482</v>
      </c>
      <c r="F319" s="203">
        <v>412</v>
      </c>
      <c r="G319" s="203">
        <f>SUM(E319:F319)</f>
        <v>894</v>
      </c>
      <c r="H319" s="204">
        <v>32</v>
      </c>
      <c r="I319" s="204">
        <v>68</v>
      </c>
      <c r="J319" s="204">
        <f>SUM(H319:I319)</f>
        <v>100</v>
      </c>
      <c r="K319" s="205">
        <f>M319-L319</f>
        <v>514</v>
      </c>
      <c r="L319" s="205">
        <f>F319+I319</f>
        <v>480</v>
      </c>
      <c r="M319" s="206">
        <f>H308+H310</f>
        <v>994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548</v>
      </c>
      <c r="F320" s="203">
        <v>495</v>
      </c>
      <c r="G320" s="203">
        <f>SUM(E320:F320)</f>
        <v>1043</v>
      </c>
      <c r="H320" s="204">
        <v>57</v>
      </c>
      <c r="I320" s="204">
        <v>116</v>
      </c>
      <c r="J320" s="204">
        <f>SUM(H320:I320)</f>
        <v>173</v>
      </c>
      <c r="K320" s="205">
        <f>M320-L320</f>
        <v>605</v>
      </c>
      <c r="L320" s="205">
        <f>F320+I320</f>
        <v>611</v>
      </c>
      <c r="M320" s="206">
        <f>H309+H311</f>
        <v>1216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1030</v>
      </c>
      <c r="F321" s="208">
        <f>SUM(F319:F320)</f>
        <v>907</v>
      </c>
      <c r="G321" s="208">
        <f>SUM(E321:F321)</f>
        <v>1937</v>
      </c>
      <c r="H321" s="209">
        <f t="shared" ref="H321:M321" si="8">SUM(H319:H320)</f>
        <v>89</v>
      </c>
      <c r="I321" s="209">
        <f t="shared" si="8"/>
        <v>184</v>
      </c>
      <c r="J321" s="209">
        <f t="shared" si="8"/>
        <v>273</v>
      </c>
      <c r="K321" s="210">
        <f t="shared" si="8"/>
        <v>1119</v>
      </c>
      <c r="L321" s="210">
        <f t="shared" si="8"/>
        <v>1091</v>
      </c>
      <c r="M321" s="211">
        <f t="shared" si="8"/>
        <v>2210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44066</v>
      </c>
      <c r="F325" s="213">
        <v>44067</v>
      </c>
      <c r="G325" s="213">
        <v>44068</v>
      </c>
      <c r="H325" s="213">
        <v>44069</v>
      </c>
      <c r="I325" s="213">
        <v>44070</v>
      </c>
      <c r="J325" s="213">
        <v>44071</v>
      </c>
      <c r="K325" s="213">
        <v>44072</v>
      </c>
      <c r="L325" s="213">
        <v>44073</v>
      </c>
      <c r="M325" s="213">
        <v>44074</v>
      </c>
      <c r="N325" s="213">
        <v>44075</v>
      </c>
      <c r="O325" s="213">
        <v>44076</v>
      </c>
      <c r="P325" s="213">
        <v>44077</v>
      </c>
      <c r="Q325" s="213">
        <v>44078</v>
      </c>
      <c r="R325" s="213">
        <v>44079</v>
      </c>
      <c r="S325" s="213">
        <v>44080</v>
      </c>
      <c r="T325" s="213">
        <v>44081</v>
      </c>
      <c r="U325" s="213">
        <v>44082</v>
      </c>
      <c r="V325" s="213">
        <v>44083</v>
      </c>
      <c r="W325" s="213">
        <v>44084</v>
      </c>
      <c r="X325" s="213">
        <v>44085</v>
      </c>
      <c r="Y325" s="213">
        <v>44086</v>
      </c>
      <c r="Z325" s="213">
        <v>44087</v>
      </c>
      <c r="AA325" s="213">
        <v>44088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958</v>
      </c>
      <c r="F326" s="215">
        <v>998</v>
      </c>
      <c r="G326" s="215">
        <v>998</v>
      </c>
      <c r="H326" s="215">
        <v>993</v>
      </c>
      <c r="I326" s="215">
        <v>977</v>
      </c>
      <c r="J326" s="215">
        <v>969</v>
      </c>
      <c r="K326" s="215">
        <v>1037</v>
      </c>
      <c r="L326" s="215">
        <v>969</v>
      </c>
      <c r="M326" s="215">
        <v>954</v>
      </c>
      <c r="N326" s="215">
        <v>945</v>
      </c>
      <c r="O326" s="215">
        <v>975</v>
      </c>
      <c r="P326" s="215">
        <v>952</v>
      </c>
      <c r="Q326" s="215">
        <v>933</v>
      </c>
      <c r="R326" s="215">
        <v>966</v>
      </c>
      <c r="S326" s="215">
        <v>957</v>
      </c>
      <c r="T326" s="215">
        <v>945</v>
      </c>
      <c r="U326" s="215">
        <v>942</v>
      </c>
      <c r="V326" s="215">
        <v>935</v>
      </c>
      <c r="W326" s="215">
        <v>962</v>
      </c>
      <c r="X326" s="215">
        <v>967</v>
      </c>
      <c r="Y326" s="215">
        <v>964</v>
      </c>
      <c r="Z326" s="215">
        <v>978</v>
      </c>
      <c r="AA326" s="215">
        <v>994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1053</v>
      </c>
      <c r="F327" s="217">
        <v>1074</v>
      </c>
      <c r="G327" s="217">
        <v>1143</v>
      </c>
      <c r="H327" s="217">
        <v>1161</v>
      </c>
      <c r="I327" s="217">
        <v>1237</v>
      </c>
      <c r="J327" s="217">
        <v>1246</v>
      </c>
      <c r="K327" s="217">
        <v>1164</v>
      </c>
      <c r="L327" s="217">
        <v>1184</v>
      </c>
      <c r="M327" s="217">
        <v>1211</v>
      </c>
      <c r="N327" s="217">
        <v>1267</v>
      </c>
      <c r="O327" s="217">
        <v>1329</v>
      </c>
      <c r="P327" s="217">
        <v>1297</v>
      </c>
      <c r="Q327" s="217">
        <v>1331</v>
      </c>
      <c r="R327" s="217">
        <v>1316</v>
      </c>
      <c r="S327" s="217">
        <v>1331</v>
      </c>
      <c r="T327" s="217">
        <v>1354</v>
      </c>
      <c r="U327" s="217">
        <v>1356</v>
      </c>
      <c r="V327" s="217">
        <v>1301</v>
      </c>
      <c r="W327" s="217">
        <v>1268</v>
      </c>
      <c r="X327" s="217">
        <v>1263</v>
      </c>
      <c r="Y327" s="217">
        <v>1279</v>
      </c>
      <c r="Z327" s="217">
        <v>1257</v>
      </c>
      <c r="AA327" s="217">
        <v>1216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AA328" si="9">SUM(E326:E327)</f>
        <v>2011</v>
      </c>
      <c r="F328" s="219">
        <f t="shared" si="9"/>
        <v>2072</v>
      </c>
      <c r="G328" s="219">
        <f t="shared" si="9"/>
        <v>2141</v>
      </c>
      <c r="H328" s="219">
        <f t="shared" si="9"/>
        <v>2154</v>
      </c>
      <c r="I328" s="219">
        <f t="shared" si="9"/>
        <v>2214</v>
      </c>
      <c r="J328" s="219">
        <f t="shared" si="9"/>
        <v>2215</v>
      </c>
      <c r="K328" s="219">
        <f t="shared" si="9"/>
        <v>2201</v>
      </c>
      <c r="L328" s="219">
        <f t="shared" si="9"/>
        <v>2153</v>
      </c>
      <c r="M328" s="219">
        <f t="shared" si="9"/>
        <v>2165</v>
      </c>
      <c r="N328" s="219">
        <f t="shared" si="9"/>
        <v>2212</v>
      </c>
      <c r="O328" s="219">
        <f t="shared" si="9"/>
        <v>2304</v>
      </c>
      <c r="P328" s="219">
        <f t="shared" si="9"/>
        <v>2249</v>
      </c>
      <c r="Q328" s="219">
        <f t="shared" si="9"/>
        <v>2264</v>
      </c>
      <c r="R328" s="219">
        <f t="shared" si="9"/>
        <v>2282</v>
      </c>
      <c r="S328" s="219">
        <f t="shared" si="9"/>
        <v>2288</v>
      </c>
      <c r="T328" s="219">
        <f t="shared" si="9"/>
        <v>2299</v>
      </c>
      <c r="U328" s="219">
        <f t="shared" si="9"/>
        <v>2298</v>
      </c>
      <c r="V328" s="219">
        <f t="shared" si="9"/>
        <v>2236</v>
      </c>
      <c r="W328" s="219">
        <f t="shared" si="9"/>
        <v>2230</v>
      </c>
      <c r="X328" s="219">
        <f t="shared" si="9"/>
        <v>2230</v>
      </c>
      <c r="Y328" s="219">
        <f t="shared" si="9"/>
        <v>2243</v>
      </c>
      <c r="Z328" s="219">
        <f t="shared" si="9"/>
        <v>2235</v>
      </c>
      <c r="AA328" s="219">
        <f t="shared" si="9"/>
        <v>2210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61" t="s">
        <v>426</v>
      </c>
      <c r="U330" s="361"/>
      <c r="V330" s="361"/>
      <c r="W330" s="36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62" t="s">
        <v>439</v>
      </c>
      <c r="U331" s="362"/>
      <c r="V331" s="363" t="s">
        <v>440</v>
      </c>
      <c r="W331" s="363"/>
    </row>
    <row r="332" spans="1:240" ht="14.65" customHeight="1" x14ac:dyDescent="0.2">
      <c r="C332" s="362" t="s">
        <v>441</v>
      </c>
      <c r="D332" s="364" t="s">
        <v>442</v>
      </c>
      <c r="E332" s="365" t="s">
        <v>443</v>
      </c>
      <c r="F332" s="365"/>
      <c r="G332" s="365"/>
      <c r="H332" s="332">
        <v>2318</v>
      </c>
      <c r="I332" s="332"/>
      <c r="J332" s="333">
        <f>H332/H338</f>
        <v>0.17078022544757976</v>
      </c>
      <c r="K332" s="333"/>
      <c r="L332" s="334">
        <v>707</v>
      </c>
      <c r="M332" s="334"/>
      <c r="N332" s="335">
        <f>L332/L338</f>
        <v>0.15859129654553611</v>
      </c>
      <c r="O332" s="335"/>
      <c r="P332" s="336">
        <v>29</v>
      </c>
      <c r="Q332" s="336"/>
      <c r="R332" s="337">
        <f>P332/P338</f>
        <v>0.26363636363636361</v>
      </c>
      <c r="S332" s="337"/>
      <c r="T332" s="366">
        <f>H332+L332+P332</f>
        <v>3054</v>
      </c>
      <c r="U332" s="366"/>
      <c r="V332" s="367">
        <f>T332/T338</f>
        <v>0.16835722160970232</v>
      </c>
      <c r="W332" s="367"/>
    </row>
    <row r="333" spans="1:240" x14ac:dyDescent="0.2">
      <c r="C333" s="362"/>
      <c r="D333" s="364"/>
      <c r="E333" s="365" t="s">
        <v>444</v>
      </c>
      <c r="F333" s="365"/>
      <c r="G333" s="365"/>
      <c r="H333" s="332">
        <v>535</v>
      </c>
      <c r="I333" s="332"/>
      <c r="J333" s="333">
        <f>H333/H338</f>
        <v>3.941648861710749E-2</v>
      </c>
      <c r="K333" s="333"/>
      <c r="L333" s="334">
        <v>357</v>
      </c>
      <c r="M333" s="334"/>
      <c r="N333" s="335">
        <f>L333/L338</f>
        <v>8.0080753701211302E-2</v>
      </c>
      <c r="O333" s="335"/>
      <c r="P333" s="336">
        <v>0</v>
      </c>
      <c r="Q333" s="336"/>
      <c r="R333" s="337">
        <f>P333/P338</f>
        <v>0</v>
      </c>
      <c r="S333" s="337"/>
      <c r="T333" s="366">
        <f>H333+L333+P333</f>
        <v>892</v>
      </c>
      <c r="U333" s="366"/>
      <c r="V333" s="367">
        <f>T333/T338</f>
        <v>4.9173098125689083E-2</v>
      </c>
      <c r="W333" s="367"/>
    </row>
    <row r="334" spans="1:240" x14ac:dyDescent="0.2">
      <c r="C334" s="362"/>
      <c r="D334" s="364"/>
      <c r="E334" s="365" t="s">
        <v>445</v>
      </c>
      <c r="F334" s="365"/>
      <c r="G334" s="365"/>
      <c r="H334" s="332">
        <v>2</v>
      </c>
      <c r="I334" s="332"/>
      <c r="J334" s="333">
        <f>H334/H338</f>
        <v>1.4735135931628969E-4</v>
      </c>
      <c r="K334" s="333"/>
      <c r="L334" s="334">
        <v>8</v>
      </c>
      <c r="M334" s="334"/>
      <c r="N334" s="335">
        <f>L334/L338</f>
        <v>1.794526693584567E-3</v>
      </c>
      <c r="O334" s="335"/>
      <c r="P334" s="336">
        <v>0</v>
      </c>
      <c r="Q334" s="336"/>
      <c r="R334" s="337">
        <f>P334/P338</f>
        <v>0</v>
      </c>
      <c r="S334" s="337"/>
      <c r="T334" s="366">
        <f>H334+L334+P334</f>
        <v>10</v>
      </c>
      <c r="U334" s="366"/>
      <c r="V334" s="367">
        <f>T334/T338</f>
        <v>5.5126791620727675E-4</v>
      </c>
      <c r="W334" s="367"/>
    </row>
    <row r="335" spans="1:240" ht="14.65" customHeight="1" x14ac:dyDescent="0.2">
      <c r="C335" s="362"/>
      <c r="D335" s="364"/>
      <c r="E335" s="365" t="s">
        <v>446</v>
      </c>
      <c r="F335" s="365"/>
      <c r="G335" s="365"/>
      <c r="H335" s="332">
        <v>0</v>
      </c>
      <c r="I335" s="332"/>
      <c r="J335" s="333">
        <f>H335/H338</f>
        <v>0</v>
      </c>
      <c r="K335" s="333"/>
      <c r="L335" s="334">
        <v>2</v>
      </c>
      <c r="M335" s="334"/>
      <c r="N335" s="335">
        <f>L335/L338</f>
        <v>4.4863167339614175E-4</v>
      </c>
      <c r="O335" s="335"/>
      <c r="P335" s="336">
        <v>0</v>
      </c>
      <c r="Q335" s="336"/>
      <c r="R335" s="337">
        <f>P335/P338</f>
        <v>0</v>
      </c>
      <c r="S335" s="337"/>
      <c r="T335" s="366">
        <f>H335+L335+P335</f>
        <v>2</v>
      </c>
      <c r="U335" s="366"/>
      <c r="V335" s="367">
        <f>T335/T338</f>
        <v>1.1025358324145535E-4</v>
      </c>
      <c r="W335" s="367"/>
    </row>
    <row r="336" spans="1:240" ht="14.65" customHeight="1" x14ac:dyDescent="0.2">
      <c r="C336" s="362"/>
      <c r="D336" s="364"/>
      <c r="E336" s="368" t="s">
        <v>401</v>
      </c>
      <c r="F336" s="368"/>
      <c r="G336" s="368"/>
      <c r="H336" s="332">
        <f>SUM(H332:H335)</f>
        <v>2855</v>
      </c>
      <c r="I336" s="332">
        <f>SUM(H336:H336)</f>
        <v>2855</v>
      </c>
      <c r="J336" s="333">
        <f>H336/H338</f>
        <v>0.21034406542400352</v>
      </c>
      <c r="K336" s="333"/>
      <c r="L336" s="334">
        <f>L332+L333+L334+L335</f>
        <v>1074</v>
      </c>
      <c r="M336" s="334">
        <f>SUM(L336:L336)</f>
        <v>1074</v>
      </c>
      <c r="N336" s="335">
        <f>L336/L338</f>
        <v>0.24091520861372812</v>
      </c>
      <c r="O336" s="335"/>
      <c r="P336" s="336">
        <v>30</v>
      </c>
      <c r="Q336" s="336"/>
      <c r="R336" s="337">
        <f>P336/P338</f>
        <v>0.27272727272727271</v>
      </c>
      <c r="S336" s="337"/>
      <c r="T336" s="366">
        <f>SUM(T332:T335)</f>
        <v>3958</v>
      </c>
      <c r="U336" s="366"/>
      <c r="V336" s="367">
        <f>T336/T338</f>
        <v>0.21819184123484014</v>
      </c>
      <c r="W336" s="367"/>
    </row>
    <row r="337" spans="1:240" ht="14.65" customHeight="1" x14ac:dyDescent="0.2">
      <c r="A337"/>
      <c r="C337" s="362"/>
      <c r="D337" s="364" t="s">
        <v>447</v>
      </c>
      <c r="E337" s="364"/>
      <c r="F337" s="364"/>
      <c r="G337" s="364"/>
      <c r="H337" s="332">
        <v>10718</v>
      </c>
      <c r="I337" s="332"/>
      <c r="J337" s="333">
        <f>H337/H338</f>
        <v>0.78965593457599648</v>
      </c>
      <c r="K337" s="333"/>
      <c r="L337" s="334">
        <v>3384</v>
      </c>
      <c r="M337" s="334"/>
      <c r="N337" s="335">
        <f>L337/L338</f>
        <v>0.75908479138627183</v>
      </c>
      <c r="O337" s="335"/>
      <c r="P337" s="336">
        <v>80</v>
      </c>
      <c r="Q337" s="336"/>
      <c r="R337" s="337">
        <f>P337/P338</f>
        <v>0.72727272727272729</v>
      </c>
      <c r="S337" s="337"/>
      <c r="T337" s="366">
        <f>H337+L337+P337</f>
        <v>14182</v>
      </c>
      <c r="U337" s="366"/>
      <c r="V337" s="367">
        <f>T337/T338</f>
        <v>0.78180815876515986</v>
      </c>
      <c r="W337" s="367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13573</v>
      </c>
      <c r="I338" s="342"/>
      <c r="J338" s="307">
        <f>H338/H338</f>
        <v>1</v>
      </c>
      <c r="K338" s="307"/>
      <c r="L338" s="342">
        <f>L336+L337</f>
        <v>4458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18140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5710</v>
      </c>
      <c r="I339" s="281">
        <f>SUM(I332:I336)</f>
        <v>2855</v>
      </c>
      <c r="J339" s="281"/>
      <c r="K339" s="281"/>
      <c r="L339" s="281">
        <f>SUM(L332:L336)</f>
        <v>2148</v>
      </c>
      <c r="M339" s="281">
        <f>SUM(M332:M336)</f>
        <v>1074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44066</v>
      </c>
      <c r="F342" s="225">
        <v>44067</v>
      </c>
      <c r="G342" s="225">
        <v>44068</v>
      </c>
      <c r="H342" s="225">
        <v>44069</v>
      </c>
      <c r="I342" s="225">
        <v>44070</v>
      </c>
      <c r="J342" s="225">
        <v>44071</v>
      </c>
      <c r="K342" s="225">
        <v>44072</v>
      </c>
      <c r="L342" s="225">
        <v>44073</v>
      </c>
      <c r="M342" s="225">
        <v>44074</v>
      </c>
      <c r="N342" s="225">
        <v>44075</v>
      </c>
      <c r="O342" s="226">
        <v>44076</v>
      </c>
      <c r="P342" s="226">
        <v>44077</v>
      </c>
      <c r="Q342" s="226">
        <v>44078</v>
      </c>
      <c r="R342" s="226">
        <v>44079</v>
      </c>
      <c r="S342" s="226">
        <v>44080</v>
      </c>
      <c r="T342" s="226">
        <v>44081</v>
      </c>
      <c r="U342" s="226">
        <v>44082</v>
      </c>
      <c r="V342" s="226">
        <v>44083</v>
      </c>
      <c r="W342" s="226">
        <v>44084</v>
      </c>
      <c r="X342" s="226">
        <v>44085</v>
      </c>
      <c r="Y342" s="226">
        <v>44086</v>
      </c>
      <c r="Z342" s="226">
        <v>44087</v>
      </c>
      <c r="AA342" s="226">
        <v>44088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2899</v>
      </c>
      <c r="F343" s="152">
        <v>2925</v>
      </c>
      <c r="G343" s="152">
        <v>3082</v>
      </c>
      <c r="H343" s="152">
        <v>3114</v>
      </c>
      <c r="I343" s="152">
        <v>3155</v>
      </c>
      <c r="J343" s="152">
        <v>3183</v>
      </c>
      <c r="K343" s="152">
        <v>3213</v>
      </c>
      <c r="L343" s="152">
        <v>3328</v>
      </c>
      <c r="M343" s="152">
        <v>3371</v>
      </c>
      <c r="N343" s="152">
        <v>3402</v>
      </c>
      <c r="O343" s="228">
        <v>3440</v>
      </c>
      <c r="P343" s="228">
        <v>3475</v>
      </c>
      <c r="Q343" s="228">
        <v>3512</v>
      </c>
      <c r="R343" s="228">
        <v>3532</v>
      </c>
      <c r="S343" s="228">
        <v>3556</v>
      </c>
      <c r="T343" s="228">
        <v>3587</v>
      </c>
      <c r="U343" s="228">
        <v>3618</v>
      </c>
      <c r="V343" s="228">
        <v>3646</v>
      </c>
      <c r="W343" s="228">
        <v>3668</v>
      </c>
      <c r="X343" s="228">
        <v>3880</v>
      </c>
      <c r="Y343" s="228">
        <v>3906</v>
      </c>
      <c r="Z343" s="228">
        <v>3930</v>
      </c>
      <c r="AA343" s="228">
        <v>3958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11176</v>
      </c>
      <c r="F344" s="130">
        <v>11239</v>
      </c>
      <c r="G344" s="130">
        <v>11422</v>
      </c>
      <c r="H344" s="130">
        <v>11535</v>
      </c>
      <c r="I344" s="130">
        <v>11618</v>
      </c>
      <c r="J344" s="130">
        <v>11706</v>
      </c>
      <c r="K344" s="130">
        <v>11807</v>
      </c>
      <c r="L344" s="130">
        <v>12341</v>
      </c>
      <c r="M344" s="130">
        <v>12413</v>
      </c>
      <c r="N344" s="130">
        <v>12500</v>
      </c>
      <c r="O344" s="230">
        <v>12614</v>
      </c>
      <c r="P344" s="230">
        <v>12705</v>
      </c>
      <c r="Q344" s="230">
        <v>12808</v>
      </c>
      <c r="R344" s="230">
        <v>12926</v>
      </c>
      <c r="S344" s="230">
        <v>12997</v>
      </c>
      <c r="T344" s="230">
        <v>13064</v>
      </c>
      <c r="U344" s="230">
        <v>13192</v>
      </c>
      <c r="V344" s="230">
        <v>13295</v>
      </c>
      <c r="W344" s="230">
        <v>13392</v>
      </c>
      <c r="X344" s="230">
        <v>13894</v>
      </c>
      <c r="Y344" s="230">
        <v>14000</v>
      </c>
      <c r="Z344" s="230">
        <v>14097</v>
      </c>
      <c r="AA344" s="230">
        <v>14182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AA345" si="10">SUM(E343:E344)</f>
        <v>14075</v>
      </c>
      <c r="F345" s="232">
        <f t="shared" si="10"/>
        <v>14164</v>
      </c>
      <c r="G345" s="232">
        <f t="shared" si="10"/>
        <v>14504</v>
      </c>
      <c r="H345" s="232">
        <f t="shared" si="10"/>
        <v>14649</v>
      </c>
      <c r="I345" s="232">
        <f t="shared" si="10"/>
        <v>14773</v>
      </c>
      <c r="J345" s="232">
        <f t="shared" si="10"/>
        <v>14889</v>
      </c>
      <c r="K345" s="232">
        <f t="shared" si="10"/>
        <v>15020</v>
      </c>
      <c r="L345" s="232">
        <f t="shared" si="10"/>
        <v>15669</v>
      </c>
      <c r="M345" s="232">
        <f t="shared" si="10"/>
        <v>15784</v>
      </c>
      <c r="N345" s="232">
        <f t="shared" si="10"/>
        <v>15902</v>
      </c>
      <c r="O345" s="233">
        <f t="shared" si="10"/>
        <v>16054</v>
      </c>
      <c r="P345" s="233">
        <f t="shared" si="10"/>
        <v>16180</v>
      </c>
      <c r="Q345" s="233">
        <f t="shared" si="10"/>
        <v>16320</v>
      </c>
      <c r="R345" s="233">
        <f t="shared" si="10"/>
        <v>16458</v>
      </c>
      <c r="S345" s="233">
        <f t="shared" si="10"/>
        <v>16553</v>
      </c>
      <c r="T345" s="233">
        <f t="shared" si="10"/>
        <v>16651</v>
      </c>
      <c r="U345" s="233">
        <f t="shared" si="10"/>
        <v>16810</v>
      </c>
      <c r="V345" s="233">
        <f t="shared" si="10"/>
        <v>16941</v>
      </c>
      <c r="W345" s="233">
        <f t="shared" si="10"/>
        <v>17060</v>
      </c>
      <c r="X345" s="233">
        <f t="shared" si="10"/>
        <v>17774</v>
      </c>
      <c r="Y345" s="233">
        <f t="shared" si="10"/>
        <v>17906</v>
      </c>
      <c r="Z345" s="233">
        <f t="shared" si="10"/>
        <v>18027</v>
      </c>
      <c r="AA345" s="233">
        <f t="shared" si="10"/>
        <v>18140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1" spans="4:19" ht="25.5" customHeight="1" x14ac:dyDescent="0.2">
      <c r="E361" s="369" t="s">
        <v>494</v>
      </c>
      <c r="F361" s="369"/>
      <c r="G361" s="369"/>
      <c r="H361" s="369"/>
      <c r="I361" s="369"/>
      <c r="J361" s="369"/>
      <c r="K361" s="369"/>
      <c r="L361" s="369"/>
      <c r="M361" s="369"/>
      <c r="N361" s="369"/>
      <c r="O361" s="369"/>
      <c r="P361" s="369"/>
      <c r="Q361" s="369"/>
      <c r="R361" s="369"/>
      <c r="S361" s="369"/>
    </row>
    <row r="362" spans="4:19" ht="26.25" customHeight="1" x14ac:dyDescent="0.2">
      <c r="E362" s="370" t="s">
        <v>495</v>
      </c>
      <c r="F362" s="370"/>
      <c r="G362" s="370"/>
      <c r="H362" s="370"/>
      <c r="I362" s="37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</row>
    <row r="363" spans="4:19" x14ac:dyDescent="0.2">
      <c r="E363" s="371" t="s">
        <v>468</v>
      </c>
      <c r="F363" s="371"/>
      <c r="G363" s="371"/>
      <c r="H363" s="371"/>
      <c r="I363" s="371"/>
      <c r="J363" s="371"/>
      <c r="K363" s="359" t="s">
        <v>439</v>
      </c>
      <c r="L363" s="359"/>
      <c r="M363" s="359"/>
      <c r="N363" s="359"/>
      <c r="O363" s="359"/>
      <c r="P363" s="372" t="s">
        <v>440</v>
      </c>
      <c r="Q363" s="372"/>
      <c r="R363" s="372"/>
      <c r="S363" s="372"/>
    </row>
    <row r="364" spans="4:19" x14ac:dyDescent="0.2">
      <c r="E364" s="373" t="s">
        <v>469</v>
      </c>
      <c r="F364" s="373"/>
      <c r="G364" s="373"/>
      <c r="H364" s="373"/>
      <c r="I364" s="373"/>
      <c r="J364" s="373"/>
      <c r="K364" s="374">
        <v>8525</v>
      </c>
      <c r="L364" s="374"/>
      <c r="M364" s="374"/>
      <c r="N364" s="374"/>
      <c r="O364" s="374"/>
      <c r="P364" s="375">
        <f>K364/K372</f>
        <v>0.62808516908568479</v>
      </c>
      <c r="Q364" s="375"/>
      <c r="R364" s="375"/>
      <c r="S364" s="375"/>
    </row>
    <row r="365" spans="4:19" x14ac:dyDescent="0.2">
      <c r="E365" s="373" t="s">
        <v>470</v>
      </c>
      <c r="F365" s="373"/>
      <c r="G365" s="373"/>
      <c r="H365" s="373"/>
      <c r="I365" s="373"/>
      <c r="J365" s="373"/>
      <c r="K365" s="374">
        <v>1856</v>
      </c>
      <c r="L365" s="374"/>
      <c r="M365" s="374"/>
      <c r="N365" s="374"/>
      <c r="O365" s="374"/>
      <c r="P365" s="375">
        <f>K365/K372</f>
        <v>0.13674206144551684</v>
      </c>
      <c r="Q365" s="375"/>
      <c r="R365" s="375"/>
      <c r="S365" s="375"/>
    </row>
    <row r="366" spans="4:19" x14ac:dyDescent="0.2">
      <c r="E366" s="373" t="s">
        <v>471</v>
      </c>
      <c r="F366" s="373"/>
      <c r="G366" s="373"/>
      <c r="H366" s="373"/>
      <c r="I366" s="373"/>
      <c r="J366" s="373"/>
      <c r="K366" s="374">
        <v>1061</v>
      </c>
      <c r="L366" s="374"/>
      <c r="M366" s="374"/>
      <c r="N366" s="374"/>
      <c r="O366" s="374"/>
      <c r="P366" s="375">
        <f>K366/K372</f>
        <v>7.8169896117291679E-2</v>
      </c>
      <c r="Q366" s="375"/>
      <c r="R366" s="375"/>
      <c r="S366" s="375"/>
    </row>
    <row r="367" spans="4:19" x14ac:dyDescent="0.2">
      <c r="E367" s="373" t="s">
        <v>472</v>
      </c>
      <c r="F367" s="373"/>
      <c r="G367" s="373"/>
      <c r="H367" s="373"/>
      <c r="I367" s="373"/>
      <c r="J367" s="373"/>
      <c r="K367" s="374">
        <v>801</v>
      </c>
      <c r="L367" s="374"/>
      <c r="M367" s="374"/>
      <c r="N367" s="374"/>
      <c r="O367" s="374"/>
      <c r="P367" s="375">
        <f>K367/K372</f>
        <v>5.9014219406174025E-2</v>
      </c>
      <c r="Q367" s="375"/>
      <c r="R367" s="375"/>
      <c r="S367" s="375"/>
    </row>
    <row r="368" spans="4:19" x14ac:dyDescent="0.2">
      <c r="E368" s="373" t="s">
        <v>473</v>
      </c>
      <c r="F368" s="373"/>
      <c r="G368" s="373"/>
      <c r="H368" s="373"/>
      <c r="I368" s="373"/>
      <c r="J368" s="373"/>
      <c r="K368" s="374">
        <v>709</v>
      </c>
      <c r="L368" s="374"/>
      <c r="M368" s="374"/>
      <c r="N368" s="374"/>
      <c r="O368" s="374"/>
      <c r="P368" s="375">
        <f>K368/K372</f>
        <v>5.2236056877624698E-2</v>
      </c>
      <c r="Q368" s="375"/>
      <c r="R368" s="375"/>
      <c r="S368" s="375"/>
    </row>
    <row r="369" spans="5:19" x14ac:dyDescent="0.2">
      <c r="E369" s="373" t="s">
        <v>474</v>
      </c>
      <c r="F369" s="373"/>
      <c r="G369" s="373"/>
      <c r="H369" s="373"/>
      <c r="I369" s="373"/>
      <c r="J369" s="373"/>
      <c r="K369" s="374">
        <v>621</v>
      </c>
      <c r="L369" s="374"/>
      <c r="M369" s="374"/>
      <c r="N369" s="374"/>
      <c r="O369" s="374"/>
      <c r="P369" s="375">
        <f>K369/K372</f>
        <v>4.5752597067707949E-2</v>
      </c>
      <c r="Q369" s="375"/>
      <c r="R369" s="375"/>
      <c r="S369" s="375"/>
    </row>
    <row r="370" spans="5:19" x14ac:dyDescent="0.2">
      <c r="E370" s="373" t="s">
        <v>475</v>
      </c>
      <c r="F370" s="373"/>
      <c r="G370" s="373"/>
      <c r="H370" s="373"/>
      <c r="I370" s="373"/>
      <c r="J370" s="373"/>
      <c r="K370" s="374">
        <v>0</v>
      </c>
      <c r="L370" s="374"/>
      <c r="M370" s="374"/>
      <c r="N370" s="374"/>
      <c r="O370" s="374">
        <f>SUM(K370:N370)</f>
        <v>0</v>
      </c>
      <c r="P370" s="375">
        <f>K370/K372</f>
        <v>0</v>
      </c>
      <c r="Q370" s="375"/>
      <c r="R370" s="375"/>
      <c r="S370" s="375"/>
    </row>
    <row r="371" spans="5:19" x14ac:dyDescent="0.2">
      <c r="E371" s="373" t="s">
        <v>476</v>
      </c>
      <c r="F371" s="373"/>
      <c r="G371" s="373"/>
      <c r="H371" s="373"/>
      <c r="I371" s="373"/>
      <c r="J371" s="373"/>
      <c r="K371" s="374">
        <v>0</v>
      </c>
      <c r="L371" s="374"/>
      <c r="M371" s="374"/>
      <c r="N371" s="374"/>
      <c r="O371" s="374">
        <f>SUM(K371:N371)</f>
        <v>0</v>
      </c>
      <c r="P371" s="375">
        <f>K371/K372</f>
        <v>0</v>
      </c>
      <c r="Q371" s="375"/>
      <c r="R371" s="375"/>
      <c r="S371" s="375"/>
    </row>
    <row r="372" spans="5:19" x14ac:dyDescent="0.2">
      <c r="E372" s="376" t="s">
        <v>401</v>
      </c>
      <c r="F372" s="376"/>
      <c r="G372" s="376"/>
      <c r="H372" s="376"/>
      <c r="I372" s="376"/>
      <c r="J372" s="376"/>
      <c r="K372" s="377">
        <f>SUM(K364:K371)</f>
        <v>13573</v>
      </c>
      <c r="L372" s="377"/>
      <c r="M372" s="377"/>
      <c r="N372" s="377"/>
      <c r="O372" s="377">
        <f>SUM(K372:N372)</f>
        <v>13573</v>
      </c>
      <c r="P372" s="378">
        <f>SUM(P364:P371)</f>
        <v>0.99999999999999989</v>
      </c>
      <c r="Q372" s="378"/>
      <c r="R372" s="378"/>
      <c r="S372" s="378"/>
    </row>
    <row r="373" spans="5:19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9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</sheetData>
  <mergeCells count="287">
    <mergeCell ref="E372:J372"/>
    <mergeCell ref="K372:O372"/>
    <mergeCell ref="P372:S372"/>
    <mergeCell ref="E369:J369"/>
    <mergeCell ref="K369:O369"/>
    <mergeCell ref="P369:S369"/>
    <mergeCell ref="E370:J370"/>
    <mergeCell ref="K370:O370"/>
    <mergeCell ref="P370:S370"/>
    <mergeCell ref="E371:J371"/>
    <mergeCell ref="K371:O371"/>
    <mergeCell ref="P371:S371"/>
    <mergeCell ref="E366:J366"/>
    <mergeCell ref="K366:O366"/>
    <mergeCell ref="P366:S366"/>
    <mergeCell ref="E367:J367"/>
    <mergeCell ref="K367:O367"/>
    <mergeCell ref="P367:S367"/>
    <mergeCell ref="E368:J368"/>
    <mergeCell ref="K368:O368"/>
    <mergeCell ref="P368:S368"/>
    <mergeCell ref="E361:S361"/>
    <mergeCell ref="E362:S362"/>
    <mergeCell ref="E363:J363"/>
    <mergeCell ref="K363:O363"/>
    <mergeCell ref="P363:S363"/>
    <mergeCell ref="E364:J364"/>
    <mergeCell ref="K364:O364"/>
    <mergeCell ref="P364:S364"/>
    <mergeCell ref="E365:J365"/>
    <mergeCell ref="K365:O365"/>
    <mergeCell ref="P365:S365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AA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AA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5"/>
    <mergeCell ref="C104:C105"/>
    <mergeCell ref="B106:B125"/>
    <mergeCell ref="C107:C112"/>
    <mergeCell ref="C117:C119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6"/>
  <sheetViews>
    <sheetView topLeftCell="A269" zoomScaleNormal="100" workbookViewId="0">
      <selection activeCell="AA291" sqref="AA291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44089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19</v>
      </c>
      <c r="G10" s="30">
        <f>E10-F10</f>
        <v>1</v>
      </c>
      <c r="H10" s="31">
        <f>F10/E10</f>
        <v>0.95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>
        <v>1</v>
      </c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6</v>
      </c>
      <c r="G13" s="44">
        <f>E13-F13</f>
        <v>2</v>
      </c>
      <c r="H13" s="45">
        <f>F13/E13</f>
        <v>0.75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>
        <v>2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6</v>
      </c>
      <c r="G15" s="44">
        <f>E15-F15</f>
        <v>4</v>
      </c>
      <c r="H15" s="45">
        <f>F15/E15</f>
        <v>0.6</v>
      </c>
      <c r="I15" s="44">
        <v>15</v>
      </c>
      <c r="J15" s="43">
        <v>8</v>
      </c>
      <c r="K15" s="44">
        <f>I15-J15</f>
        <v>7</v>
      </c>
      <c r="L15" s="46">
        <f>J15/I15</f>
        <v>0.53333333333333333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56</v>
      </c>
      <c r="G16" s="44">
        <f>E16-F16</f>
        <v>9</v>
      </c>
      <c r="H16" s="45">
        <f>F16/E16</f>
        <v>0.86153846153846159</v>
      </c>
      <c r="I16" s="44">
        <v>70</v>
      </c>
      <c r="J16" s="43">
        <v>54</v>
      </c>
      <c r="K16" s="44">
        <f>I16-J16</f>
        <v>16</v>
      </c>
      <c r="L16" s="46">
        <f>J16/I16</f>
        <v>0.77142857142857146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1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61</v>
      </c>
      <c r="F18" s="43">
        <v>55</v>
      </c>
      <c r="G18" s="44">
        <f>E18-F18</f>
        <v>6</v>
      </c>
      <c r="H18" s="45">
        <f>F18/E18</f>
        <v>0.90163934426229508</v>
      </c>
      <c r="I18" s="44">
        <v>83</v>
      </c>
      <c r="J18" s="43">
        <v>67</v>
      </c>
      <c r="K18" s="44">
        <f>I18-J18</f>
        <v>16</v>
      </c>
      <c r="L18" s="46">
        <f>J18/I18</f>
        <v>0.80722891566265065</v>
      </c>
      <c r="M18" s="54">
        <v>5</v>
      </c>
      <c r="N18" s="51">
        <v>5</v>
      </c>
      <c r="O18" s="49">
        <f>M18-N18</f>
        <v>0</v>
      </c>
      <c r="P18" s="45">
        <f>N18/M18</f>
        <v>1</v>
      </c>
      <c r="Q18" s="54"/>
      <c r="R18" s="43"/>
      <c r="S18" s="44"/>
      <c r="T18" s="46"/>
      <c r="U18" s="51"/>
      <c r="V18" s="51"/>
      <c r="W18" s="51"/>
      <c r="X18" s="52">
        <v>6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5</v>
      </c>
      <c r="N19" s="51">
        <v>3</v>
      </c>
      <c r="O19" s="49">
        <f>M19-N19</f>
        <v>2</v>
      </c>
      <c r="P19" s="45">
        <f>N19/M19</f>
        <v>0.6</v>
      </c>
      <c r="Q19" s="54">
        <v>20</v>
      </c>
      <c r="R19" s="43">
        <v>6</v>
      </c>
      <c r="S19" s="44">
        <f>Q19-R19</f>
        <v>14</v>
      </c>
      <c r="T19" s="46">
        <f>R19/Q19</f>
        <v>0.3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2</v>
      </c>
      <c r="K21" s="44">
        <f>I21-J21</f>
        <v>6</v>
      </c>
      <c r="L21" s="46">
        <f>J21/I21</f>
        <v>0.25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33</v>
      </c>
      <c r="G23" s="44">
        <f>E23-F23</f>
        <v>0</v>
      </c>
      <c r="H23" s="45">
        <f>F23/E23</f>
        <v>1</v>
      </c>
      <c r="I23" s="44">
        <v>48</v>
      </c>
      <c r="J23" s="43">
        <v>34</v>
      </c>
      <c r="K23" s="44">
        <f>I23-J23</f>
        <v>14</v>
      </c>
      <c r="L23" s="46">
        <f>J23/I23</f>
        <v>0.70833333333333337</v>
      </c>
      <c r="M23" s="54">
        <v>6</v>
      </c>
      <c r="N23" s="51">
        <v>2</v>
      </c>
      <c r="O23" s="49">
        <f>M23-N23</f>
        <v>4</v>
      </c>
      <c r="P23" s="45">
        <f>N23/M23</f>
        <v>0.33333333333333331</v>
      </c>
      <c r="Q23" s="54">
        <v>10</v>
      </c>
      <c r="R23" s="43">
        <v>2</v>
      </c>
      <c r="S23" s="44">
        <f>Q23-R23</f>
        <v>8</v>
      </c>
      <c r="T23" s="46">
        <f>R23/Q23</f>
        <v>0.2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62</v>
      </c>
      <c r="G24" s="44">
        <f>E24-F24</f>
        <v>0</v>
      </c>
      <c r="H24" s="45">
        <f>F24/E24</f>
        <v>1</v>
      </c>
      <c r="I24" s="55">
        <v>90</v>
      </c>
      <c r="J24" s="56">
        <v>90</v>
      </c>
      <c r="K24" s="44">
        <f>I24-J24</f>
        <v>0</v>
      </c>
      <c r="L24" s="46">
        <f>J24/I24</f>
        <v>1</v>
      </c>
      <c r="M24" s="54"/>
      <c r="N24" s="43"/>
      <c r="O24" s="49"/>
      <c r="P24" s="45"/>
      <c r="Q24" s="44"/>
      <c r="R24" s="43"/>
      <c r="S24" s="44"/>
      <c r="T24" s="46"/>
      <c r="U24" s="51">
        <v>1</v>
      </c>
      <c r="V24" s="51">
        <v>14</v>
      </c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17</v>
      </c>
      <c r="G26" s="44">
        <f>E26-F26</f>
        <v>5</v>
      </c>
      <c r="H26" s="45">
        <f>F26/E26</f>
        <v>0.77272727272727271</v>
      </c>
      <c r="I26" s="44">
        <v>34</v>
      </c>
      <c r="J26" s="43">
        <v>15</v>
      </c>
      <c r="K26" s="44">
        <f>I26-J26</f>
        <v>19</v>
      </c>
      <c r="L26" s="46">
        <f>J26/I26</f>
        <v>0.44117647058823528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44</v>
      </c>
      <c r="G28" s="44">
        <f>E28-F28</f>
        <v>8</v>
      </c>
      <c r="H28" s="45">
        <f>F28/E28</f>
        <v>0.84615384615384615</v>
      </c>
      <c r="I28" s="44">
        <v>32</v>
      </c>
      <c r="J28" s="43">
        <v>17</v>
      </c>
      <c r="K28" s="44">
        <f>I28-J28</f>
        <v>15</v>
      </c>
      <c r="L28" s="46">
        <f>J28/I28</f>
        <v>0.53125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>
        <v>1</v>
      </c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2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8</v>
      </c>
      <c r="G33" s="44">
        <f>E33-F33</f>
        <v>0</v>
      </c>
      <c r="H33" s="45">
        <f>F33/E33</f>
        <v>1</v>
      </c>
      <c r="I33" s="44">
        <v>10</v>
      </c>
      <c r="J33" s="43">
        <v>9</v>
      </c>
      <c r="K33" s="44">
        <f>I33-J33</f>
        <v>1</v>
      </c>
      <c r="L33" s="46">
        <f>J33/I33</f>
        <v>0.9</v>
      </c>
      <c r="M33" s="54"/>
      <c r="N33" s="51"/>
      <c r="O33" s="49"/>
      <c r="P33" s="45"/>
      <c r="Q33" s="54"/>
      <c r="R33" s="43"/>
      <c r="S33" s="44"/>
      <c r="T33" s="46"/>
      <c r="U33" s="51">
        <v>1</v>
      </c>
      <c r="V33" s="51"/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108</v>
      </c>
      <c r="G34" s="44">
        <f>E34-F34</f>
        <v>17</v>
      </c>
      <c r="H34" s="45">
        <f>F34/E34</f>
        <v>0.86399999999999999</v>
      </c>
      <c r="I34" s="44">
        <v>212</v>
      </c>
      <c r="J34" s="43">
        <v>65</v>
      </c>
      <c r="K34" s="44">
        <f>I34-J34</f>
        <v>147</v>
      </c>
      <c r="L34" s="46">
        <f>J34/I34</f>
        <v>0.30660377358490565</v>
      </c>
      <c r="M34" s="54"/>
      <c r="N34" s="51"/>
      <c r="O34" s="49"/>
      <c r="P34" s="45"/>
      <c r="Q34" s="54"/>
      <c r="R34" s="43"/>
      <c r="S34" s="44"/>
      <c r="T34" s="46"/>
      <c r="U34" s="51">
        <v>8</v>
      </c>
      <c r="V34" s="51">
        <v>11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/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19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/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29</v>
      </c>
      <c r="G49" s="44">
        <f>E49-F49</f>
        <v>1</v>
      </c>
      <c r="H49" s="45">
        <f>F49/E49</f>
        <v>0.96666666666666667</v>
      </c>
      <c r="I49" s="44">
        <v>24</v>
      </c>
      <c r="J49" s="43">
        <v>19</v>
      </c>
      <c r="K49" s="44">
        <f>I49-J49</f>
        <v>5</v>
      </c>
      <c r="L49" s="46">
        <f>J49/I49</f>
        <v>0.79166666666666663</v>
      </c>
      <c r="M49" s="54"/>
      <c r="N49" s="51"/>
      <c r="O49" s="49"/>
      <c r="P49" s="45"/>
      <c r="Q49" s="54"/>
      <c r="R49" s="43"/>
      <c r="S49" s="44"/>
      <c r="T49" s="46"/>
      <c r="U49" s="51">
        <v>2</v>
      </c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>
        <v>1</v>
      </c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1</v>
      </c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1</v>
      </c>
      <c r="V54" s="51"/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>
        <v>1</v>
      </c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3</v>
      </c>
      <c r="G64" s="44">
        <f>E64-F64</f>
        <v>1</v>
      </c>
      <c r="H64" s="45">
        <f>F64/E64</f>
        <v>0.75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/>
      <c r="V64" s="51">
        <v>2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5</v>
      </c>
      <c r="G65" s="44">
        <f>E65-F65</f>
        <v>5</v>
      </c>
      <c r="H65" s="45">
        <f>F65/E65</f>
        <v>0.5</v>
      </c>
      <c r="I65" s="44">
        <v>40</v>
      </c>
      <c r="J65" s="43">
        <v>2</v>
      </c>
      <c r="K65" s="44">
        <f>I65-J65</f>
        <v>38</v>
      </c>
      <c r="L65" s="46">
        <f>J65/I65</f>
        <v>0.05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7</v>
      </c>
      <c r="G66" s="44">
        <f>E66-F66</f>
        <v>13</v>
      </c>
      <c r="H66" s="45">
        <f>F66/E66</f>
        <v>0.35</v>
      </c>
      <c r="I66" s="44">
        <v>60</v>
      </c>
      <c r="J66" s="43">
        <v>6</v>
      </c>
      <c r="K66" s="44">
        <f>I66-J66</f>
        <v>54</v>
      </c>
      <c r="L66" s="46">
        <f>J66/I66</f>
        <v>0.1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5</v>
      </c>
      <c r="G70" s="44">
        <f>E70-F70</f>
        <v>5</v>
      </c>
      <c r="H70" s="45">
        <f>F70/E70</f>
        <v>0.5</v>
      </c>
      <c r="I70" s="44">
        <v>20</v>
      </c>
      <c r="J70" s="43">
        <v>3</v>
      </c>
      <c r="K70" s="44">
        <f>I70-J70</f>
        <v>17</v>
      </c>
      <c r="L70" s="46">
        <f>J70/I70</f>
        <v>0.15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1</v>
      </c>
      <c r="G72" s="44">
        <f>E72-F72</f>
        <v>3</v>
      </c>
      <c r="H72" s="45">
        <f>F72/E72</f>
        <v>0.25</v>
      </c>
      <c r="I72" s="44">
        <v>8</v>
      </c>
      <c r="J72" s="43">
        <v>0</v>
      </c>
      <c r="K72" s="44">
        <f>I72-J72</f>
        <v>8</v>
      </c>
      <c r="L72" s="46">
        <f>J72/I72</f>
        <v>0</v>
      </c>
      <c r="M72" s="54"/>
      <c r="N72" s="51"/>
      <c r="O72" s="49"/>
      <c r="P72" s="45"/>
      <c r="Q72" s="54"/>
      <c r="R72" s="43"/>
      <c r="S72" s="44"/>
      <c r="T72" s="46"/>
      <c r="U72" s="51">
        <v>1</v>
      </c>
      <c r="V72" s="51">
        <v>1</v>
      </c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1</v>
      </c>
      <c r="G73" s="44">
        <f>E73-F73</f>
        <v>1</v>
      </c>
      <c r="H73" s="45">
        <f>F73/E73</f>
        <v>0.5</v>
      </c>
      <c r="I73" s="44">
        <v>4</v>
      </c>
      <c r="J73" s="43">
        <v>3</v>
      </c>
      <c r="K73" s="44">
        <f>I73-J73</f>
        <v>1</v>
      </c>
      <c r="L73" s="46">
        <f>J73/I73</f>
        <v>0.75</v>
      </c>
      <c r="M73" s="54"/>
      <c r="N73" s="51"/>
      <c r="O73" s="49"/>
      <c r="P73" s="45"/>
      <c r="Q73" s="54"/>
      <c r="R73" s="43"/>
      <c r="S73" s="44"/>
      <c r="T73" s="46"/>
      <c r="U73" s="51"/>
      <c r="V73" s="51">
        <v>1</v>
      </c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17</v>
      </c>
      <c r="G79" s="44">
        <f>E79-F79</f>
        <v>3</v>
      </c>
      <c r="H79" s="45">
        <f>F79/E79</f>
        <v>0.85</v>
      </c>
      <c r="I79" s="44">
        <v>20</v>
      </c>
      <c r="J79" s="43">
        <v>7</v>
      </c>
      <c r="K79" s="44">
        <f>I79-J79</f>
        <v>13</v>
      </c>
      <c r="L79" s="46">
        <f>J79/I79</f>
        <v>0.35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6</v>
      </c>
      <c r="K80" s="44">
        <f>I80-J80</f>
        <v>0</v>
      </c>
      <c r="L80" s="46">
        <f>J80/I80</f>
        <v>1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1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585</v>
      </c>
      <c r="F81" s="59">
        <f>SUM(F10:F80)</f>
        <v>499</v>
      </c>
      <c r="G81" s="59">
        <f>E81-F81</f>
        <v>86</v>
      </c>
      <c r="H81" s="24">
        <f>F81/E81</f>
        <v>0.85299145299145296</v>
      </c>
      <c r="I81" s="23">
        <f>SUM(I10:I80)</f>
        <v>808</v>
      </c>
      <c r="J81" s="23">
        <f>SUM(J10:J80)</f>
        <v>421</v>
      </c>
      <c r="K81" s="23">
        <f>I81-J81</f>
        <v>387</v>
      </c>
      <c r="L81" s="60">
        <f>J81/I81</f>
        <v>0.52103960396039606</v>
      </c>
      <c r="M81" s="59">
        <f>SUM(M10:M80)</f>
        <v>16</v>
      </c>
      <c r="N81" s="59">
        <f>SUM(N10:N80)</f>
        <v>10</v>
      </c>
      <c r="O81" s="61">
        <f>M81-N81</f>
        <v>6</v>
      </c>
      <c r="P81" s="24">
        <f>N81/M81</f>
        <v>0.625</v>
      </c>
      <c r="Q81" s="59">
        <f>SUM(Q10:Q80)</f>
        <v>32</v>
      </c>
      <c r="R81" s="59">
        <f>SUM(R10:R80)</f>
        <v>8</v>
      </c>
      <c r="S81" s="23">
        <f>Q81-R81</f>
        <v>24</v>
      </c>
      <c r="T81" s="60">
        <f>R81/Q81</f>
        <v>0.25</v>
      </c>
      <c r="U81" s="59">
        <f>SUM(U10:U80)</f>
        <v>16</v>
      </c>
      <c r="V81" s="59">
        <f>SUM(V10:V80)</f>
        <v>64</v>
      </c>
      <c r="W81" s="59">
        <f>SUM(W10:W80)</f>
        <v>1</v>
      </c>
      <c r="X81" s="62">
        <f>SUM(X10:X80)</f>
        <v>9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2</v>
      </c>
      <c r="G82" s="68">
        <f>E82-F82</f>
        <v>5</v>
      </c>
      <c r="H82" s="69">
        <f>F82/E82</f>
        <v>0.2857142857142857</v>
      </c>
      <c r="I82" s="68">
        <v>7</v>
      </c>
      <c r="J82" s="67">
        <v>5</v>
      </c>
      <c r="K82" s="70">
        <f>I82-J82</f>
        <v>2</v>
      </c>
      <c r="L82" s="71">
        <f>J82/I82</f>
        <v>0.7142857142857143</v>
      </c>
      <c r="M82" s="68">
        <v>2</v>
      </c>
      <c r="N82" s="67">
        <v>0</v>
      </c>
      <c r="O82" s="70">
        <f>M82-N82</f>
        <v>2</v>
      </c>
      <c r="P82" s="69">
        <f>N82/M82</f>
        <v>0</v>
      </c>
      <c r="Q82" s="68">
        <v>3</v>
      </c>
      <c r="R82" s="67">
        <v>0</v>
      </c>
      <c r="S82" s="70">
        <f>Q82-R82</f>
        <v>3</v>
      </c>
      <c r="T82" s="71">
        <f>R82/Q82</f>
        <v>0</v>
      </c>
      <c r="U82" s="72"/>
      <c r="V82" s="67"/>
      <c r="W82" s="67">
        <v>1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3</v>
      </c>
      <c r="G83" s="76">
        <f>E83-F83</f>
        <v>2</v>
      </c>
      <c r="H83" s="77">
        <f>F83/E83</f>
        <v>0.6</v>
      </c>
      <c r="I83" s="76">
        <v>15</v>
      </c>
      <c r="J83" s="75">
        <v>5</v>
      </c>
      <c r="K83" s="78">
        <f>I83-J83</f>
        <v>10</v>
      </c>
      <c r="L83" s="79">
        <f>J83/I83</f>
        <v>0.33333333333333331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4</v>
      </c>
      <c r="G86" s="76">
        <f>E86-F86</f>
        <v>6</v>
      </c>
      <c r="H86" s="77">
        <f>F86/E86</f>
        <v>0.4</v>
      </c>
      <c r="I86" s="76">
        <v>20</v>
      </c>
      <c r="J86" s="75">
        <v>4</v>
      </c>
      <c r="K86" s="78">
        <f>I86-J86</f>
        <v>16</v>
      </c>
      <c r="L86" s="79">
        <f>J86/I86</f>
        <v>0.2</v>
      </c>
      <c r="M86" s="76"/>
      <c r="N86" s="75"/>
      <c r="O86" s="78"/>
      <c r="P86" s="77"/>
      <c r="Q86" s="76"/>
      <c r="R86" s="75"/>
      <c r="S86" s="78"/>
      <c r="T86" s="79"/>
      <c r="U86" s="80"/>
      <c r="V86" s="75">
        <v>1</v>
      </c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4</v>
      </c>
      <c r="G87" s="76">
        <f>E87-F87</f>
        <v>6</v>
      </c>
      <c r="H87" s="77">
        <f>F87/E87</f>
        <v>0.4</v>
      </c>
      <c r="I87" s="76">
        <v>7</v>
      </c>
      <c r="J87" s="75">
        <v>1</v>
      </c>
      <c r="K87" s="78">
        <f>I87-J87</f>
        <v>6</v>
      </c>
      <c r="L87" s="79">
        <f>J87/I87</f>
        <v>0.14285714285714285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4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1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/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6</v>
      </c>
      <c r="G98" s="76">
        <f>E98-F98</f>
        <v>4</v>
      </c>
      <c r="H98" s="77">
        <f>F98/E98</f>
        <v>0.6</v>
      </c>
      <c r="I98" s="76">
        <v>10</v>
      </c>
      <c r="J98" s="75">
        <v>7</v>
      </c>
      <c r="K98" s="78">
        <f>I98-J98</f>
        <v>3</v>
      </c>
      <c r="L98" s="79">
        <f>J98/I98</f>
        <v>0.7</v>
      </c>
      <c r="M98" s="76"/>
      <c r="N98" s="75"/>
      <c r="O98" s="78"/>
      <c r="P98" s="77"/>
      <c r="Q98" s="76"/>
      <c r="R98" s="75"/>
      <c r="S98" s="78"/>
      <c r="T98" s="79"/>
      <c r="U98" s="80"/>
      <c r="V98" s="75">
        <v>2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5</v>
      </c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64" t="s">
        <v>211</v>
      </c>
      <c r="D103" s="65" t="s">
        <v>202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/>
      <c r="W103" s="75"/>
      <c r="X103" s="81"/>
    </row>
    <row r="104" spans="1:240" x14ac:dyDescent="0.2">
      <c r="A104" s="274"/>
      <c r="B104" s="275"/>
      <c r="C104" s="275" t="s">
        <v>181</v>
      </c>
      <c r="D104" s="65" t="s">
        <v>182</v>
      </c>
      <c r="E104" s="74">
        <v>30</v>
      </c>
      <c r="F104" s="75">
        <v>29</v>
      </c>
      <c r="G104" s="76">
        <f>E104-F104</f>
        <v>1</v>
      </c>
      <c r="H104" s="77">
        <f>F104/E104</f>
        <v>0.96666666666666667</v>
      </c>
      <c r="I104" s="76">
        <v>52</v>
      </c>
      <c r="J104" s="75">
        <v>30</v>
      </c>
      <c r="K104" s="78">
        <f>I104-J104</f>
        <v>22</v>
      </c>
      <c r="L104" s="79">
        <f>J104/I104</f>
        <v>0.57692307692307687</v>
      </c>
      <c r="M104" s="76"/>
      <c r="N104" s="75"/>
      <c r="O104" s="78"/>
      <c r="P104" s="77"/>
      <c r="Q104" s="76"/>
      <c r="R104" s="75"/>
      <c r="S104" s="78"/>
      <c r="T104" s="79"/>
      <c r="U104" s="80">
        <v>12</v>
      </c>
      <c r="V104" s="75">
        <v>17</v>
      </c>
      <c r="W104" s="75"/>
      <c r="X104" s="81">
        <v>1</v>
      </c>
    </row>
    <row r="105" spans="1:240" x14ac:dyDescent="0.2">
      <c r="A105" s="274"/>
      <c r="B105" s="275"/>
      <c r="C105" s="275"/>
      <c r="D105" s="65" t="s">
        <v>183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>
        <v>7</v>
      </c>
      <c r="V105" s="75">
        <v>2</v>
      </c>
      <c r="W105" s="75"/>
      <c r="X105" s="81"/>
    </row>
    <row r="106" spans="1:240" x14ac:dyDescent="0.2">
      <c r="A106" s="274"/>
      <c r="B106" s="275" t="s">
        <v>184</v>
      </c>
      <c r="C106" s="64" t="s">
        <v>185</v>
      </c>
      <c r="D106" s="65" t="s">
        <v>186</v>
      </c>
      <c r="E106" s="74"/>
      <c r="F106" s="75"/>
      <c r="G106" s="76"/>
      <c r="H106" s="77"/>
      <c r="I106" s="76"/>
      <c r="J106" s="75"/>
      <c r="K106" s="78"/>
      <c r="L106" s="79"/>
      <c r="M106" s="76"/>
      <c r="N106" s="75"/>
      <c r="O106" s="78"/>
      <c r="P106" s="77"/>
      <c r="Q106" s="76"/>
      <c r="R106" s="75"/>
      <c r="S106" s="78"/>
      <c r="T106" s="79"/>
      <c r="U106" s="80"/>
      <c r="V106" s="75"/>
      <c r="W106" s="75"/>
      <c r="X106" s="81"/>
    </row>
    <row r="107" spans="1:240" x14ac:dyDescent="0.2">
      <c r="A107" s="274"/>
      <c r="B107" s="275"/>
      <c r="C107" s="275" t="s">
        <v>187</v>
      </c>
      <c r="D107" s="65" t="s">
        <v>188</v>
      </c>
      <c r="E107" s="74">
        <v>30</v>
      </c>
      <c r="F107" s="75">
        <v>19</v>
      </c>
      <c r="G107" s="76">
        <f>E107-F107</f>
        <v>11</v>
      </c>
      <c r="H107" s="77">
        <f>F107/E107</f>
        <v>0.6333333333333333</v>
      </c>
      <c r="I107" s="76">
        <v>27</v>
      </c>
      <c r="J107" s="75">
        <v>14</v>
      </c>
      <c r="K107" s="78">
        <f>I107-J107</f>
        <v>13</v>
      </c>
      <c r="L107" s="79">
        <f>J107/I107</f>
        <v>0.51851851851851849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>
        <v>1</v>
      </c>
      <c r="W107" s="75"/>
      <c r="X107" s="81"/>
    </row>
    <row r="108" spans="1:240" x14ac:dyDescent="0.2">
      <c r="A108" s="274"/>
      <c r="B108" s="275"/>
      <c r="C108" s="275"/>
      <c r="D108" s="82" t="s">
        <v>189</v>
      </c>
      <c r="E108" s="74">
        <v>14</v>
      </c>
      <c r="F108" s="75">
        <v>9</v>
      </c>
      <c r="G108" s="76">
        <f>E108-F108</f>
        <v>5</v>
      </c>
      <c r="H108" s="77">
        <f>F108/E108</f>
        <v>0.6428571428571429</v>
      </c>
      <c r="I108" s="76">
        <v>28</v>
      </c>
      <c r="J108" s="75">
        <v>16</v>
      </c>
      <c r="K108" s="78">
        <f>I108-J108</f>
        <v>12</v>
      </c>
      <c r="L108" s="79">
        <f>J108/I108</f>
        <v>0.5714285714285714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190</v>
      </c>
      <c r="E109" s="74">
        <v>2</v>
      </c>
      <c r="F109" s="75">
        <v>1</v>
      </c>
      <c r="G109" s="76">
        <f>E109-F109</f>
        <v>1</v>
      </c>
      <c r="H109" s="77">
        <f>F109/E109</f>
        <v>0.5</v>
      </c>
      <c r="I109" s="76">
        <v>4</v>
      </c>
      <c r="J109" s="75">
        <v>0</v>
      </c>
      <c r="K109" s="78">
        <f>I109-J109</f>
        <v>4</v>
      </c>
      <c r="L109" s="79">
        <f>J109/I109</f>
        <v>0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191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192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193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194</v>
      </c>
      <c r="D113" s="65" t="s">
        <v>195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196</v>
      </c>
      <c r="D114" s="65" t="s">
        <v>47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197</v>
      </c>
      <c r="D115" s="65" t="s">
        <v>198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>
        <v>1</v>
      </c>
      <c r="W115" s="75"/>
      <c r="X115" s="81"/>
    </row>
    <row r="116" spans="1:24" x14ac:dyDescent="0.2">
      <c r="A116" s="274"/>
      <c r="B116" s="275"/>
      <c r="C116" s="64" t="s">
        <v>199</v>
      </c>
      <c r="D116" s="65" t="s">
        <v>200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 t="s">
        <v>201</v>
      </c>
      <c r="D117" s="65" t="s">
        <v>202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203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/>
      <c r="W118" s="75"/>
      <c r="X118" s="81"/>
    </row>
    <row r="119" spans="1:24" x14ac:dyDescent="0.2">
      <c r="A119" s="274"/>
      <c r="B119" s="275"/>
      <c r="C119" s="275"/>
      <c r="D119" s="65" t="s">
        <v>204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205</v>
      </c>
      <c r="D120" s="65" t="s">
        <v>206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64" t="s">
        <v>207</v>
      </c>
      <c r="D121" s="65" t="s">
        <v>47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208</v>
      </c>
      <c r="D122" s="65" t="s">
        <v>123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209</v>
      </c>
      <c r="D123" s="65" t="s">
        <v>210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>
        <v>1</v>
      </c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2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9</v>
      </c>
      <c r="G126" s="76">
        <f>E126-F126</f>
        <v>5</v>
      </c>
      <c r="H126" s="77">
        <f>F126/E126</f>
        <v>0.6428571428571429</v>
      </c>
      <c r="I126" s="76">
        <v>14</v>
      </c>
      <c r="J126" s="75">
        <v>0</v>
      </c>
      <c r="K126" s="78">
        <f>I126-J126</f>
        <v>14</v>
      </c>
      <c r="L126" s="79">
        <f>J126/I126</f>
        <v>0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13</v>
      </c>
      <c r="G127" s="76">
        <f>E127-F127</f>
        <v>11</v>
      </c>
      <c r="H127" s="77">
        <f>F127/E127</f>
        <v>0.54166666666666663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1</v>
      </c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99</v>
      </c>
      <c r="G135" s="84">
        <f>E135-F135</f>
        <v>57</v>
      </c>
      <c r="H135" s="85">
        <f>F135/E135</f>
        <v>0.63461538461538458</v>
      </c>
      <c r="I135" s="84">
        <f>SUM(I82:I134)</f>
        <v>184</v>
      </c>
      <c r="J135" s="84">
        <f>SUM(J82:J134)</f>
        <v>82</v>
      </c>
      <c r="K135" s="86">
        <f>I135-J135</f>
        <v>102</v>
      </c>
      <c r="L135" s="87">
        <f>J135/I135</f>
        <v>0.44565217391304346</v>
      </c>
      <c r="M135" s="84">
        <f>SUM(M82:M134)</f>
        <v>2</v>
      </c>
      <c r="N135" s="84">
        <f>SUM(N82:N134)</f>
        <v>0</v>
      </c>
      <c r="O135" s="86">
        <f>(M135-N135)</f>
        <v>2</v>
      </c>
      <c r="P135" s="85">
        <f>N135/M135</f>
        <v>0</v>
      </c>
      <c r="Q135" s="84">
        <f>SUM(Q82:Q134)</f>
        <v>3</v>
      </c>
      <c r="R135" s="84">
        <f>SUM(R82:R134)</f>
        <v>0</v>
      </c>
      <c r="S135" s="86">
        <f>Q135-R135</f>
        <v>3</v>
      </c>
      <c r="T135" s="87">
        <f>R135/Q135</f>
        <v>0</v>
      </c>
      <c r="U135" s="83">
        <f>SUM(U82:U134)</f>
        <v>19</v>
      </c>
      <c r="V135" s="84">
        <f>SUM(V82:V134)</f>
        <v>38</v>
      </c>
      <c r="W135" s="84">
        <f>SUM(W82:W134)</f>
        <v>1</v>
      </c>
      <c r="X135" s="88">
        <f>SUM(X82:X134)</f>
        <v>1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4</v>
      </c>
      <c r="G136" s="92">
        <f>E136-F136</f>
        <v>11</v>
      </c>
      <c r="H136" s="93">
        <f>F136/E136</f>
        <v>0.26666666666666666</v>
      </c>
      <c r="I136" s="92">
        <v>25</v>
      </c>
      <c r="J136" s="91">
        <v>7</v>
      </c>
      <c r="K136" s="94">
        <f>I136-J136</f>
        <v>18</v>
      </c>
      <c r="L136" s="95">
        <f>J136/I136</f>
        <v>0.28000000000000003</v>
      </c>
      <c r="M136" s="92"/>
      <c r="N136" s="91"/>
      <c r="O136" s="94"/>
      <c r="P136" s="93"/>
      <c r="Q136" s="92"/>
      <c r="R136" s="91"/>
      <c r="S136" s="94"/>
      <c r="T136" s="95"/>
      <c r="U136" s="96"/>
      <c r="V136" s="97"/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4</v>
      </c>
      <c r="G139" s="101">
        <f>E139-F139</f>
        <v>6</v>
      </c>
      <c r="H139" s="102">
        <f>F139/E139</f>
        <v>0.4</v>
      </c>
      <c r="I139" s="101">
        <v>20</v>
      </c>
      <c r="J139" s="97">
        <v>3</v>
      </c>
      <c r="K139" s="103">
        <f>I139-J139</f>
        <v>17</v>
      </c>
      <c r="L139" s="104">
        <f>J139/I139</f>
        <v>0.15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7</v>
      </c>
      <c r="G145" s="101">
        <f>E145-F145</f>
        <v>3</v>
      </c>
      <c r="H145" s="102">
        <f>F145/E145</f>
        <v>0.7</v>
      </c>
      <c r="I145" s="101">
        <v>30</v>
      </c>
      <c r="J145" s="97">
        <v>14</v>
      </c>
      <c r="K145" s="103">
        <f>I145-J145</f>
        <v>16</v>
      </c>
      <c r="L145" s="104">
        <f>J145/I145</f>
        <v>0.46666666666666667</v>
      </c>
      <c r="M145" s="101"/>
      <c r="N145" s="97"/>
      <c r="O145" s="103"/>
      <c r="P145" s="102"/>
      <c r="Q145" s="101"/>
      <c r="R145" s="97"/>
      <c r="S145" s="103"/>
      <c r="T145" s="104"/>
      <c r="U145" s="96">
        <v>1</v>
      </c>
      <c r="V145" s="97">
        <v>4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9</v>
      </c>
      <c r="G146" s="101">
        <f>E146-F146</f>
        <v>1</v>
      </c>
      <c r="H146" s="102">
        <f>F146/E146</f>
        <v>0.9</v>
      </c>
      <c r="I146" s="101">
        <v>10</v>
      </c>
      <c r="J146" s="97">
        <v>3</v>
      </c>
      <c r="K146" s="103">
        <f>I146-J146</f>
        <v>7</v>
      </c>
      <c r="L146" s="104">
        <f>J146/I146</f>
        <v>0.3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4</v>
      </c>
      <c r="G155" s="101">
        <f>E155-F155</f>
        <v>2</v>
      </c>
      <c r="H155" s="102">
        <f>F155/E155</f>
        <v>0.66666666666666663</v>
      </c>
      <c r="I155" s="101">
        <v>13</v>
      </c>
      <c r="J155" s="97">
        <v>2</v>
      </c>
      <c r="K155" s="103">
        <f>I155-J155</f>
        <v>11</v>
      </c>
      <c r="L155" s="104">
        <f>J155/I155</f>
        <v>0.15384615384615385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1</v>
      </c>
      <c r="G156" s="101">
        <f>E156-F156</f>
        <v>9</v>
      </c>
      <c r="H156" s="102">
        <f>F156/E156</f>
        <v>0.1</v>
      </c>
      <c r="I156" s="101">
        <v>20</v>
      </c>
      <c r="J156" s="97">
        <v>2</v>
      </c>
      <c r="K156" s="103">
        <f>I156-J156</f>
        <v>18</v>
      </c>
      <c r="L156" s="104">
        <f>J156/I156</f>
        <v>0.1</v>
      </c>
      <c r="M156" s="101"/>
      <c r="N156" s="97"/>
      <c r="O156" s="103"/>
      <c r="P156" s="102"/>
      <c r="Q156" s="101"/>
      <c r="R156" s="97"/>
      <c r="S156" s="103"/>
      <c r="T156" s="104"/>
      <c r="U156" s="96">
        <v>1</v>
      </c>
      <c r="V156" s="97">
        <v>1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2</v>
      </c>
      <c r="G168" s="101">
        <f>E168-F168</f>
        <v>8</v>
      </c>
      <c r="H168" s="102">
        <f>F168/E168</f>
        <v>0.2</v>
      </c>
      <c r="I168" s="101">
        <v>25</v>
      </c>
      <c r="J168" s="97">
        <v>2</v>
      </c>
      <c r="K168" s="103">
        <f>I168-J168</f>
        <v>23</v>
      </c>
      <c r="L168" s="104">
        <f>J168/I168</f>
        <v>0.08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14</v>
      </c>
      <c r="G169" s="101">
        <f>E169-F169</f>
        <v>11</v>
      </c>
      <c r="H169" s="102">
        <f>F169/E169</f>
        <v>0.56000000000000005</v>
      </c>
      <c r="I169" s="101">
        <v>52</v>
      </c>
      <c r="J169" s="97">
        <v>13</v>
      </c>
      <c r="K169" s="103">
        <f>I169-J169</f>
        <v>39</v>
      </c>
      <c r="L169" s="104">
        <f>J169/I169</f>
        <v>0.25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9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5</v>
      </c>
      <c r="G170" s="101">
        <f>E170-F170</f>
        <v>5</v>
      </c>
      <c r="H170" s="102">
        <f>F170/E170</f>
        <v>0.5</v>
      </c>
      <c r="I170" s="101">
        <v>20</v>
      </c>
      <c r="J170" s="97">
        <v>8</v>
      </c>
      <c r="K170" s="103">
        <f>I170-J170</f>
        <v>12</v>
      </c>
      <c r="L170" s="104">
        <f>J170/I170</f>
        <v>0.4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2</v>
      </c>
      <c r="S170" s="103">
        <f>Q170-R170</f>
        <v>16</v>
      </c>
      <c r="T170" s="104">
        <f>R170/Q170</f>
        <v>0.1111111111111111</v>
      </c>
      <c r="U170" s="96">
        <v>1</v>
      </c>
      <c r="V170" s="97">
        <v>1</v>
      </c>
      <c r="W170" s="97"/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/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11</v>
      </c>
      <c r="G174" s="101">
        <f>E174-F174</f>
        <v>9</v>
      </c>
      <c r="H174" s="102">
        <f>F174/E174</f>
        <v>0.55000000000000004</v>
      </c>
      <c r="I174" s="101">
        <v>30</v>
      </c>
      <c r="J174" s="97">
        <v>13</v>
      </c>
      <c r="K174" s="103">
        <f>I174-J174</f>
        <v>17</v>
      </c>
      <c r="L174" s="104">
        <f>J174/I174</f>
        <v>0.43333333333333335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7</v>
      </c>
      <c r="W174" s="97"/>
      <c r="X174" s="98">
        <v>2</v>
      </c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5</v>
      </c>
      <c r="G177" s="101">
        <f>E177-F177</f>
        <v>7</v>
      </c>
      <c r="H177" s="102">
        <f>F177/E177</f>
        <v>0.41666666666666669</v>
      </c>
      <c r="I177" s="101">
        <v>29</v>
      </c>
      <c r="J177" s="97">
        <v>13</v>
      </c>
      <c r="K177" s="103">
        <f>I177-J177</f>
        <v>16</v>
      </c>
      <c r="L177" s="104">
        <f>J177/I177</f>
        <v>0.44827586206896552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/>
      <c r="V177" s="97"/>
      <c r="W177" s="97"/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66</v>
      </c>
      <c r="G179" s="59">
        <f>E179-F179</f>
        <v>72</v>
      </c>
      <c r="H179" s="24">
        <f>F179/E179</f>
        <v>0.47826086956521741</v>
      </c>
      <c r="I179" s="59">
        <f>SUM(I136:I178)</f>
        <v>274</v>
      </c>
      <c r="J179" s="59">
        <f>SUM(J136:J178)</f>
        <v>80</v>
      </c>
      <c r="K179" s="23">
        <f>I179-J179</f>
        <v>194</v>
      </c>
      <c r="L179" s="60">
        <f>J179/I179</f>
        <v>0.29197080291970801</v>
      </c>
      <c r="M179" s="59">
        <f>SUM(M136:M178)</f>
        <v>11</v>
      </c>
      <c r="N179" s="59">
        <f>SUM(N136:N178)</f>
        <v>1</v>
      </c>
      <c r="O179" s="23">
        <f>M179-N179</f>
        <v>10</v>
      </c>
      <c r="P179" s="24">
        <f>N179/M179</f>
        <v>9.0909090909090912E-2</v>
      </c>
      <c r="Q179" s="59">
        <f>SUM(Q136:Q178)</f>
        <v>20</v>
      </c>
      <c r="R179" s="59">
        <f>SUM(R136:R178)</f>
        <v>3</v>
      </c>
      <c r="S179" s="23">
        <f>Q179-R179</f>
        <v>17</v>
      </c>
      <c r="T179" s="60">
        <f>R179/Q179</f>
        <v>0.15</v>
      </c>
      <c r="U179" s="58">
        <f>SUM(U136:U178)</f>
        <v>6</v>
      </c>
      <c r="V179" s="59">
        <f>SUM(V136:V178)</f>
        <v>24</v>
      </c>
      <c r="W179" s="59">
        <f>SUM(W136:W178)</f>
        <v>0</v>
      </c>
      <c r="X179" s="62">
        <f>SUM(X136:X178)</f>
        <v>2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17</v>
      </c>
      <c r="G180" s="110">
        <f>E180-F180</f>
        <v>13</v>
      </c>
      <c r="H180" s="111">
        <f>F180/E180</f>
        <v>0.56666666666666665</v>
      </c>
      <c r="I180" s="110">
        <v>40</v>
      </c>
      <c r="J180" s="109">
        <v>4</v>
      </c>
      <c r="K180" s="112">
        <f>I180-J180</f>
        <v>36</v>
      </c>
      <c r="L180" s="113">
        <f>J180/I180</f>
        <v>0.1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137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6</v>
      </c>
      <c r="G184" s="114">
        <f>E184-F184</f>
        <v>7</v>
      </c>
      <c r="H184" s="117">
        <f>F184/E184</f>
        <v>0.46153846153846156</v>
      </c>
      <c r="I184" s="114">
        <v>20</v>
      </c>
      <c r="J184" s="115">
        <v>11</v>
      </c>
      <c r="K184" s="116">
        <f>I184-J184</f>
        <v>9</v>
      </c>
      <c r="L184" s="118">
        <f>J184/I184</f>
        <v>0.55000000000000004</v>
      </c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4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0</v>
      </c>
      <c r="S185" s="116">
        <f>Q185-R185</f>
        <v>14</v>
      </c>
      <c r="T185" s="118">
        <f>R185/Q185</f>
        <v>0</v>
      </c>
      <c r="U185" s="115"/>
      <c r="V185" s="115"/>
      <c r="W185" s="115">
        <v>1</v>
      </c>
      <c r="X185" s="119">
        <v>1</v>
      </c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/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40</v>
      </c>
      <c r="G189" s="114">
        <f>E189-F189</f>
        <v>10</v>
      </c>
      <c r="H189" s="117">
        <f>F189/E189</f>
        <v>0.8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46</v>
      </c>
      <c r="G190" s="114">
        <f>E190-F190</f>
        <v>20</v>
      </c>
      <c r="H190" s="117">
        <f>F190/E190</f>
        <v>0.69696969696969702</v>
      </c>
      <c r="I190" s="114">
        <v>96</v>
      </c>
      <c r="J190" s="115">
        <v>80</v>
      </c>
      <c r="K190" s="116">
        <f>I190-J190</f>
        <v>16</v>
      </c>
      <c r="L190" s="118">
        <f>J190/I190</f>
        <v>0.83333333333333337</v>
      </c>
      <c r="M190" s="114">
        <v>14</v>
      </c>
      <c r="N190" s="115">
        <v>4</v>
      </c>
      <c r="O190" s="116">
        <f>M190-N190</f>
        <v>10</v>
      </c>
      <c r="P190" s="117">
        <f>N190/M190</f>
        <v>0.2857142857142857</v>
      </c>
      <c r="Q190" s="114"/>
      <c r="R190" s="115"/>
      <c r="S190" s="116"/>
      <c r="T190" s="118"/>
      <c r="U190" s="115">
        <v>7</v>
      </c>
      <c r="V190" s="115">
        <v>27</v>
      </c>
      <c r="W190" s="115"/>
      <c r="X190" s="119">
        <v>1</v>
      </c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/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2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>
        <v>1</v>
      </c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>
        <v>1</v>
      </c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>
        <v>1</v>
      </c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1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>
        <v>1</v>
      </c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6</v>
      </c>
      <c r="G213" s="114">
        <f>E213-F213</f>
        <v>4</v>
      </c>
      <c r="H213" s="117">
        <f>F213/E213</f>
        <v>0.6</v>
      </c>
      <c r="I213" s="114">
        <v>10</v>
      </c>
      <c r="J213" s="115">
        <v>9</v>
      </c>
      <c r="K213" s="116">
        <f>I213-J213</f>
        <v>1</v>
      </c>
      <c r="L213" s="118">
        <f>J213/I213</f>
        <v>0.9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3</v>
      </c>
      <c r="K215" s="116">
        <f>I215-J215</f>
        <v>7</v>
      </c>
      <c r="L215" s="118">
        <f>J215/I215</f>
        <v>0.3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>
        <v>1</v>
      </c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>
        <v>1</v>
      </c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2</v>
      </c>
      <c r="G223" s="114">
        <f>E223-F223</f>
        <v>8</v>
      </c>
      <c r="H223" s="117">
        <f>F223/E223</f>
        <v>0.2</v>
      </c>
      <c r="I223" s="114">
        <v>9</v>
      </c>
      <c r="J223" s="115">
        <v>8</v>
      </c>
      <c r="K223" s="116">
        <f>I223-J223</f>
        <v>1</v>
      </c>
      <c r="L223" s="118">
        <f>J223/I223</f>
        <v>0.88888888888888884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>
        <v>2</v>
      </c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4</v>
      </c>
      <c r="G232" s="114">
        <f>E232-F232</f>
        <v>16</v>
      </c>
      <c r="H232" s="117">
        <f>F232/E232</f>
        <v>0.2</v>
      </c>
      <c r="I232" s="114">
        <v>60</v>
      </c>
      <c r="J232" s="115">
        <v>5</v>
      </c>
      <c r="K232" s="116">
        <f>I232-J232</f>
        <v>55</v>
      </c>
      <c r="L232" s="118">
        <f>J232/I232</f>
        <v>8.3333333333333329E-2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2</v>
      </c>
      <c r="G233" s="114">
        <f>E233-F233</f>
        <v>2</v>
      </c>
      <c r="H233" s="117">
        <f>F233/E233</f>
        <v>0.5</v>
      </c>
      <c r="I233" s="114">
        <v>14</v>
      </c>
      <c r="J233" s="115">
        <v>0</v>
      </c>
      <c r="K233" s="116">
        <f>I233-J233</f>
        <v>14</v>
      </c>
      <c r="L233" s="118">
        <f>J233/I233</f>
        <v>0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2</v>
      </c>
      <c r="G234" s="114">
        <f>E234-F234</f>
        <v>0</v>
      </c>
      <c r="H234" s="117">
        <f>F234/E234</f>
        <v>1</v>
      </c>
      <c r="I234" s="114">
        <v>4</v>
      </c>
      <c r="J234" s="115">
        <v>1</v>
      </c>
      <c r="K234" s="116">
        <f>I234-J234</f>
        <v>3</v>
      </c>
      <c r="L234" s="118">
        <f>J234/I234</f>
        <v>0.25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126</v>
      </c>
      <c r="G240" s="59">
        <f>E240-F240</f>
        <v>80</v>
      </c>
      <c r="H240" s="24">
        <f>F240/E240</f>
        <v>0.61165048543689315</v>
      </c>
      <c r="I240" s="59">
        <f>SUM(I180:I239)</f>
        <v>263</v>
      </c>
      <c r="J240" s="59">
        <f>SUM(J180:J239)</f>
        <v>121</v>
      </c>
      <c r="K240" s="59">
        <f>I240-J240</f>
        <v>142</v>
      </c>
      <c r="L240" s="60">
        <f>J240/I240</f>
        <v>0.46007604562737642</v>
      </c>
      <c r="M240" s="59">
        <f>SUM(M180:M239)</f>
        <v>15</v>
      </c>
      <c r="N240" s="59">
        <f>SUM(N180:N239)</f>
        <v>4</v>
      </c>
      <c r="O240" s="59">
        <f>M240-N240</f>
        <v>11</v>
      </c>
      <c r="P240" s="24">
        <f>N240/M240</f>
        <v>0.26666666666666666</v>
      </c>
      <c r="Q240" s="59">
        <f>SUM(Q180:Q239)</f>
        <v>14</v>
      </c>
      <c r="R240" s="59">
        <f>SUM(R180:R239)</f>
        <v>0</v>
      </c>
      <c r="S240" s="59">
        <f>Q240-R240</f>
        <v>14</v>
      </c>
      <c r="T240" s="60">
        <f>R240/Q240</f>
        <v>0</v>
      </c>
      <c r="U240" s="59">
        <f>SUM(U180:U239)</f>
        <v>7</v>
      </c>
      <c r="V240" s="59">
        <f>SUM(V180:V239)</f>
        <v>182</v>
      </c>
      <c r="W240" s="59">
        <f>SUM(W180:W239)</f>
        <v>1</v>
      </c>
      <c r="X240" s="62">
        <f>SUM(X180:X239)</f>
        <v>2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1085</v>
      </c>
      <c r="F241" s="122">
        <f>F81+F135+F179+F240</f>
        <v>790</v>
      </c>
      <c r="G241" s="122">
        <f>G81+G135+G179+G240</f>
        <v>295</v>
      </c>
      <c r="H241" s="123">
        <f>F241/E241</f>
        <v>0.72811059907834097</v>
      </c>
      <c r="I241" s="122">
        <f>I81+I135+I179+I240</f>
        <v>1529</v>
      </c>
      <c r="J241" s="122">
        <f>J81+J135+J179+J240</f>
        <v>704</v>
      </c>
      <c r="K241" s="122">
        <f>K81+K135+K179+K240</f>
        <v>825</v>
      </c>
      <c r="L241" s="124">
        <f>J241/I241</f>
        <v>0.46043165467625902</v>
      </c>
      <c r="M241" s="122">
        <f>M81+M135+M179+M240</f>
        <v>44</v>
      </c>
      <c r="N241" s="122">
        <f>N81+N135+N179+N240</f>
        <v>15</v>
      </c>
      <c r="O241" s="122">
        <f>O81+O135+O179+O240</f>
        <v>29</v>
      </c>
      <c r="P241" s="123">
        <f>N241/M241</f>
        <v>0.34090909090909088</v>
      </c>
      <c r="Q241" s="122">
        <f>Q81+Q135+Q179+Q240</f>
        <v>69</v>
      </c>
      <c r="R241" s="122">
        <f>R81+R135+R179+R240</f>
        <v>11</v>
      </c>
      <c r="S241" s="122">
        <f>S81+S135+S179+S240</f>
        <v>58</v>
      </c>
      <c r="T241" s="124">
        <f>R241/Q241</f>
        <v>0.15942028985507245</v>
      </c>
      <c r="U241" s="121">
        <f>U81+U135+U179+U240</f>
        <v>48</v>
      </c>
      <c r="V241" s="122">
        <f>V81+V135+V179+V240</f>
        <v>308</v>
      </c>
      <c r="W241" s="122">
        <f>W81+W135+W179+W240</f>
        <v>3</v>
      </c>
      <c r="X241" s="125">
        <f>X81+X135+X179+X240</f>
        <v>14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503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585</v>
      </c>
      <c r="F253" s="131">
        <f>F81</f>
        <v>499</v>
      </c>
      <c r="G253" s="130">
        <f>G81</f>
        <v>86</v>
      </c>
      <c r="H253" s="132">
        <f>F253/E253</f>
        <v>0.85299145299145296</v>
      </c>
      <c r="I253" s="130">
        <f t="shared" ref="I253:O253" si="0">(I81)</f>
        <v>808</v>
      </c>
      <c r="J253" s="131">
        <f t="shared" si="0"/>
        <v>421</v>
      </c>
      <c r="K253" s="130">
        <f t="shared" si="0"/>
        <v>387</v>
      </c>
      <c r="L253" s="132">
        <f t="shared" si="0"/>
        <v>0.52103960396039606</v>
      </c>
      <c r="M253" s="130">
        <f t="shared" si="0"/>
        <v>16</v>
      </c>
      <c r="N253" s="131">
        <f t="shared" si="0"/>
        <v>10</v>
      </c>
      <c r="O253" s="130">
        <f t="shared" si="0"/>
        <v>6</v>
      </c>
      <c r="P253" s="132">
        <f t="shared" ref="P253:X253" si="1">P81</f>
        <v>0.625</v>
      </c>
      <c r="Q253" s="130">
        <f t="shared" si="1"/>
        <v>32</v>
      </c>
      <c r="R253" s="131">
        <f t="shared" si="1"/>
        <v>8</v>
      </c>
      <c r="S253" s="130">
        <f t="shared" si="1"/>
        <v>24</v>
      </c>
      <c r="T253" s="132">
        <f t="shared" si="1"/>
        <v>0.25</v>
      </c>
      <c r="U253" s="133">
        <f t="shared" si="1"/>
        <v>16</v>
      </c>
      <c r="V253" s="133">
        <f t="shared" si="1"/>
        <v>64</v>
      </c>
      <c r="W253" s="133">
        <f t="shared" si="1"/>
        <v>1</v>
      </c>
      <c r="X253" s="134">
        <f t="shared" si="1"/>
        <v>9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99</v>
      </c>
      <c r="G254" s="135">
        <f>G135</f>
        <v>57</v>
      </c>
      <c r="H254" s="137">
        <f>F254/E254</f>
        <v>0.63461538461538458</v>
      </c>
      <c r="I254" s="135">
        <f>I135</f>
        <v>184</v>
      </c>
      <c r="J254" s="136">
        <f>J135</f>
        <v>82</v>
      </c>
      <c r="K254" s="135">
        <f>K135</f>
        <v>102</v>
      </c>
      <c r="L254" s="137">
        <f>L135</f>
        <v>0.44565217391304346</v>
      </c>
      <c r="M254" s="135">
        <f>(M135)</f>
        <v>2</v>
      </c>
      <c r="N254" s="136">
        <f>(N135)</f>
        <v>0</v>
      </c>
      <c r="O254" s="135">
        <f>(O135)</f>
        <v>2</v>
      </c>
      <c r="P254" s="137">
        <f>(P135)</f>
        <v>0</v>
      </c>
      <c r="Q254" s="135">
        <f t="shared" ref="Q254:X254" si="2">Q135</f>
        <v>3</v>
      </c>
      <c r="R254" s="136">
        <f t="shared" si="2"/>
        <v>0</v>
      </c>
      <c r="S254" s="135">
        <f t="shared" si="2"/>
        <v>3</v>
      </c>
      <c r="T254" s="137">
        <f t="shared" si="2"/>
        <v>0</v>
      </c>
      <c r="U254" s="136">
        <f t="shared" si="2"/>
        <v>19</v>
      </c>
      <c r="V254" s="136">
        <f t="shared" si="2"/>
        <v>38</v>
      </c>
      <c r="W254" s="136">
        <f t="shared" si="2"/>
        <v>1</v>
      </c>
      <c r="X254" s="138">
        <f t="shared" si="2"/>
        <v>1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66</v>
      </c>
      <c r="G255" s="139">
        <f t="shared" si="3"/>
        <v>72</v>
      </c>
      <c r="H255" s="141">
        <f t="shared" si="3"/>
        <v>0.47826086956521741</v>
      </c>
      <c r="I255" s="139">
        <f t="shared" si="3"/>
        <v>274</v>
      </c>
      <c r="J255" s="140">
        <f t="shared" si="3"/>
        <v>80</v>
      </c>
      <c r="K255" s="139">
        <f t="shared" si="3"/>
        <v>194</v>
      </c>
      <c r="L255" s="141">
        <f t="shared" si="3"/>
        <v>0.29197080291970801</v>
      </c>
      <c r="M255" s="139">
        <f t="shared" si="3"/>
        <v>11</v>
      </c>
      <c r="N255" s="140">
        <f t="shared" si="3"/>
        <v>1</v>
      </c>
      <c r="O255" s="139">
        <f t="shared" si="3"/>
        <v>10</v>
      </c>
      <c r="P255" s="141">
        <f t="shared" si="3"/>
        <v>9.0909090909090912E-2</v>
      </c>
      <c r="Q255" s="139">
        <f t="shared" si="3"/>
        <v>20</v>
      </c>
      <c r="R255" s="140">
        <f t="shared" si="3"/>
        <v>3</v>
      </c>
      <c r="S255" s="139">
        <f t="shared" si="3"/>
        <v>17</v>
      </c>
      <c r="T255" s="141">
        <f t="shared" si="3"/>
        <v>0.15</v>
      </c>
      <c r="U255" s="142">
        <f t="shared" si="3"/>
        <v>6</v>
      </c>
      <c r="V255" s="142">
        <f t="shared" si="3"/>
        <v>24</v>
      </c>
      <c r="W255" s="142">
        <f t="shared" si="3"/>
        <v>0</v>
      </c>
      <c r="X255" s="143">
        <f t="shared" si="3"/>
        <v>2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126</v>
      </c>
      <c r="G256" s="144">
        <f t="shared" si="4"/>
        <v>80</v>
      </c>
      <c r="H256" s="146">
        <f t="shared" si="4"/>
        <v>0.61165048543689315</v>
      </c>
      <c r="I256" s="144">
        <f t="shared" si="4"/>
        <v>263</v>
      </c>
      <c r="J256" s="145">
        <f t="shared" si="4"/>
        <v>121</v>
      </c>
      <c r="K256" s="144">
        <f t="shared" si="4"/>
        <v>142</v>
      </c>
      <c r="L256" s="146">
        <f t="shared" si="4"/>
        <v>0.46007604562737642</v>
      </c>
      <c r="M256" s="144">
        <f t="shared" si="4"/>
        <v>15</v>
      </c>
      <c r="N256" s="145">
        <f t="shared" si="4"/>
        <v>4</v>
      </c>
      <c r="O256" s="144">
        <f t="shared" si="4"/>
        <v>11</v>
      </c>
      <c r="P256" s="146">
        <f t="shared" si="4"/>
        <v>0.26666666666666666</v>
      </c>
      <c r="Q256" s="144">
        <f t="shared" si="4"/>
        <v>14</v>
      </c>
      <c r="R256" s="145">
        <f t="shared" si="4"/>
        <v>0</v>
      </c>
      <c r="S256" s="144">
        <f t="shared" si="4"/>
        <v>14</v>
      </c>
      <c r="T256" s="146">
        <f t="shared" si="4"/>
        <v>0</v>
      </c>
      <c r="U256" s="145">
        <f t="shared" si="4"/>
        <v>7</v>
      </c>
      <c r="V256" s="145">
        <f t="shared" si="4"/>
        <v>182</v>
      </c>
      <c r="W256" s="145">
        <f t="shared" si="4"/>
        <v>1</v>
      </c>
      <c r="X256" s="147">
        <f t="shared" si="4"/>
        <v>2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1085</v>
      </c>
      <c r="F257" s="148">
        <f t="shared" si="5"/>
        <v>790</v>
      </c>
      <c r="G257" s="148">
        <f t="shared" si="5"/>
        <v>295</v>
      </c>
      <c r="H257" s="149">
        <f t="shared" si="5"/>
        <v>0.72811059907834097</v>
      </c>
      <c r="I257" s="148">
        <f t="shared" si="5"/>
        <v>1529</v>
      </c>
      <c r="J257" s="148">
        <f t="shared" si="5"/>
        <v>704</v>
      </c>
      <c r="K257" s="148">
        <f t="shared" si="5"/>
        <v>825</v>
      </c>
      <c r="L257" s="149">
        <f t="shared" si="5"/>
        <v>0.46043165467625902</v>
      </c>
      <c r="M257" s="148">
        <f t="shared" si="5"/>
        <v>44</v>
      </c>
      <c r="N257" s="148">
        <f t="shared" si="5"/>
        <v>15</v>
      </c>
      <c r="O257" s="148">
        <f t="shared" si="5"/>
        <v>29</v>
      </c>
      <c r="P257" s="149">
        <f t="shared" si="5"/>
        <v>0.34090909090909088</v>
      </c>
      <c r="Q257" s="148">
        <f t="shared" si="5"/>
        <v>69</v>
      </c>
      <c r="R257" s="148">
        <f t="shared" si="5"/>
        <v>11</v>
      </c>
      <c r="S257" s="148">
        <f t="shared" si="5"/>
        <v>58</v>
      </c>
      <c r="T257" s="149">
        <f t="shared" si="5"/>
        <v>0.15942028985507245</v>
      </c>
      <c r="U257" s="148">
        <f t="shared" si="5"/>
        <v>48</v>
      </c>
      <c r="V257" s="148">
        <f t="shared" si="5"/>
        <v>308</v>
      </c>
      <c r="W257" s="148">
        <f t="shared" si="5"/>
        <v>3</v>
      </c>
      <c r="X257" s="150">
        <f t="shared" si="5"/>
        <v>14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601</v>
      </c>
      <c r="F265" s="131">
        <f t="shared" si="6"/>
        <v>509</v>
      </c>
      <c r="G265" s="130">
        <f t="shared" si="6"/>
        <v>92</v>
      </c>
      <c r="H265" s="132">
        <f>F265/E265</f>
        <v>0.84692179700499171</v>
      </c>
      <c r="I265" s="130">
        <f t="shared" ref="I265:K269" si="7">I253+Q253</f>
        <v>840</v>
      </c>
      <c r="J265" s="131">
        <f t="shared" si="7"/>
        <v>429</v>
      </c>
      <c r="K265" s="130">
        <f t="shared" si="7"/>
        <v>411</v>
      </c>
      <c r="L265" s="151">
        <f>J265/I265</f>
        <v>0.51071428571428568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99</v>
      </c>
      <c r="G266" s="152">
        <f t="shared" si="6"/>
        <v>59</v>
      </c>
      <c r="H266" s="154">
        <f>F266/E266</f>
        <v>0.62658227848101267</v>
      </c>
      <c r="I266" s="152">
        <f t="shared" si="7"/>
        <v>187</v>
      </c>
      <c r="J266" s="153">
        <f t="shared" si="7"/>
        <v>82</v>
      </c>
      <c r="K266" s="152">
        <f t="shared" si="7"/>
        <v>105</v>
      </c>
      <c r="L266" s="155">
        <f>J266/I266</f>
        <v>0.43850267379679142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67</v>
      </c>
      <c r="G267" s="139">
        <f t="shared" si="6"/>
        <v>82</v>
      </c>
      <c r="H267" s="141">
        <f>F267/E267</f>
        <v>0.44966442953020136</v>
      </c>
      <c r="I267" s="139">
        <f t="shared" si="7"/>
        <v>294</v>
      </c>
      <c r="J267" s="140">
        <f t="shared" si="7"/>
        <v>83</v>
      </c>
      <c r="K267" s="139">
        <f t="shared" si="7"/>
        <v>211</v>
      </c>
      <c r="L267" s="156">
        <f>J267/I267</f>
        <v>0.28231292517006801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130</v>
      </c>
      <c r="G268" s="144">
        <f t="shared" si="6"/>
        <v>91</v>
      </c>
      <c r="H268" s="146">
        <f>F268/E268</f>
        <v>0.58823529411764708</v>
      </c>
      <c r="I268" s="144">
        <f t="shared" si="7"/>
        <v>277</v>
      </c>
      <c r="J268" s="145">
        <f t="shared" si="7"/>
        <v>121</v>
      </c>
      <c r="K268" s="144">
        <f t="shared" si="7"/>
        <v>156</v>
      </c>
      <c r="L268" s="157">
        <f>J268/I268</f>
        <v>0.43682310469314078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1129</v>
      </c>
      <c r="F269" s="148">
        <f t="shared" si="6"/>
        <v>805</v>
      </c>
      <c r="G269" s="158">
        <f t="shared" si="6"/>
        <v>324</v>
      </c>
      <c r="H269" s="159">
        <f>F269/E269</f>
        <v>0.71302037201062884</v>
      </c>
      <c r="I269" s="158">
        <f t="shared" si="7"/>
        <v>1598</v>
      </c>
      <c r="J269" s="148">
        <f t="shared" si="7"/>
        <v>715</v>
      </c>
      <c r="K269" s="158">
        <f t="shared" si="7"/>
        <v>883</v>
      </c>
      <c r="L269" s="160">
        <f>J269/I269</f>
        <v>0.44743429286608261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44067</v>
      </c>
      <c r="F275" s="163">
        <v>44068</v>
      </c>
      <c r="G275" s="163">
        <v>44069</v>
      </c>
      <c r="H275" s="163">
        <v>44070</v>
      </c>
      <c r="I275" s="163">
        <v>44071</v>
      </c>
      <c r="J275" s="163">
        <v>44072</v>
      </c>
      <c r="K275" s="163">
        <v>44073</v>
      </c>
      <c r="L275" s="163">
        <v>44074</v>
      </c>
      <c r="M275" s="163">
        <v>44075</v>
      </c>
      <c r="N275" s="163">
        <v>44076</v>
      </c>
      <c r="O275" s="163">
        <v>44077</v>
      </c>
      <c r="P275" s="163">
        <v>44078</v>
      </c>
      <c r="Q275" s="163">
        <v>44079</v>
      </c>
      <c r="R275" s="163">
        <v>44080</v>
      </c>
      <c r="S275" s="163">
        <v>44081</v>
      </c>
      <c r="T275" s="163">
        <v>44082</v>
      </c>
      <c r="U275" s="163">
        <v>44083</v>
      </c>
      <c r="V275" s="163">
        <v>44084</v>
      </c>
      <c r="W275" s="163">
        <v>44085</v>
      </c>
      <c r="X275" s="163">
        <v>44086</v>
      </c>
      <c r="Y275" s="163">
        <v>44087</v>
      </c>
      <c r="Z275" s="163">
        <v>44088</v>
      </c>
      <c r="AA275" s="163">
        <v>44089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0.84</v>
      </c>
      <c r="F276" s="165">
        <v>0.84</v>
      </c>
      <c r="G276" s="165">
        <v>0.83</v>
      </c>
      <c r="H276" s="165">
        <v>0.83</v>
      </c>
      <c r="I276" s="165">
        <v>0.83</v>
      </c>
      <c r="J276" s="165">
        <v>0.83</v>
      </c>
      <c r="K276" s="165">
        <v>0.84</v>
      </c>
      <c r="L276" s="165">
        <v>0.83</v>
      </c>
      <c r="M276" s="165">
        <v>0.82</v>
      </c>
      <c r="N276" s="165">
        <v>0.82</v>
      </c>
      <c r="O276" s="165">
        <v>0.82</v>
      </c>
      <c r="P276" s="165">
        <v>0.82</v>
      </c>
      <c r="Q276" s="165">
        <v>0.82</v>
      </c>
      <c r="R276" s="165">
        <v>0.82</v>
      </c>
      <c r="S276" s="165">
        <v>0.82</v>
      </c>
      <c r="T276" s="165">
        <v>0.83</v>
      </c>
      <c r="U276" s="165">
        <v>0.83</v>
      </c>
      <c r="V276" s="165">
        <v>0.83</v>
      </c>
      <c r="W276" s="165">
        <v>0.84</v>
      </c>
      <c r="X276" s="165">
        <v>0.83</v>
      </c>
      <c r="Y276" s="165">
        <v>0.83</v>
      </c>
      <c r="Z276" s="165">
        <v>0.84</v>
      </c>
      <c r="AA276" s="165">
        <v>0.84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0.53</v>
      </c>
      <c r="F277" s="167">
        <v>0.52</v>
      </c>
      <c r="G277" s="167">
        <v>0.52</v>
      </c>
      <c r="H277" s="167">
        <v>0.52</v>
      </c>
      <c r="I277" s="167">
        <v>0.52</v>
      </c>
      <c r="J277" s="167">
        <v>0.53</v>
      </c>
      <c r="K277" s="167">
        <v>0.53</v>
      </c>
      <c r="L277" s="167">
        <v>0.54</v>
      </c>
      <c r="M277" s="167">
        <v>0.55000000000000004</v>
      </c>
      <c r="N277" s="167">
        <v>0.56000000000000005</v>
      </c>
      <c r="O277" s="167">
        <v>0.56000000000000005</v>
      </c>
      <c r="P277" s="167">
        <v>0.56000000000000005</v>
      </c>
      <c r="Q277" s="167">
        <v>0.56000000000000005</v>
      </c>
      <c r="R277" s="167">
        <v>0.56000000000000005</v>
      </c>
      <c r="S277" s="167">
        <v>0.56000000000000005</v>
      </c>
      <c r="T277" s="167">
        <v>0.56000000000000005</v>
      </c>
      <c r="U277" s="167">
        <v>0.55000000000000004</v>
      </c>
      <c r="V277" s="167">
        <v>0.55000000000000004</v>
      </c>
      <c r="W277" s="167">
        <v>0.55000000000000004</v>
      </c>
      <c r="X277" s="167">
        <v>0.55000000000000004</v>
      </c>
      <c r="Y277" s="167">
        <v>0.55000000000000004</v>
      </c>
      <c r="Z277" s="167">
        <v>0.54</v>
      </c>
      <c r="AA277" s="167">
        <v>0.54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0.37</v>
      </c>
      <c r="F278" s="167">
        <v>0.39</v>
      </c>
      <c r="G278" s="167">
        <v>0.41</v>
      </c>
      <c r="H278" s="167">
        <v>0.4</v>
      </c>
      <c r="I278" s="167">
        <v>0.4</v>
      </c>
      <c r="J278" s="167">
        <v>0.4</v>
      </c>
      <c r="K278" s="167">
        <v>0.4</v>
      </c>
      <c r="L278" s="167">
        <v>0.4</v>
      </c>
      <c r="M278" s="167">
        <v>0.39</v>
      </c>
      <c r="N278" s="167">
        <v>0.39</v>
      </c>
      <c r="O278" s="167">
        <v>0.39</v>
      </c>
      <c r="P278" s="167">
        <v>0.4</v>
      </c>
      <c r="Q278" s="167">
        <v>0.42</v>
      </c>
      <c r="R278" s="167">
        <v>0.42</v>
      </c>
      <c r="S278" s="167">
        <v>0.41</v>
      </c>
      <c r="T278" s="167">
        <v>0.41</v>
      </c>
      <c r="U278" s="167">
        <v>0.4</v>
      </c>
      <c r="V278" s="167">
        <v>0.4</v>
      </c>
      <c r="W278" s="167">
        <v>0.41</v>
      </c>
      <c r="X278" s="167">
        <v>0.41</v>
      </c>
      <c r="Y278" s="167">
        <v>0.4</v>
      </c>
      <c r="Z278" s="167">
        <v>0.41</v>
      </c>
      <c r="AA278" s="167">
        <v>0.45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0.24</v>
      </c>
      <c r="F279" s="169">
        <v>0.23</v>
      </c>
      <c r="G279" s="169">
        <v>0.23</v>
      </c>
      <c r="H279" s="169">
        <v>0.24</v>
      </c>
      <c r="I279" s="169">
        <v>0.23</v>
      </c>
      <c r="J279" s="169">
        <v>0.23</v>
      </c>
      <c r="K279" s="169">
        <v>0.21</v>
      </c>
      <c r="L279" s="169">
        <v>0.22</v>
      </c>
      <c r="M279" s="169">
        <v>0.24</v>
      </c>
      <c r="N279" s="169">
        <v>0.24</v>
      </c>
      <c r="O279" s="169">
        <v>0.22</v>
      </c>
      <c r="P279" s="169">
        <v>0.21</v>
      </c>
      <c r="Q279" s="169">
        <v>0.21</v>
      </c>
      <c r="R279" s="169">
        <v>0.22</v>
      </c>
      <c r="S279" s="169">
        <v>0.21</v>
      </c>
      <c r="T279" s="169">
        <v>0.56000000000000005</v>
      </c>
      <c r="U279" s="169">
        <v>0.18</v>
      </c>
      <c r="V279" s="169">
        <v>0.2</v>
      </c>
      <c r="W279" s="169">
        <v>0.2</v>
      </c>
      <c r="X279" s="169">
        <v>0.2</v>
      </c>
      <c r="Y279" s="169">
        <v>0.2</v>
      </c>
      <c r="Z279" s="169">
        <v>0.21</v>
      </c>
      <c r="AA279" s="169">
        <v>0.22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0.56000000000000005</v>
      </c>
      <c r="F280" s="171">
        <v>0.57999999999999996</v>
      </c>
      <c r="G280" s="171">
        <v>0.59</v>
      </c>
      <c r="H280" s="171">
        <v>0.6</v>
      </c>
      <c r="I280" s="171">
        <v>0.6</v>
      </c>
      <c r="J280" s="171">
        <v>0.6</v>
      </c>
      <c r="K280" s="171">
        <v>0.6</v>
      </c>
      <c r="L280" s="171">
        <v>0.6</v>
      </c>
      <c r="M280" s="171">
        <v>0.6</v>
      </c>
      <c r="N280" s="171">
        <v>0.61</v>
      </c>
      <c r="O280" s="171">
        <v>0.6</v>
      </c>
      <c r="P280" s="171">
        <v>0.59</v>
      </c>
      <c r="Q280" s="171">
        <v>0.57999999999999996</v>
      </c>
      <c r="R280" s="171">
        <v>0.56999999999999995</v>
      </c>
      <c r="S280" s="171">
        <v>0.56999999999999995</v>
      </c>
      <c r="T280" s="171">
        <v>0.56000000000000005</v>
      </c>
      <c r="U280" s="171">
        <v>0.56000000000000005</v>
      </c>
      <c r="V280" s="171">
        <v>0.56999999999999995</v>
      </c>
      <c r="W280" s="171">
        <v>0.59</v>
      </c>
      <c r="X280" s="171">
        <v>0.6</v>
      </c>
      <c r="Y280" s="171">
        <v>0.62</v>
      </c>
      <c r="Z280" s="171">
        <v>0.63</v>
      </c>
      <c r="AA280" s="171">
        <v>0.64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0.43</v>
      </c>
      <c r="F281" s="171">
        <v>0.43</v>
      </c>
      <c r="G281" s="171">
        <v>0.44</v>
      </c>
      <c r="H281" s="171">
        <v>0.44</v>
      </c>
      <c r="I281" s="171">
        <v>0.45</v>
      </c>
      <c r="J281" s="171">
        <v>0.45</v>
      </c>
      <c r="K281" s="171">
        <v>0.46</v>
      </c>
      <c r="L281" s="171">
        <v>0.47</v>
      </c>
      <c r="M281" s="171">
        <v>0.49</v>
      </c>
      <c r="N281" s="171">
        <v>0.49</v>
      </c>
      <c r="O281" s="171">
        <v>0.5</v>
      </c>
      <c r="P281" s="171">
        <v>0.5</v>
      </c>
      <c r="Q281" s="171">
        <v>0.51</v>
      </c>
      <c r="R281" s="171">
        <v>0.52</v>
      </c>
      <c r="S281" s="171">
        <v>0.52</v>
      </c>
      <c r="T281" s="171">
        <v>0.52</v>
      </c>
      <c r="U281" s="171">
        <v>0.52</v>
      </c>
      <c r="V281" s="171">
        <v>0.52</v>
      </c>
      <c r="W281" s="171">
        <v>0.52</v>
      </c>
      <c r="X281" s="171">
        <v>0.5</v>
      </c>
      <c r="Y281" s="171">
        <v>0.5</v>
      </c>
      <c r="Z281" s="171">
        <v>0.5</v>
      </c>
      <c r="AA281" s="171">
        <v>0.48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0.43</v>
      </c>
      <c r="F282" s="171">
        <v>0.5</v>
      </c>
      <c r="G282" s="171">
        <v>0.5</v>
      </c>
      <c r="H282" s="171">
        <v>0.5</v>
      </c>
      <c r="I282" s="171">
        <v>0.43</v>
      </c>
      <c r="J282" s="171">
        <v>0.36</v>
      </c>
      <c r="K282" s="171">
        <v>0.28999999999999998</v>
      </c>
      <c r="L282" s="171">
        <v>0.28999999999999998</v>
      </c>
      <c r="M282" s="171">
        <v>0.28999999999999998</v>
      </c>
      <c r="N282" s="171">
        <v>0.28999999999999998</v>
      </c>
      <c r="O282" s="171">
        <v>0.28999999999999998</v>
      </c>
      <c r="P282" s="171">
        <v>0.36</v>
      </c>
      <c r="Q282" s="171">
        <v>0.43</v>
      </c>
      <c r="R282" s="171">
        <v>0.5</v>
      </c>
      <c r="S282" s="171">
        <v>0.5</v>
      </c>
      <c r="T282" s="171">
        <v>0.5</v>
      </c>
      <c r="U282" s="171">
        <v>0.5</v>
      </c>
      <c r="V282" s="171">
        <v>0.5</v>
      </c>
      <c r="W282" s="171">
        <v>0.5</v>
      </c>
      <c r="X282" s="171">
        <v>0.5</v>
      </c>
      <c r="Y282" s="171">
        <v>0.43</v>
      </c>
      <c r="Z282" s="171">
        <v>0.36</v>
      </c>
      <c r="AA282" s="171">
        <v>0.28999999999999998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0.5</v>
      </c>
      <c r="F283" s="171">
        <v>0.45</v>
      </c>
      <c r="G283" s="171">
        <v>0.43</v>
      </c>
      <c r="H283" s="171">
        <v>0.38</v>
      </c>
      <c r="I283" s="171">
        <v>0.28999999999999998</v>
      </c>
      <c r="J283" s="171">
        <v>0.19</v>
      </c>
      <c r="K283" s="171">
        <v>0.14000000000000001</v>
      </c>
      <c r="L283" s="171">
        <v>0.05</v>
      </c>
      <c r="M283" s="171">
        <v>0.05</v>
      </c>
      <c r="N283" s="171">
        <v>0.05</v>
      </c>
      <c r="O283" s="171">
        <v>0.05</v>
      </c>
      <c r="P283" s="171">
        <v>0.14000000000000001</v>
      </c>
      <c r="Q283" s="171">
        <v>0.24</v>
      </c>
      <c r="R283" s="171">
        <v>0.33</v>
      </c>
      <c r="S283" s="171">
        <v>0.48</v>
      </c>
      <c r="T283" s="171">
        <v>0.52</v>
      </c>
      <c r="U283" s="171">
        <v>0.52</v>
      </c>
      <c r="V283" s="171">
        <v>0.52</v>
      </c>
      <c r="W283" s="171">
        <v>0.43</v>
      </c>
      <c r="X283" s="171">
        <v>0.33</v>
      </c>
      <c r="Y283" s="171">
        <v>0.24</v>
      </c>
      <c r="Z283" s="171">
        <v>0.1</v>
      </c>
      <c r="AA283" s="171">
        <v>0.05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0.59</v>
      </c>
      <c r="F284" s="173">
        <v>0.59</v>
      </c>
      <c r="G284" s="173">
        <v>0.57999999999999996</v>
      </c>
      <c r="H284" s="173">
        <v>0.57999999999999996</v>
      </c>
      <c r="I284" s="173">
        <v>0.56999999999999995</v>
      </c>
      <c r="J284" s="173">
        <v>0.56999999999999995</v>
      </c>
      <c r="K284" s="173">
        <v>0.56999999999999995</v>
      </c>
      <c r="L284" s="173">
        <v>0.56999999999999995</v>
      </c>
      <c r="M284" s="173">
        <v>0.57999999999999996</v>
      </c>
      <c r="N284" s="173">
        <v>0.6</v>
      </c>
      <c r="O284" s="173">
        <v>0.61</v>
      </c>
      <c r="P284" s="173">
        <v>0.62</v>
      </c>
      <c r="Q284" s="173">
        <v>0.62</v>
      </c>
      <c r="R284" s="173">
        <v>0.62</v>
      </c>
      <c r="S284" s="173">
        <v>0.63</v>
      </c>
      <c r="T284" s="173">
        <v>0.63</v>
      </c>
      <c r="U284" s="173">
        <v>0.62</v>
      </c>
      <c r="V284" s="173">
        <v>0.61</v>
      </c>
      <c r="W284" s="173">
        <v>0.6</v>
      </c>
      <c r="X284" s="173">
        <v>0.57999999999999996</v>
      </c>
      <c r="Y284" s="173">
        <v>0.56999999999999995</v>
      </c>
      <c r="Z284" s="173">
        <v>0.57999999999999996</v>
      </c>
      <c r="AA284" s="173">
        <v>0.54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0.28999999999999998</v>
      </c>
      <c r="F285" s="175">
        <v>0.28000000000000003</v>
      </c>
      <c r="G285" s="175">
        <v>0.28000000000000003</v>
      </c>
      <c r="H285" s="175">
        <v>0.28000000000000003</v>
      </c>
      <c r="I285" s="175">
        <v>0.27</v>
      </c>
      <c r="J285" s="175">
        <v>0.27</v>
      </c>
      <c r="K285" s="175">
        <v>0.27</v>
      </c>
      <c r="L285" s="175">
        <v>0.28000000000000003</v>
      </c>
      <c r="M285" s="175">
        <v>0.28000000000000003</v>
      </c>
      <c r="N285" s="175">
        <v>0.28000000000000003</v>
      </c>
      <c r="O285" s="175">
        <v>0.28000000000000003</v>
      </c>
      <c r="P285" s="175">
        <v>0.28999999999999998</v>
      </c>
      <c r="Q285" s="175">
        <v>0.28999999999999998</v>
      </c>
      <c r="R285" s="175">
        <v>0.3</v>
      </c>
      <c r="S285" s="175">
        <v>0.3</v>
      </c>
      <c r="T285" s="175">
        <v>0.31</v>
      </c>
      <c r="U285" s="175">
        <v>0.32</v>
      </c>
      <c r="V285" s="175">
        <v>0.32</v>
      </c>
      <c r="W285" s="175">
        <v>0.31</v>
      </c>
      <c r="X285" s="175">
        <v>0.31</v>
      </c>
      <c r="Y285" s="175">
        <v>0.3</v>
      </c>
      <c r="Z285" s="175">
        <v>0.3</v>
      </c>
      <c r="AA285" s="175">
        <v>0.28999999999999998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0.08</v>
      </c>
      <c r="F286" s="175">
        <v>0.1</v>
      </c>
      <c r="G286" s="175">
        <v>0.13</v>
      </c>
      <c r="H286" s="175">
        <v>0.13</v>
      </c>
      <c r="I286" s="175">
        <v>0.17</v>
      </c>
      <c r="J286" s="175">
        <v>0.18</v>
      </c>
      <c r="K286" s="175">
        <v>0.19</v>
      </c>
      <c r="L286" s="175">
        <v>0.19</v>
      </c>
      <c r="M286" s="175">
        <v>0.18</v>
      </c>
      <c r="N286" s="175">
        <v>0.17</v>
      </c>
      <c r="O286" s="175">
        <v>0.18</v>
      </c>
      <c r="P286" s="175">
        <v>0.16</v>
      </c>
      <c r="Q286" s="175">
        <v>0.16</v>
      </c>
      <c r="R286" s="175">
        <v>0.16</v>
      </c>
      <c r="S286" s="175">
        <v>0.16</v>
      </c>
      <c r="T286" s="175">
        <v>0.14000000000000001</v>
      </c>
      <c r="U286" s="175">
        <v>0.13</v>
      </c>
      <c r="V286" s="175">
        <v>0.12</v>
      </c>
      <c r="W286" s="175">
        <v>0.12</v>
      </c>
      <c r="X286" s="175">
        <v>0.1</v>
      </c>
      <c r="Y286" s="175">
        <v>0.09</v>
      </c>
      <c r="Z286" s="175">
        <v>0.09</v>
      </c>
      <c r="AA286" s="175">
        <v>0.09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0.14000000000000001</v>
      </c>
      <c r="F287" s="177">
        <v>0.15</v>
      </c>
      <c r="G287" s="177">
        <v>0.15</v>
      </c>
      <c r="H287" s="177">
        <v>0.15</v>
      </c>
      <c r="I287" s="177">
        <v>0.13</v>
      </c>
      <c r="J287" s="177">
        <v>0.12</v>
      </c>
      <c r="K287" s="177">
        <v>0.12</v>
      </c>
      <c r="L287" s="177">
        <v>0.13</v>
      </c>
      <c r="M287" s="177">
        <v>0.13</v>
      </c>
      <c r="N287" s="177">
        <v>0.13</v>
      </c>
      <c r="O287" s="177">
        <v>0.13</v>
      </c>
      <c r="P287" s="177">
        <v>0.16</v>
      </c>
      <c r="Q287" s="177">
        <v>0.18</v>
      </c>
      <c r="R287" s="177">
        <v>0.18</v>
      </c>
      <c r="S287" s="177">
        <v>0.16</v>
      </c>
      <c r="T287" s="177">
        <v>0.14000000000000001</v>
      </c>
      <c r="U287" s="177">
        <v>0.14000000000000001</v>
      </c>
      <c r="V287" s="177">
        <v>0.11</v>
      </c>
      <c r="W287" s="177">
        <v>0.11</v>
      </c>
      <c r="X287" s="177">
        <v>0.11</v>
      </c>
      <c r="Y287" s="177">
        <v>0.12</v>
      </c>
      <c r="Z287" s="177">
        <v>0.13</v>
      </c>
      <c r="AA287" s="177">
        <v>0.14000000000000001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0.61</v>
      </c>
      <c r="F288" s="179">
        <v>0.61</v>
      </c>
      <c r="G288" s="179">
        <v>0.61</v>
      </c>
      <c r="H288" s="179">
        <v>0.61</v>
      </c>
      <c r="I288" s="179">
        <v>0.61</v>
      </c>
      <c r="J288" s="179">
        <v>0.61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0.62</v>
      </c>
      <c r="P288" s="179">
        <v>0.62</v>
      </c>
      <c r="Q288" s="179">
        <v>0.62</v>
      </c>
      <c r="R288" s="179">
        <v>0.62</v>
      </c>
      <c r="S288" s="179">
        <v>0.63</v>
      </c>
      <c r="T288" s="179">
        <v>0.62</v>
      </c>
      <c r="U288" s="179">
        <v>0.62</v>
      </c>
      <c r="V288" s="179">
        <v>0.62</v>
      </c>
      <c r="W288" s="179">
        <v>0.63</v>
      </c>
      <c r="X288" s="179">
        <v>0.64</v>
      </c>
      <c r="Y288" s="179">
        <v>0.64</v>
      </c>
      <c r="Z288" s="179">
        <v>0.65</v>
      </c>
      <c r="AA288" s="179">
        <v>0.65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0.44</v>
      </c>
      <c r="F289" s="179">
        <v>0.45</v>
      </c>
      <c r="G289" s="179">
        <v>0.46</v>
      </c>
      <c r="H289" s="179">
        <v>0.47</v>
      </c>
      <c r="I289" s="179">
        <v>0.48</v>
      </c>
      <c r="J289" s="179">
        <v>0.47</v>
      </c>
      <c r="K289" s="179">
        <v>0.48</v>
      </c>
      <c r="L289" s="179">
        <v>0.48</v>
      </c>
      <c r="M289" s="179">
        <v>0.47</v>
      </c>
      <c r="N289" s="179">
        <v>0.47</v>
      </c>
      <c r="O289" s="179">
        <v>0.47</v>
      </c>
      <c r="P289" s="179">
        <v>0.47</v>
      </c>
      <c r="Q289" s="179">
        <v>0.48</v>
      </c>
      <c r="R289" s="179">
        <v>0.49</v>
      </c>
      <c r="S289" s="179">
        <v>0.5</v>
      </c>
      <c r="T289" s="179">
        <v>0.51</v>
      </c>
      <c r="U289" s="179">
        <v>0.52</v>
      </c>
      <c r="V289" s="179">
        <v>0.52</v>
      </c>
      <c r="W289" s="179">
        <v>0.52</v>
      </c>
      <c r="X289" s="179">
        <v>0.53</v>
      </c>
      <c r="Y289" s="179">
        <v>0.53</v>
      </c>
      <c r="Z289" s="179">
        <v>0.52</v>
      </c>
      <c r="AA289" s="179">
        <v>0.51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0.19</v>
      </c>
      <c r="F290" s="179">
        <v>0.21</v>
      </c>
      <c r="G290" s="179">
        <v>0.2</v>
      </c>
      <c r="H290" s="179">
        <v>0.18</v>
      </c>
      <c r="I290" s="179">
        <v>0.17</v>
      </c>
      <c r="J290" s="179">
        <v>0.15</v>
      </c>
      <c r="K290" s="179">
        <v>0.14000000000000001</v>
      </c>
      <c r="L290" s="179">
        <v>0.12</v>
      </c>
      <c r="M290" s="179">
        <v>0.1</v>
      </c>
      <c r="N290" s="179">
        <v>0.09</v>
      </c>
      <c r="O290" s="179">
        <v>0.12</v>
      </c>
      <c r="P290" s="179">
        <v>0.14000000000000001</v>
      </c>
      <c r="Q290" s="179">
        <v>0.16</v>
      </c>
      <c r="R290" s="179">
        <v>0.21</v>
      </c>
      <c r="S290" s="179">
        <v>0.26</v>
      </c>
      <c r="T290" s="179">
        <v>0.28999999999999998</v>
      </c>
      <c r="U290" s="179">
        <v>0.31</v>
      </c>
      <c r="V290" s="179">
        <v>0.3</v>
      </c>
      <c r="W290" s="179">
        <v>0.3</v>
      </c>
      <c r="X290" s="179">
        <v>0.31</v>
      </c>
      <c r="Y290" s="179">
        <v>0.3</v>
      </c>
      <c r="Z290" s="179">
        <v>0.28000000000000003</v>
      </c>
      <c r="AA290" s="179">
        <v>0.28000000000000003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0.05</v>
      </c>
      <c r="F291" s="179">
        <v>0.05</v>
      </c>
      <c r="G291" s="179">
        <v>0.05</v>
      </c>
      <c r="H291" s="179">
        <v>0.06</v>
      </c>
      <c r="I291" s="179">
        <v>0.05</v>
      </c>
      <c r="J291" s="179">
        <v>0.05</v>
      </c>
      <c r="K291" s="179">
        <v>0.06</v>
      </c>
      <c r="L291" s="179">
        <v>0.08</v>
      </c>
      <c r="M291" s="179">
        <v>0.11</v>
      </c>
      <c r="N291" s="179">
        <v>0.11</v>
      </c>
      <c r="O291" s="179">
        <v>0.1</v>
      </c>
      <c r="P291" s="179">
        <v>0.09</v>
      </c>
      <c r="Q291" s="179">
        <v>0.08</v>
      </c>
      <c r="R291" s="179">
        <v>7.0000000000000007E-2</v>
      </c>
      <c r="S291" s="179">
        <v>0.05</v>
      </c>
      <c r="T291" s="179">
        <v>0.02</v>
      </c>
      <c r="U291" s="179">
        <v>0.05</v>
      </c>
      <c r="V291" s="179">
        <v>0.06</v>
      </c>
      <c r="W291" s="179">
        <v>0.08</v>
      </c>
      <c r="X291" s="179">
        <v>0.08</v>
      </c>
      <c r="Y291" s="179">
        <v>0.08</v>
      </c>
      <c r="Z291" s="179">
        <v>0.11</v>
      </c>
      <c r="AA291" s="179">
        <v>0.11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0.73</v>
      </c>
      <c r="F292" s="181">
        <v>0.73</v>
      </c>
      <c r="G292" s="181">
        <v>0.73</v>
      </c>
      <c r="H292" s="181">
        <v>0.72</v>
      </c>
      <c r="I292" s="181">
        <v>0.72</v>
      </c>
      <c r="J292" s="181">
        <v>0.73</v>
      </c>
      <c r="K292" s="181">
        <v>0.73</v>
      </c>
      <c r="L292" s="181">
        <v>0.72</v>
      </c>
      <c r="M292" s="181">
        <v>0.72</v>
      </c>
      <c r="N292" s="181">
        <v>0.72</v>
      </c>
      <c r="O292" s="181">
        <v>0.72</v>
      </c>
      <c r="P292" s="181">
        <v>0.73</v>
      </c>
      <c r="Q292" s="181">
        <v>0.72</v>
      </c>
      <c r="R292" s="181">
        <v>0.72</v>
      </c>
      <c r="S292" s="181">
        <v>0.73</v>
      </c>
      <c r="T292" s="181">
        <v>0.73</v>
      </c>
      <c r="U292" s="181">
        <v>0.72</v>
      </c>
      <c r="V292" s="181">
        <v>0.73</v>
      </c>
      <c r="W292" s="181">
        <v>0.73</v>
      </c>
      <c r="X292" s="181">
        <v>0.73</v>
      </c>
      <c r="Y292" s="181">
        <v>0.73</v>
      </c>
      <c r="Z292" s="181">
        <v>0.74</v>
      </c>
      <c r="AA292" s="181">
        <v>0.74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0.46</v>
      </c>
      <c r="F293" s="183">
        <v>0.46</v>
      </c>
      <c r="G293" s="183">
        <v>0.46</v>
      </c>
      <c r="H293" s="183">
        <v>0.46</v>
      </c>
      <c r="I293" s="183">
        <v>0.46</v>
      </c>
      <c r="J293" s="183">
        <v>0.46</v>
      </c>
      <c r="K293" s="183">
        <v>0.47</v>
      </c>
      <c r="L293" s="183">
        <v>0.47</v>
      </c>
      <c r="M293" s="183">
        <v>0.48</v>
      </c>
      <c r="N293" s="183">
        <v>0.49</v>
      </c>
      <c r="O293" s="183">
        <v>0.49</v>
      </c>
      <c r="P293" s="183">
        <v>0.49</v>
      </c>
      <c r="Q293" s="183">
        <v>0.5</v>
      </c>
      <c r="R293" s="183">
        <v>0.5</v>
      </c>
      <c r="S293" s="183">
        <v>0.5</v>
      </c>
      <c r="T293" s="183">
        <v>0.5</v>
      </c>
      <c r="U293" s="183">
        <v>0.5</v>
      </c>
      <c r="V293" s="183">
        <v>0.5</v>
      </c>
      <c r="W293" s="183">
        <v>0.5</v>
      </c>
      <c r="X293" s="183">
        <v>0.5</v>
      </c>
      <c r="Y293" s="183">
        <v>0.5</v>
      </c>
      <c r="Z293" s="183">
        <v>0.49</v>
      </c>
      <c r="AA293" s="183">
        <v>0.48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0.24</v>
      </c>
      <c r="F294" s="183">
        <v>0.27</v>
      </c>
      <c r="G294" s="183">
        <v>0.28000000000000003</v>
      </c>
      <c r="H294" s="183">
        <v>0.27</v>
      </c>
      <c r="I294" s="183">
        <v>0.27</v>
      </c>
      <c r="J294" s="183">
        <v>0.27</v>
      </c>
      <c r="K294" s="183">
        <v>0.26</v>
      </c>
      <c r="L294" s="183">
        <v>0.27</v>
      </c>
      <c r="M294" s="183">
        <v>0.25</v>
      </c>
      <c r="N294" s="183">
        <v>0.24</v>
      </c>
      <c r="O294" s="183">
        <v>0.26</v>
      </c>
      <c r="P294" s="183">
        <v>0.27</v>
      </c>
      <c r="Q294" s="183">
        <v>0.28000000000000003</v>
      </c>
      <c r="R294" s="183">
        <v>0.3</v>
      </c>
      <c r="S294" s="183">
        <v>0.31</v>
      </c>
      <c r="T294" s="183">
        <v>0.32</v>
      </c>
      <c r="U294" s="183">
        <v>0.32</v>
      </c>
      <c r="V294" s="183">
        <v>0.31</v>
      </c>
      <c r="W294" s="183">
        <v>0.31</v>
      </c>
      <c r="X294" s="183">
        <v>0.31</v>
      </c>
      <c r="Y294" s="183">
        <v>0.28999999999999998</v>
      </c>
      <c r="Z294" s="183">
        <v>0.28000000000000003</v>
      </c>
      <c r="AA294" s="183">
        <v>0.28999999999999998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0.2</v>
      </c>
      <c r="F295" s="185">
        <v>0.19</v>
      </c>
      <c r="G295" s="185">
        <v>0.19</v>
      </c>
      <c r="H295" s="185">
        <v>0.19</v>
      </c>
      <c r="I295" s="185">
        <v>0.18</v>
      </c>
      <c r="J295" s="185">
        <v>0.16</v>
      </c>
      <c r="K295" s="185">
        <v>0.16</v>
      </c>
      <c r="L295" s="185">
        <v>0.16</v>
      </c>
      <c r="M295" s="185">
        <v>0.18</v>
      </c>
      <c r="N295" s="185">
        <v>0.17</v>
      </c>
      <c r="O295" s="185">
        <v>0.17</v>
      </c>
      <c r="P295" s="185">
        <v>0.17</v>
      </c>
      <c r="Q295" s="185">
        <v>0.18</v>
      </c>
      <c r="R295" s="185">
        <v>0.18</v>
      </c>
      <c r="S295" s="185">
        <v>0.17</v>
      </c>
      <c r="T295" s="185">
        <v>0.16</v>
      </c>
      <c r="U295" s="185">
        <v>0.15</v>
      </c>
      <c r="V295" s="185">
        <v>0.16</v>
      </c>
      <c r="W295" s="185">
        <v>0.16</v>
      </c>
      <c r="X295" s="185">
        <v>0.16</v>
      </c>
      <c r="Y295" s="185">
        <v>0.15</v>
      </c>
      <c r="Z295" s="185">
        <v>0.16</v>
      </c>
      <c r="AA295" s="185">
        <v>0.16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1085</v>
      </c>
      <c r="F301" s="193">
        <f>F241</f>
        <v>790</v>
      </c>
      <c r="G301" s="193">
        <f>G241</f>
        <v>295</v>
      </c>
      <c r="H301" s="305">
        <f>F301/E301</f>
        <v>0.72811059907834097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1529</v>
      </c>
      <c r="F302" s="193">
        <f>J241</f>
        <v>704</v>
      </c>
      <c r="G302" s="193">
        <f>K241</f>
        <v>825</v>
      </c>
      <c r="H302" s="305">
        <f>F302/E302</f>
        <v>0.46043165467625902</v>
      </c>
      <c r="I302" s="305"/>
    </row>
    <row r="303" spans="1:240" ht="14.65" customHeight="1" x14ac:dyDescent="0.2">
      <c r="D303" s="192" t="s">
        <v>407</v>
      </c>
      <c r="E303" s="193">
        <f>M241</f>
        <v>44</v>
      </c>
      <c r="F303" s="193">
        <f>N241</f>
        <v>15</v>
      </c>
      <c r="G303" s="193">
        <f>O241</f>
        <v>29</v>
      </c>
      <c r="H303" s="305">
        <f>F303/E303</f>
        <v>0.34090909090909088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11</v>
      </c>
      <c r="G304" s="193">
        <f>S241</f>
        <v>58</v>
      </c>
      <c r="H304" s="305">
        <f>F304/E304</f>
        <v>0.15942028985507245</v>
      </c>
      <c r="I304" s="305"/>
    </row>
    <row r="305" spans="1:14" ht="14.65" customHeight="1" x14ac:dyDescent="0.2">
      <c r="D305" s="194" t="s">
        <v>401</v>
      </c>
      <c r="E305" s="158">
        <f>SUM(E301:E304)</f>
        <v>2727</v>
      </c>
      <c r="F305" s="158">
        <f>SUM(F301:F304)</f>
        <v>1520</v>
      </c>
      <c r="G305" s="158">
        <f>SUM(G301:G304)</f>
        <v>1207</v>
      </c>
      <c r="H305" s="307">
        <f>F305/E305</f>
        <v>0.55738907224055734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790</v>
      </c>
      <c r="F308" s="193">
        <f>U241</f>
        <v>48</v>
      </c>
      <c r="G308" s="193">
        <v>95</v>
      </c>
      <c r="H308" s="309">
        <f>E308+F308+G308</f>
        <v>933</v>
      </c>
      <c r="I308" s="309">
        <f>SUM(E308:H308)</f>
        <v>1866</v>
      </c>
      <c r="J308" s="18"/>
    </row>
    <row r="309" spans="1:14" ht="14.65" customHeight="1" x14ac:dyDescent="0.2">
      <c r="D309" s="192" t="s">
        <v>413</v>
      </c>
      <c r="E309" s="193">
        <f>F302</f>
        <v>704</v>
      </c>
      <c r="F309" s="193">
        <f>V241</f>
        <v>308</v>
      </c>
      <c r="G309" s="193">
        <v>165</v>
      </c>
      <c r="H309" s="309">
        <f>E309+F309+G309</f>
        <v>1177</v>
      </c>
      <c r="I309" s="309"/>
    </row>
    <row r="310" spans="1:14" ht="14.65" customHeight="1" x14ac:dyDescent="0.2">
      <c r="D310" s="192" t="s">
        <v>407</v>
      </c>
      <c r="E310" s="193">
        <f>F303</f>
        <v>15</v>
      </c>
      <c r="F310" s="193">
        <f>W241</f>
        <v>3</v>
      </c>
      <c r="G310" s="196">
        <v>1</v>
      </c>
      <c r="H310" s="309">
        <f>E310+F310+G310</f>
        <v>19</v>
      </c>
      <c r="I310" s="309"/>
    </row>
    <row r="311" spans="1:14" ht="14.65" customHeight="1" x14ac:dyDescent="0.2">
      <c r="D311" s="192" t="s">
        <v>414</v>
      </c>
      <c r="E311" s="193">
        <f>F304</f>
        <v>11</v>
      </c>
      <c r="F311" s="193">
        <f>X241</f>
        <v>14</v>
      </c>
      <c r="G311" s="196">
        <v>0</v>
      </c>
      <c r="H311" s="309">
        <f>E311+F311+G311</f>
        <v>25</v>
      </c>
      <c r="I311" s="309"/>
    </row>
    <row r="312" spans="1:14" ht="14.65" customHeight="1" x14ac:dyDescent="0.2">
      <c r="D312" s="194" t="s">
        <v>401</v>
      </c>
      <c r="E312" s="197">
        <f>SUM(E308:E311)</f>
        <v>1520</v>
      </c>
      <c r="F312" s="197">
        <f>SUM(F308:F311)</f>
        <v>373</v>
      </c>
      <c r="G312" s="197">
        <f>SUM(G308:G311)</f>
        <v>261</v>
      </c>
      <c r="H312" s="310">
        <f>H308+H309+H310+H311</f>
        <v>2154</v>
      </c>
      <c r="I312" s="310">
        <f>F312+G312+H312</f>
        <v>2788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504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442</v>
      </c>
      <c r="F319" s="203">
        <v>414</v>
      </c>
      <c r="G319" s="203">
        <f>SUM(E319:F319)</f>
        <v>856</v>
      </c>
      <c r="H319" s="204">
        <v>28</v>
      </c>
      <c r="I319" s="204">
        <v>68</v>
      </c>
      <c r="J319" s="204">
        <f>SUM(H319:I319)</f>
        <v>96</v>
      </c>
      <c r="K319" s="205">
        <f>M319-L319</f>
        <v>470</v>
      </c>
      <c r="L319" s="205">
        <f>F319+I319</f>
        <v>482</v>
      </c>
      <c r="M319" s="206">
        <f>H308+H310</f>
        <v>952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543</v>
      </c>
      <c r="F320" s="203">
        <v>494</v>
      </c>
      <c r="G320" s="203">
        <f>SUM(E320:F320)</f>
        <v>1037</v>
      </c>
      <c r="H320" s="204">
        <v>49</v>
      </c>
      <c r="I320" s="204">
        <v>116</v>
      </c>
      <c r="J320" s="204">
        <f>SUM(H320:I320)</f>
        <v>165</v>
      </c>
      <c r="K320" s="205">
        <f>M320-L320</f>
        <v>592</v>
      </c>
      <c r="L320" s="205">
        <f>F320+I320</f>
        <v>610</v>
      </c>
      <c r="M320" s="206">
        <f>H309+H311</f>
        <v>1202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985</v>
      </c>
      <c r="F321" s="208">
        <f>SUM(F319:F320)</f>
        <v>908</v>
      </c>
      <c r="G321" s="208">
        <f>SUM(E321:F321)</f>
        <v>1893</v>
      </c>
      <c r="H321" s="209">
        <f t="shared" ref="H321:M321" si="8">SUM(H319:H320)</f>
        <v>77</v>
      </c>
      <c r="I321" s="209">
        <f t="shared" si="8"/>
        <v>184</v>
      </c>
      <c r="J321" s="209">
        <f t="shared" si="8"/>
        <v>261</v>
      </c>
      <c r="K321" s="210">
        <f t="shared" si="8"/>
        <v>1062</v>
      </c>
      <c r="L321" s="210">
        <f t="shared" si="8"/>
        <v>1092</v>
      </c>
      <c r="M321" s="211">
        <f t="shared" si="8"/>
        <v>2154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44067</v>
      </c>
      <c r="F325" s="213">
        <v>44068</v>
      </c>
      <c r="G325" s="213">
        <v>44069</v>
      </c>
      <c r="H325" s="213">
        <v>44070</v>
      </c>
      <c r="I325" s="213">
        <v>44071</v>
      </c>
      <c r="J325" s="213">
        <v>44072</v>
      </c>
      <c r="K325" s="213">
        <v>44073</v>
      </c>
      <c r="L325" s="213">
        <v>44074</v>
      </c>
      <c r="M325" s="213">
        <v>44075</v>
      </c>
      <c r="N325" s="213">
        <v>44076</v>
      </c>
      <c r="O325" s="213">
        <v>44077</v>
      </c>
      <c r="P325" s="213">
        <v>44078</v>
      </c>
      <c r="Q325" s="213">
        <v>44079</v>
      </c>
      <c r="R325" s="213">
        <v>44080</v>
      </c>
      <c r="S325" s="213">
        <v>44081</v>
      </c>
      <c r="T325" s="213">
        <v>44082</v>
      </c>
      <c r="U325" s="213">
        <v>44083</v>
      </c>
      <c r="V325" s="213">
        <v>44084</v>
      </c>
      <c r="W325" s="213">
        <v>44085</v>
      </c>
      <c r="X325" s="213">
        <v>44086</v>
      </c>
      <c r="Y325" s="213">
        <v>44087</v>
      </c>
      <c r="Z325" s="213">
        <v>44088</v>
      </c>
      <c r="AA325" s="213">
        <v>44089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998</v>
      </c>
      <c r="F326" s="215">
        <v>998</v>
      </c>
      <c r="G326" s="215">
        <v>993</v>
      </c>
      <c r="H326" s="215">
        <v>977</v>
      </c>
      <c r="I326" s="215">
        <v>969</v>
      </c>
      <c r="J326" s="215">
        <v>1037</v>
      </c>
      <c r="K326" s="215">
        <v>969</v>
      </c>
      <c r="L326" s="215">
        <v>954</v>
      </c>
      <c r="M326" s="215">
        <v>945</v>
      </c>
      <c r="N326" s="215">
        <v>975</v>
      </c>
      <c r="O326" s="215">
        <v>952</v>
      </c>
      <c r="P326" s="215">
        <v>933</v>
      </c>
      <c r="Q326" s="215">
        <v>966</v>
      </c>
      <c r="R326" s="215">
        <v>957</v>
      </c>
      <c r="S326" s="215">
        <v>945</v>
      </c>
      <c r="T326" s="215">
        <v>942</v>
      </c>
      <c r="U326" s="215">
        <v>935</v>
      </c>
      <c r="V326" s="215">
        <v>962</v>
      </c>
      <c r="W326" s="215">
        <v>967</v>
      </c>
      <c r="X326" s="215">
        <v>964</v>
      </c>
      <c r="Y326" s="215">
        <v>978</v>
      </c>
      <c r="Z326" s="215">
        <v>994</v>
      </c>
      <c r="AA326" s="215">
        <v>952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1074</v>
      </c>
      <c r="F327" s="217">
        <v>1143</v>
      </c>
      <c r="G327" s="217">
        <v>1161</v>
      </c>
      <c r="H327" s="217">
        <v>1237</v>
      </c>
      <c r="I327" s="217">
        <v>1246</v>
      </c>
      <c r="J327" s="217">
        <v>1164</v>
      </c>
      <c r="K327" s="217">
        <v>1184</v>
      </c>
      <c r="L327" s="217">
        <v>1211</v>
      </c>
      <c r="M327" s="217">
        <v>1267</v>
      </c>
      <c r="N327" s="217">
        <v>1329</v>
      </c>
      <c r="O327" s="217">
        <v>1297</v>
      </c>
      <c r="P327" s="217">
        <v>1331</v>
      </c>
      <c r="Q327" s="217">
        <v>1316</v>
      </c>
      <c r="R327" s="217">
        <v>1331</v>
      </c>
      <c r="S327" s="217">
        <v>1354</v>
      </c>
      <c r="T327" s="217">
        <v>1356</v>
      </c>
      <c r="U327" s="217">
        <v>1301</v>
      </c>
      <c r="V327" s="217">
        <v>1268</v>
      </c>
      <c r="W327" s="217">
        <v>1263</v>
      </c>
      <c r="X327" s="217">
        <v>1279</v>
      </c>
      <c r="Y327" s="217">
        <v>1257</v>
      </c>
      <c r="Z327" s="217">
        <v>1216</v>
      </c>
      <c r="AA327" s="217">
        <v>1202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AA328" si="9">SUM(E326:E327)</f>
        <v>2072</v>
      </c>
      <c r="F328" s="219">
        <f t="shared" si="9"/>
        <v>2141</v>
      </c>
      <c r="G328" s="219">
        <f t="shared" si="9"/>
        <v>2154</v>
      </c>
      <c r="H328" s="219">
        <f t="shared" si="9"/>
        <v>2214</v>
      </c>
      <c r="I328" s="219">
        <f t="shared" si="9"/>
        <v>2215</v>
      </c>
      <c r="J328" s="219">
        <f t="shared" si="9"/>
        <v>2201</v>
      </c>
      <c r="K328" s="219">
        <f t="shared" si="9"/>
        <v>2153</v>
      </c>
      <c r="L328" s="219">
        <f t="shared" si="9"/>
        <v>2165</v>
      </c>
      <c r="M328" s="219">
        <f t="shared" si="9"/>
        <v>2212</v>
      </c>
      <c r="N328" s="219">
        <f t="shared" si="9"/>
        <v>2304</v>
      </c>
      <c r="O328" s="219">
        <f t="shared" si="9"/>
        <v>2249</v>
      </c>
      <c r="P328" s="219">
        <f t="shared" si="9"/>
        <v>2264</v>
      </c>
      <c r="Q328" s="219">
        <f t="shared" si="9"/>
        <v>2282</v>
      </c>
      <c r="R328" s="219">
        <f t="shared" si="9"/>
        <v>2288</v>
      </c>
      <c r="S328" s="219">
        <f t="shared" si="9"/>
        <v>2299</v>
      </c>
      <c r="T328" s="219">
        <f t="shared" si="9"/>
        <v>2298</v>
      </c>
      <c r="U328" s="219">
        <f t="shared" si="9"/>
        <v>2236</v>
      </c>
      <c r="V328" s="219">
        <f t="shared" si="9"/>
        <v>2230</v>
      </c>
      <c r="W328" s="219">
        <f t="shared" si="9"/>
        <v>2230</v>
      </c>
      <c r="X328" s="219">
        <f t="shared" si="9"/>
        <v>2243</v>
      </c>
      <c r="Y328" s="219">
        <f t="shared" si="9"/>
        <v>2235</v>
      </c>
      <c r="Z328" s="219">
        <f t="shared" si="9"/>
        <v>2210</v>
      </c>
      <c r="AA328" s="219">
        <f t="shared" si="9"/>
        <v>2154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61" t="s">
        <v>426</v>
      </c>
      <c r="U330" s="361"/>
      <c r="V330" s="361"/>
      <c r="W330" s="36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62" t="s">
        <v>439</v>
      </c>
      <c r="U331" s="362"/>
      <c r="V331" s="363" t="s">
        <v>440</v>
      </c>
      <c r="W331" s="363"/>
    </row>
    <row r="332" spans="1:240" ht="14.65" customHeight="1" x14ac:dyDescent="0.2">
      <c r="C332" s="362" t="s">
        <v>441</v>
      </c>
      <c r="D332" s="364" t="s">
        <v>442</v>
      </c>
      <c r="E332" s="365" t="s">
        <v>443</v>
      </c>
      <c r="F332" s="365"/>
      <c r="G332" s="365"/>
      <c r="H332" s="332">
        <v>2344</v>
      </c>
      <c r="I332" s="332"/>
      <c r="J332" s="333">
        <f>H332/H338</f>
        <v>0.17093269160650479</v>
      </c>
      <c r="K332" s="333"/>
      <c r="L332" s="334">
        <v>707</v>
      </c>
      <c r="M332" s="334"/>
      <c r="N332" s="335">
        <f>L332/L338</f>
        <v>0.15859129654553611</v>
      </c>
      <c r="O332" s="335"/>
      <c r="P332" s="336">
        <v>29</v>
      </c>
      <c r="Q332" s="336"/>
      <c r="R332" s="337">
        <f>P332/P338</f>
        <v>0.26363636363636361</v>
      </c>
      <c r="S332" s="337"/>
      <c r="T332" s="366">
        <f>H332+L332+P332</f>
        <v>3080</v>
      </c>
      <c r="U332" s="366"/>
      <c r="V332" s="367">
        <f>T332/T338</f>
        <v>0.16849015317286653</v>
      </c>
      <c r="W332" s="367"/>
    </row>
    <row r="333" spans="1:240" x14ac:dyDescent="0.2">
      <c r="C333" s="362"/>
      <c r="D333" s="364"/>
      <c r="E333" s="365" t="s">
        <v>444</v>
      </c>
      <c r="F333" s="365"/>
      <c r="G333" s="365"/>
      <c r="H333" s="332">
        <v>546</v>
      </c>
      <c r="I333" s="332"/>
      <c r="J333" s="333">
        <f>H333/H338</f>
        <v>3.9816232771822356E-2</v>
      </c>
      <c r="K333" s="333"/>
      <c r="L333" s="334">
        <v>357</v>
      </c>
      <c r="M333" s="334"/>
      <c r="N333" s="335">
        <f>L333/L338</f>
        <v>8.0080753701211302E-2</v>
      </c>
      <c r="O333" s="335"/>
      <c r="P333" s="336">
        <v>0</v>
      </c>
      <c r="Q333" s="336"/>
      <c r="R333" s="337">
        <f>P333/P338</f>
        <v>0</v>
      </c>
      <c r="S333" s="337"/>
      <c r="T333" s="366">
        <f>H333+L333+P333</f>
        <v>903</v>
      </c>
      <c r="U333" s="366"/>
      <c r="V333" s="367">
        <f>T333/T338</f>
        <v>4.9398249452954048E-2</v>
      </c>
      <c r="W333" s="367"/>
    </row>
    <row r="334" spans="1:240" x14ac:dyDescent="0.2">
      <c r="C334" s="362"/>
      <c r="D334" s="364"/>
      <c r="E334" s="365" t="s">
        <v>445</v>
      </c>
      <c r="F334" s="365"/>
      <c r="G334" s="365"/>
      <c r="H334" s="332">
        <v>2</v>
      </c>
      <c r="I334" s="332"/>
      <c r="J334" s="333">
        <f>H334/H338</f>
        <v>1.4584700649019179E-4</v>
      </c>
      <c r="K334" s="333"/>
      <c r="L334" s="334">
        <v>8</v>
      </c>
      <c r="M334" s="334"/>
      <c r="N334" s="335">
        <f>L334/L338</f>
        <v>1.794526693584567E-3</v>
      </c>
      <c r="O334" s="335"/>
      <c r="P334" s="336">
        <v>0</v>
      </c>
      <c r="Q334" s="336"/>
      <c r="R334" s="337">
        <f>P334/P338</f>
        <v>0</v>
      </c>
      <c r="S334" s="337"/>
      <c r="T334" s="366">
        <f>H334+L334+P334</f>
        <v>10</v>
      </c>
      <c r="U334" s="366"/>
      <c r="V334" s="367">
        <f>T334/T338</f>
        <v>5.4704595185995622E-4</v>
      </c>
      <c r="W334" s="367"/>
    </row>
    <row r="335" spans="1:240" ht="14.65" customHeight="1" x14ac:dyDescent="0.2">
      <c r="C335" s="362"/>
      <c r="D335" s="364"/>
      <c r="E335" s="365" t="s">
        <v>446</v>
      </c>
      <c r="F335" s="365"/>
      <c r="G335" s="365"/>
      <c r="H335" s="332">
        <v>0</v>
      </c>
      <c r="I335" s="332"/>
      <c r="J335" s="333">
        <f>H335/H338</f>
        <v>0</v>
      </c>
      <c r="K335" s="333"/>
      <c r="L335" s="334">
        <v>2</v>
      </c>
      <c r="M335" s="334"/>
      <c r="N335" s="335">
        <f>L335/L338</f>
        <v>4.4863167339614175E-4</v>
      </c>
      <c r="O335" s="335"/>
      <c r="P335" s="336">
        <v>0</v>
      </c>
      <c r="Q335" s="336"/>
      <c r="R335" s="337">
        <f>P335/P338</f>
        <v>0</v>
      </c>
      <c r="S335" s="337"/>
      <c r="T335" s="366">
        <f>H335+L335+P335</f>
        <v>2</v>
      </c>
      <c r="U335" s="366"/>
      <c r="V335" s="367">
        <f>T335/T338</f>
        <v>1.0940919037199125E-4</v>
      </c>
      <c r="W335" s="367"/>
    </row>
    <row r="336" spans="1:240" ht="14.65" customHeight="1" x14ac:dyDescent="0.2">
      <c r="C336" s="362"/>
      <c r="D336" s="364"/>
      <c r="E336" s="368" t="s">
        <v>401</v>
      </c>
      <c r="F336" s="368"/>
      <c r="G336" s="368"/>
      <c r="H336" s="332">
        <f>SUM(H332:H335)</f>
        <v>2892</v>
      </c>
      <c r="I336" s="332">
        <f>SUM(H336:H336)</f>
        <v>2892</v>
      </c>
      <c r="J336" s="333">
        <f>H336/H338</f>
        <v>0.21089477138481733</v>
      </c>
      <c r="K336" s="333"/>
      <c r="L336" s="334">
        <f>L332+L333+L334+L335</f>
        <v>1074</v>
      </c>
      <c r="M336" s="334">
        <f>SUM(L336:L336)</f>
        <v>1074</v>
      </c>
      <c r="N336" s="335">
        <f>L336/L338</f>
        <v>0.24091520861372812</v>
      </c>
      <c r="O336" s="335"/>
      <c r="P336" s="336">
        <v>30</v>
      </c>
      <c r="Q336" s="336"/>
      <c r="R336" s="337">
        <f>P336/P338</f>
        <v>0.27272727272727271</v>
      </c>
      <c r="S336" s="337"/>
      <c r="T336" s="366">
        <f>SUM(T332:T335)</f>
        <v>3995</v>
      </c>
      <c r="U336" s="366"/>
      <c r="V336" s="367">
        <f>T336/T338</f>
        <v>0.21854485776805252</v>
      </c>
      <c r="W336" s="367"/>
    </row>
    <row r="337" spans="1:240" ht="14.65" customHeight="1" x14ac:dyDescent="0.2">
      <c r="A337"/>
      <c r="C337" s="362"/>
      <c r="D337" s="364" t="s">
        <v>447</v>
      </c>
      <c r="E337" s="364"/>
      <c r="F337" s="364"/>
      <c r="G337" s="364"/>
      <c r="H337" s="332">
        <v>10821</v>
      </c>
      <c r="I337" s="332"/>
      <c r="J337" s="333">
        <f>H337/H338</f>
        <v>0.78910522861518262</v>
      </c>
      <c r="K337" s="333"/>
      <c r="L337" s="334">
        <v>3384</v>
      </c>
      <c r="M337" s="334"/>
      <c r="N337" s="335">
        <f>L337/L338</f>
        <v>0.75908479138627183</v>
      </c>
      <c r="O337" s="335"/>
      <c r="P337" s="336">
        <v>80</v>
      </c>
      <c r="Q337" s="336"/>
      <c r="R337" s="337">
        <f>P337/P338</f>
        <v>0.72727272727272729</v>
      </c>
      <c r="S337" s="337"/>
      <c r="T337" s="366">
        <f>H337+L337+P337</f>
        <v>14285</v>
      </c>
      <c r="U337" s="366"/>
      <c r="V337" s="367">
        <f>T337/T338</f>
        <v>0.78145514223194745</v>
      </c>
      <c r="W337" s="367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13713</v>
      </c>
      <c r="I338" s="342"/>
      <c r="J338" s="307">
        <f>H338/H338</f>
        <v>1</v>
      </c>
      <c r="K338" s="307"/>
      <c r="L338" s="342">
        <f>L336+L337</f>
        <v>4458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18280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5784</v>
      </c>
      <c r="I339" s="281">
        <f>SUM(I332:I336)</f>
        <v>2892</v>
      </c>
      <c r="J339" s="281"/>
      <c r="K339" s="281"/>
      <c r="L339" s="281">
        <f>SUM(L332:L336)</f>
        <v>2148</v>
      </c>
      <c r="M339" s="281">
        <f>SUM(M332:M336)</f>
        <v>1074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44067</v>
      </c>
      <c r="F342" s="225">
        <v>44068</v>
      </c>
      <c r="G342" s="225">
        <v>44069</v>
      </c>
      <c r="H342" s="225">
        <v>44070</v>
      </c>
      <c r="I342" s="225">
        <v>44071</v>
      </c>
      <c r="J342" s="225">
        <v>44072</v>
      </c>
      <c r="K342" s="225">
        <v>44073</v>
      </c>
      <c r="L342" s="225">
        <v>44074</v>
      </c>
      <c r="M342" s="225">
        <v>44075</v>
      </c>
      <c r="N342" s="226">
        <v>44076</v>
      </c>
      <c r="O342" s="226">
        <v>44077</v>
      </c>
      <c r="P342" s="226">
        <v>44078</v>
      </c>
      <c r="Q342" s="226">
        <v>44079</v>
      </c>
      <c r="R342" s="226">
        <v>44080</v>
      </c>
      <c r="S342" s="226">
        <v>44081</v>
      </c>
      <c r="T342" s="226">
        <v>44082</v>
      </c>
      <c r="U342" s="226">
        <v>44083</v>
      </c>
      <c r="V342" s="226">
        <v>44084</v>
      </c>
      <c r="W342" s="226">
        <v>44085</v>
      </c>
      <c r="X342" s="226">
        <v>44086</v>
      </c>
      <c r="Y342" s="226">
        <v>44087</v>
      </c>
      <c r="Z342" s="226">
        <v>44088</v>
      </c>
      <c r="AA342" s="226">
        <v>44089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2925</v>
      </c>
      <c r="F343" s="152">
        <v>3082</v>
      </c>
      <c r="G343" s="152">
        <v>3114</v>
      </c>
      <c r="H343" s="152">
        <v>3155</v>
      </c>
      <c r="I343" s="152">
        <v>3183</v>
      </c>
      <c r="J343" s="152">
        <v>3213</v>
      </c>
      <c r="K343" s="152">
        <v>3328</v>
      </c>
      <c r="L343" s="152">
        <v>3371</v>
      </c>
      <c r="M343" s="152">
        <v>3402</v>
      </c>
      <c r="N343" s="228">
        <v>3440</v>
      </c>
      <c r="O343" s="228">
        <v>3475</v>
      </c>
      <c r="P343" s="228">
        <v>3512</v>
      </c>
      <c r="Q343" s="228">
        <v>3532</v>
      </c>
      <c r="R343" s="228">
        <v>3556</v>
      </c>
      <c r="S343" s="228">
        <v>3587</v>
      </c>
      <c r="T343" s="228">
        <v>3618</v>
      </c>
      <c r="U343" s="228">
        <v>3646</v>
      </c>
      <c r="V343" s="228">
        <v>3668</v>
      </c>
      <c r="W343" s="228">
        <v>3880</v>
      </c>
      <c r="X343" s="228">
        <v>3906</v>
      </c>
      <c r="Y343" s="228">
        <v>3930</v>
      </c>
      <c r="Z343" s="228">
        <v>3958</v>
      </c>
      <c r="AA343" s="228">
        <v>3992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11239</v>
      </c>
      <c r="F344" s="130">
        <v>11422</v>
      </c>
      <c r="G344" s="130">
        <v>11535</v>
      </c>
      <c r="H344" s="130">
        <v>11618</v>
      </c>
      <c r="I344" s="130">
        <v>11706</v>
      </c>
      <c r="J344" s="130">
        <v>11807</v>
      </c>
      <c r="K344" s="130">
        <v>12341</v>
      </c>
      <c r="L344" s="130">
        <v>12413</v>
      </c>
      <c r="M344" s="130">
        <v>12500</v>
      </c>
      <c r="N344" s="230">
        <v>12614</v>
      </c>
      <c r="O344" s="230">
        <v>12705</v>
      </c>
      <c r="P344" s="230">
        <v>12808</v>
      </c>
      <c r="Q344" s="230">
        <v>12926</v>
      </c>
      <c r="R344" s="230">
        <v>12997</v>
      </c>
      <c r="S344" s="230">
        <v>13064</v>
      </c>
      <c r="T344" s="230">
        <v>13192</v>
      </c>
      <c r="U344" s="230">
        <v>13295</v>
      </c>
      <c r="V344" s="230">
        <v>13392</v>
      </c>
      <c r="W344" s="230">
        <v>13894</v>
      </c>
      <c r="X344" s="230">
        <v>14000</v>
      </c>
      <c r="Y344" s="230">
        <v>14097</v>
      </c>
      <c r="Z344" s="230">
        <v>14182</v>
      </c>
      <c r="AA344" s="230">
        <v>14285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AA345" si="10">SUM(E343:E344)</f>
        <v>14164</v>
      </c>
      <c r="F345" s="232">
        <f t="shared" si="10"/>
        <v>14504</v>
      </c>
      <c r="G345" s="232">
        <f t="shared" si="10"/>
        <v>14649</v>
      </c>
      <c r="H345" s="232">
        <f t="shared" si="10"/>
        <v>14773</v>
      </c>
      <c r="I345" s="232">
        <f t="shared" si="10"/>
        <v>14889</v>
      </c>
      <c r="J345" s="232">
        <f t="shared" si="10"/>
        <v>15020</v>
      </c>
      <c r="K345" s="232">
        <f t="shared" si="10"/>
        <v>15669</v>
      </c>
      <c r="L345" s="232">
        <f t="shared" si="10"/>
        <v>15784</v>
      </c>
      <c r="M345" s="232">
        <f t="shared" si="10"/>
        <v>15902</v>
      </c>
      <c r="N345" s="233">
        <f t="shared" si="10"/>
        <v>16054</v>
      </c>
      <c r="O345" s="233">
        <f t="shared" si="10"/>
        <v>16180</v>
      </c>
      <c r="P345" s="233">
        <f t="shared" si="10"/>
        <v>16320</v>
      </c>
      <c r="Q345" s="233">
        <f t="shared" si="10"/>
        <v>16458</v>
      </c>
      <c r="R345" s="233">
        <f t="shared" si="10"/>
        <v>16553</v>
      </c>
      <c r="S345" s="233">
        <f t="shared" si="10"/>
        <v>16651</v>
      </c>
      <c r="T345" s="233">
        <f t="shared" si="10"/>
        <v>16810</v>
      </c>
      <c r="U345" s="233">
        <f t="shared" si="10"/>
        <v>16941</v>
      </c>
      <c r="V345" s="233">
        <f t="shared" si="10"/>
        <v>17060</v>
      </c>
      <c r="W345" s="233">
        <f t="shared" si="10"/>
        <v>17774</v>
      </c>
      <c r="X345" s="233">
        <f t="shared" si="10"/>
        <v>17906</v>
      </c>
      <c r="Y345" s="233">
        <f t="shared" si="10"/>
        <v>18027</v>
      </c>
      <c r="Z345" s="233">
        <f t="shared" si="10"/>
        <v>18140</v>
      </c>
      <c r="AA345" s="233">
        <f t="shared" si="10"/>
        <v>18277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1" spans="4:19" ht="25.5" customHeight="1" x14ac:dyDescent="0.2">
      <c r="E361" s="369" t="s">
        <v>494</v>
      </c>
      <c r="F361" s="369"/>
      <c r="G361" s="369"/>
      <c r="H361" s="369"/>
      <c r="I361" s="369"/>
      <c r="J361" s="369"/>
      <c r="K361" s="369"/>
      <c r="L361" s="369"/>
      <c r="M361" s="369"/>
      <c r="N361" s="369"/>
      <c r="O361" s="369"/>
      <c r="P361" s="369"/>
      <c r="Q361" s="369"/>
      <c r="R361" s="369"/>
      <c r="S361" s="369"/>
    </row>
    <row r="362" spans="4:19" ht="26.25" customHeight="1" x14ac:dyDescent="0.2">
      <c r="E362" s="370" t="s">
        <v>495</v>
      </c>
      <c r="F362" s="370"/>
      <c r="G362" s="370"/>
      <c r="H362" s="370"/>
      <c r="I362" s="37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</row>
    <row r="363" spans="4:19" x14ac:dyDescent="0.2">
      <c r="E363" s="371" t="s">
        <v>468</v>
      </c>
      <c r="F363" s="371"/>
      <c r="G363" s="371"/>
      <c r="H363" s="371"/>
      <c r="I363" s="371"/>
      <c r="J363" s="371"/>
      <c r="K363" s="359" t="s">
        <v>439</v>
      </c>
      <c r="L363" s="359"/>
      <c r="M363" s="359"/>
      <c r="N363" s="359"/>
      <c r="O363" s="359"/>
      <c r="P363" s="372" t="s">
        <v>440</v>
      </c>
      <c r="Q363" s="372"/>
      <c r="R363" s="372"/>
      <c r="S363" s="372"/>
    </row>
    <row r="364" spans="4:19" x14ac:dyDescent="0.2">
      <c r="E364" s="373" t="s">
        <v>469</v>
      </c>
      <c r="F364" s="373"/>
      <c r="G364" s="373"/>
      <c r="H364" s="373"/>
      <c r="I364" s="373"/>
      <c r="J364" s="373"/>
      <c r="K364" s="374">
        <v>8178</v>
      </c>
      <c r="L364" s="374"/>
      <c r="M364" s="374"/>
      <c r="N364" s="374"/>
      <c r="O364" s="374"/>
      <c r="P364" s="375">
        <f>K364/K372</f>
        <v>0.59636840953839421</v>
      </c>
      <c r="Q364" s="375"/>
      <c r="R364" s="375"/>
      <c r="S364" s="375">
        <f t="shared" ref="S364:S372" si="11">SUM(P364:R364)</f>
        <v>0.59636840953839421</v>
      </c>
    </row>
    <row r="365" spans="4:19" x14ac:dyDescent="0.2">
      <c r="E365" s="373" t="s">
        <v>470</v>
      </c>
      <c r="F365" s="373"/>
      <c r="G365" s="373"/>
      <c r="H365" s="373"/>
      <c r="I365" s="373"/>
      <c r="J365" s="373"/>
      <c r="K365" s="374">
        <v>1656</v>
      </c>
      <c r="L365" s="374"/>
      <c r="M365" s="374"/>
      <c r="N365" s="374"/>
      <c r="O365" s="374"/>
      <c r="P365" s="375">
        <f>K365/K372</f>
        <v>0.12076132137387881</v>
      </c>
      <c r="Q365" s="375"/>
      <c r="R365" s="375"/>
      <c r="S365" s="375">
        <f t="shared" si="11"/>
        <v>0.12076132137387881</v>
      </c>
    </row>
    <row r="366" spans="4:19" x14ac:dyDescent="0.2">
      <c r="E366" s="373" t="s">
        <v>471</v>
      </c>
      <c r="F366" s="373"/>
      <c r="G366" s="373"/>
      <c r="H366" s="373"/>
      <c r="I366" s="373"/>
      <c r="J366" s="373"/>
      <c r="K366" s="374">
        <v>936</v>
      </c>
      <c r="L366" s="374"/>
      <c r="M366" s="374"/>
      <c r="N366" s="374"/>
      <c r="O366" s="374"/>
      <c r="P366" s="375">
        <f>K366/K372</f>
        <v>6.8256399037409751E-2</v>
      </c>
      <c r="Q366" s="375"/>
      <c r="R366" s="375"/>
      <c r="S366" s="375">
        <f t="shared" si="11"/>
        <v>6.8256399037409751E-2</v>
      </c>
    </row>
    <row r="367" spans="4:19" x14ac:dyDescent="0.2">
      <c r="E367" s="373" t="s">
        <v>472</v>
      </c>
      <c r="F367" s="373"/>
      <c r="G367" s="373"/>
      <c r="H367" s="373"/>
      <c r="I367" s="373"/>
      <c r="J367" s="373"/>
      <c r="K367" s="374">
        <v>725</v>
      </c>
      <c r="L367" s="374"/>
      <c r="M367" s="374"/>
      <c r="N367" s="374"/>
      <c r="O367" s="374"/>
      <c r="P367" s="375">
        <f>K367/K372</f>
        <v>5.2869539852694526E-2</v>
      </c>
      <c r="Q367" s="375"/>
      <c r="R367" s="375"/>
      <c r="S367" s="375">
        <f t="shared" si="11"/>
        <v>5.2869539852694526E-2</v>
      </c>
    </row>
    <row r="368" spans="4:19" x14ac:dyDescent="0.2">
      <c r="E368" s="373" t="s">
        <v>473</v>
      </c>
      <c r="F368" s="373"/>
      <c r="G368" s="373"/>
      <c r="H368" s="373"/>
      <c r="I368" s="373"/>
      <c r="J368" s="373"/>
      <c r="K368" s="374">
        <v>625</v>
      </c>
      <c r="L368" s="374"/>
      <c r="M368" s="374"/>
      <c r="N368" s="374"/>
      <c r="O368" s="374"/>
      <c r="P368" s="375">
        <f>K368/K372</f>
        <v>4.5577189528184937E-2</v>
      </c>
      <c r="Q368" s="375"/>
      <c r="R368" s="375"/>
      <c r="S368" s="375">
        <f t="shared" si="11"/>
        <v>4.5577189528184937E-2</v>
      </c>
    </row>
    <row r="369" spans="3:19" x14ac:dyDescent="0.2">
      <c r="E369" s="373" t="s">
        <v>474</v>
      </c>
      <c r="F369" s="373"/>
      <c r="G369" s="373"/>
      <c r="H369" s="373"/>
      <c r="I369" s="373"/>
      <c r="J369" s="373"/>
      <c r="K369" s="374">
        <v>534</v>
      </c>
      <c r="L369" s="374"/>
      <c r="M369" s="374"/>
      <c r="N369" s="374"/>
      <c r="O369" s="374"/>
      <c r="P369" s="375">
        <f>K369/K372</f>
        <v>3.8941150732881208E-2</v>
      </c>
      <c r="Q369" s="375"/>
      <c r="R369" s="375"/>
      <c r="S369" s="375">
        <f t="shared" si="11"/>
        <v>3.8941150732881208E-2</v>
      </c>
    </row>
    <row r="370" spans="3:19" x14ac:dyDescent="0.2">
      <c r="E370" s="373" t="s">
        <v>505</v>
      </c>
      <c r="F370" s="373"/>
      <c r="G370" s="373"/>
      <c r="H370" s="373"/>
      <c r="I370" s="373"/>
      <c r="J370" s="373"/>
      <c r="K370" s="374">
        <v>802</v>
      </c>
      <c r="L370" s="374"/>
      <c r="M370" s="374"/>
      <c r="N370" s="374"/>
      <c r="O370" s="374">
        <f>SUM(K370:N370)</f>
        <v>802</v>
      </c>
      <c r="P370" s="375">
        <f>K370/K372</f>
        <v>5.8484649602566906E-2</v>
      </c>
      <c r="Q370" s="375"/>
      <c r="R370" s="375"/>
      <c r="S370" s="375">
        <f t="shared" si="11"/>
        <v>5.8484649602566906E-2</v>
      </c>
    </row>
    <row r="371" spans="3:19" x14ac:dyDescent="0.2">
      <c r="E371" s="373" t="s">
        <v>476</v>
      </c>
      <c r="F371" s="373"/>
      <c r="G371" s="373"/>
      <c r="H371" s="373"/>
      <c r="I371" s="373"/>
      <c r="J371" s="373"/>
      <c r="K371" s="374">
        <v>257</v>
      </c>
      <c r="L371" s="374"/>
      <c r="M371" s="374"/>
      <c r="N371" s="374"/>
      <c r="O371" s="374">
        <f>SUM(K371:N371)</f>
        <v>257</v>
      </c>
      <c r="P371" s="375">
        <f>K371/K372</f>
        <v>1.8741340333989644E-2</v>
      </c>
      <c r="Q371" s="375"/>
      <c r="R371" s="375"/>
      <c r="S371" s="375">
        <f t="shared" si="11"/>
        <v>1.8741340333989644E-2</v>
      </c>
    </row>
    <row r="372" spans="3:19" x14ac:dyDescent="0.2">
      <c r="E372" s="376" t="s">
        <v>401</v>
      </c>
      <c r="F372" s="376"/>
      <c r="G372" s="376"/>
      <c r="H372" s="376"/>
      <c r="I372" s="376"/>
      <c r="J372" s="376"/>
      <c r="K372" s="377">
        <f>K364+K365+K366+K367+K368+K369+K370+K371</f>
        <v>13713</v>
      </c>
      <c r="L372" s="377"/>
      <c r="M372" s="377"/>
      <c r="N372" s="377"/>
      <c r="O372" s="377">
        <f>SUM(K372:N372)</f>
        <v>13713</v>
      </c>
      <c r="P372" s="378">
        <f>SUM(P364:P371)</f>
        <v>1</v>
      </c>
      <c r="Q372" s="378"/>
      <c r="R372" s="378"/>
      <c r="S372" s="378">
        <f t="shared" si="11"/>
        <v>1</v>
      </c>
    </row>
    <row r="373" spans="3:19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3:19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3:19" x14ac:dyDescent="0.2">
      <c r="C375"/>
      <c r="E375" s="242" t="s">
        <v>506</v>
      </c>
    </row>
    <row r="376" spans="3:19" x14ac:dyDescent="0.2">
      <c r="E376" s="242" t="s">
        <v>507</v>
      </c>
    </row>
  </sheetData>
  <mergeCells count="287">
    <mergeCell ref="E372:J372"/>
    <mergeCell ref="K372:O372"/>
    <mergeCell ref="P372:S372"/>
    <mergeCell ref="E369:J369"/>
    <mergeCell ref="K369:O369"/>
    <mergeCell ref="P369:S369"/>
    <mergeCell ref="E370:J370"/>
    <mergeCell ref="K370:O370"/>
    <mergeCell ref="P370:S370"/>
    <mergeCell ref="E371:J371"/>
    <mergeCell ref="K371:O371"/>
    <mergeCell ref="P371:S371"/>
    <mergeCell ref="E366:J366"/>
    <mergeCell ref="K366:O366"/>
    <mergeCell ref="P366:S366"/>
    <mergeCell ref="E367:J367"/>
    <mergeCell ref="K367:O367"/>
    <mergeCell ref="P367:S367"/>
    <mergeCell ref="E368:J368"/>
    <mergeCell ref="K368:O368"/>
    <mergeCell ref="P368:S368"/>
    <mergeCell ref="E361:S361"/>
    <mergeCell ref="E362:S362"/>
    <mergeCell ref="E363:J363"/>
    <mergeCell ref="K363:O363"/>
    <mergeCell ref="P363:S363"/>
    <mergeCell ref="E364:J364"/>
    <mergeCell ref="K364:O364"/>
    <mergeCell ref="P364:S364"/>
    <mergeCell ref="E365:J365"/>
    <mergeCell ref="K365:O365"/>
    <mergeCell ref="P365:S365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AA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AA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5"/>
    <mergeCell ref="C104:C105"/>
    <mergeCell ref="B106:B125"/>
    <mergeCell ref="C107:C112"/>
    <mergeCell ref="C117:C119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6"/>
  <sheetViews>
    <sheetView topLeftCell="C304" zoomScaleNormal="100" workbookViewId="0">
      <selection activeCell="H351" sqref="H351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44090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13</v>
      </c>
      <c r="G10" s="30">
        <f>E10-F10</f>
        <v>7</v>
      </c>
      <c r="H10" s="31">
        <f>F10/E10</f>
        <v>0.65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>
        <v>1</v>
      </c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>
        <v>1</v>
      </c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7</v>
      </c>
      <c r="G13" s="44">
        <f>E13-F13</f>
        <v>1</v>
      </c>
      <c r="H13" s="45">
        <f>F13/E13</f>
        <v>0.875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>
        <v>5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7</v>
      </c>
      <c r="G15" s="44">
        <f>E15-F15</f>
        <v>3</v>
      </c>
      <c r="H15" s="45">
        <f>F15/E15</f>
        <v>0.7</v>
      </c>
      <c r="I15" s="44">
        <v>15</v>
      </c>
      <c r="J15" s="43">
        <v>8</v>
      </c>
      <c r="K15" s="44">
        <f>I15-J15</f>
        <v>7</v>
      </c>
      <c r="L15" s="46">
        <f>J15/I15</f>
        <v>0.53333333333333333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53</v>
      </c>
      <c r="G16" s="44">
        <f>E16-F16</f>
        <v>12</v>
      </c>
      <c r="H16" s="45">
        <f>F16/E16</f>
        <v>0.81538461538461537</v>
      </c>
      <c r="I16" s="44">
        <v>70</v>
      </c>
      <c r="J16" s="43">
        <v>37</v>
      </c>
      <c r="K16" s="44">
        <f>I16-J16</f>
        <v>33</v>
      </c>
      <c r="L16" s="46">
        <f>J16/I16</f>
        <v>0.52857142857142858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1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61</v>
      </c>
      <c r="F18" s="43">
        <v>57</v>
      </c>
      <c r="G18" s="44">
        <f>E18-F18</f>
        <v>4</v>
      </c>
      <c r="H18" s="45">
        <f>F18/E18</f>
        <v>0.93442622950819676</v>
      </c>
      <c r="I18" s="44">
        <v>83</v>
      </c>
      <c r="J18" s="43">
        <v>70</v>
      </c>
      <c r="K18" s="44">
        <f>I18-J18</f>
        <v>13</v>
      </c>
      <c r="L18" s="46">
        <f>J18/I18</f>
        <v>0.84337349397590367</v>
      </c>
      <c r="M18" s="54">
        <v>5</v>
      </c>
      <c r="N18" s="51">
        <v>5</v>
      </c>
      <c r="O18" s="49">
        <f>M18-N18</f>
        <v>0</v>
      </c>
      <c r="P18" s="45">
        <f>N18/M18</f>
        <v>1</v>
      </c>
      <c r="Q18" s="54"/>
      <c r="R18" s="43"/>
      <c r="S18" s="44"/>
      <c r="T18" s="46"/>
      <c r="U18" s="51"/>
      <c r="V18" s="51"/>
      <c r="W18" s="51"/>
      <c r="X18" s="52">
        <v>8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5</v>
      </c>
      <c r="N19" s="51">
        <v>3</v>
      </c>
      <c r="O19" s="49">
        <f>M19-N19</f>
        <v>2</v>
      </c>
      <c r="P19" s="45">
        <f>N19/M19</f>
        <v>0.6</v>
      </c>
      <c r="Q19" s="54">
        <v>10</v>
      </c>
      <c r="R19" s="43">
        <v>8</v>
      </c>
      <c r="S19" s="44">
        <f>Q19-R19</f>
        <v>2</v>
      </c>
      <c r="T19" s="46">
        <f>R19/Q19</f>
        <v>0.8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3</v>
      </c>
      <c r="K21" s="44">
        <f>I21-J21</f>
        <v>5</v>
      </c>
      <c r="L21" s="46">
        <f>J21/I21</f>
        <v>0.375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30</v>
      </c>
      <c r="G23" s="44">
        <f>E23-F23</f>
        <v>3</v>
      </c>
      <c r="H23" s="45">
        <f>F23/E23</f>
        <v>0.90909090909090906</v>
      </c>
      <c r="I23" s="44">
        <v>48</v>
      </c>
      <c r="J23" s="43">
        <v>34</v>
      </c>
      <c r="K23" s="44">
        <f>I23-J23</f>
        <v>14</v>
      </c>
      <c r="L23" s="46">
        <f>J23/I23</f>
        <v>0.70833333333333337</v>
      </c>
      <c r="M23" s="54">
        <v>6</v>
      </c>
      <c r="N23" s="51">
        <v>2</v>
      </c>
      <c r="O23" s="49">
        <f>M23-N23</f>
        <v>4</v>
      </c>
      <c r="P23" s="45">
        <f>N23/M23</f>
        <v>0.33333333333333331</v>
      </c>
      <c r="Q23" s="54">
        <v>10</v>
      </c>
      <c r="R23" s="43">
        <v>3</v>
      </c>
      <c r="S23" s="44">
        <f>Q23-R23</f>
        <v>7</v>
      </c>
      <c r="T23" s="46">
        <f>R23/Q23</f>
        <v>0.3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62</v>
      </c>
      <c r="G24" s="44">
        <f>E24-F24</f>
        <v>0</v>
      </c>
      <c r="H24" s="45">
        <f>F24/E24</f>
        <v>1</v>
      </c>
      <c r="I24" s="55">
        <v>90</v>
      </c>
      <c r="J24" s="56">
        <v>90</v>
      </c>
      <c r="K24" s="44">
        <f>I24-J24</f>
        <v>0</v>
      </c>
      <c r="L24" s="46">
        <f>J24/I24</f>
        <v>1</v>
      </c>
      <c r="M24" s="54"/>
      <c r="N24" s="43"/>
      <c r="O24" s="49"/>
      <c r="P24" s="45"/>
      <c r="Q24" s="44"/>
      <c r="R24" s="43"/>
      <c r="S24" s="44"/>
      <c r="T24" s="46"/>
      <c r="U24" s="51">
        <v>1</v>
      </c>
      <c r="V24" s="51">
        <v>1</v>
      </c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15</v>
      </c>
      <c r="G26" s="44">
        <f>E26-F26</f>
        <v>7</v>
      </c>
      <c r="H26" s="45">
        <f>F26/E26</f>
        <v>0.68181818181818177</v>
      </c>
      <c r="I26" s="44">
        <v>34</v>
      </c>
      <c r="J26" s="43">
        <v>11</v>
      </c>
      <c r="K26" s="44">
        <f>I26-J26</f>
        <v>23</v>
      </c>
      <c r="L26" s="46">
        <f>J26/I26</f>
        <v>0.3235294117647059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44</v>
      </c>
      <c r="G28" s="44">
        <f>E28-F28</f>
        <v>8</v>
      </c>
      <c r="H28" s="45">
        <f>F28/E28</f>
        <v>0.84615384615384615</v>
      </c>
      <c r="I28" s="44">
        <v>32</v>
      </c>
      <c r="J28" s="43">
        <v>17</v>
      </c>
      <c r="K28" s="44">
        <f>I28-J28</f>
        <v>15</v>
      </c>
      <c r="L28" s="46">
        <f>J28/I28</f>
        <v>0.53125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>
        <v>2</v>
      </c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2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8</v>
      </c>
      <c r="G33" s="44">
        <f>E33-F33</f>
        <v>0</v>
      </c>
      <c r="H33" s="45">
        <f>F33/E33</f>
        <v>1</v>
      </c>
      <c r="I33" s="44">
        <v>10</v>
      </c>
      <c r="J33" s="43">
        <v>10</v>
      </c>
      <c r="K33" s="44">
        <f>I33-J33</f>
        <v>0</v>
      </c>
      <c r="L33" s="46">
        <f>J33/I33</f>
        <v>1</v>
      </c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109</v>
      </c>
      <c r="G34" s="44">
        <f>E34-F34</f>
        <v>16</v>
      </c>
      <c r="H34" s="45">
        <f>F34/E34</f>
        <v>0.872</v>
      </c>
      <c r="I34" s="44">
        <v>212</v>
      </c>
      <c r="J34" s="43">
        <v>68</v>
      </c>
      <c r="K34" s="44">
        <f>I34-J34</f>
        <v>144</v>
      </c>
      <c r="L34" s="46">
        <f>J34/I34</f>
        <v>0.32075471698113206</v>
      </c>
      <c r="M34" s="54"/>
      <c r="N34" s="51"/>
      <c r="O34" s="49"/>
      <c r="P34" s="45"/>
      <c r="Q34" s="54"/>
      <c r="R34" s="43"/>
      <c r="S34" s="44"/>
      <c r="T34" s="46"/>
      <c r="U34" s="51">
        <v>8</v>
      </c>
      <c r="V34" s="51">
        <v>10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>
        <v>1</v>
      </c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20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1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29</v>
      </c>
      <c r="G49" s="44">
        <f>E49-F49</f>
        <v>1</v>
      </c>
      <c r="H49" s="45">
        <f>F49/E49</f>
        <v>0.96666666666666667</v>
      </c>
      <c r="I49" s="44">
        <v>24</v>
      </c>
      <c r="J49" s="43">
        <v>18</v>
      </c>
      <c r="K49" s="44">
        <f>I49-J49</f>
        <v>6</v>
      </c>
      <c r="L49" s="46">
        <f>J49/I49</f>
        <v>0.75</v>
      </c>
      <c r="M49" s="54"/>
      <c r="N49" s="51"/>
      <c r="O49" s="49"/>
      <c r="P49" s="45"/>
      <c r="Q49" s="54"/>
      <c r="R49" s="43"/>
      <c r="S49" s="44"/>
      <c r="T49" s="46"/>
      <c r="U49" s="51">
        <v>2</v>
      </c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>
        <v>1</v>
      </c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1</v>
      </c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1</v>
      </c>
      <c r="V54" s="51"/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>
        <v>1</v>
      </c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3</v>
      </c>
      <c r="G64" s="44">
        <f>E64-F64</f>
        <v>1</v>
      </c>
      <c r="H64" s="45">
        <f>F64/E64</f>
        <v>0.75</v>
      </c>
      <c r="I64" s="44">
        <v>4</v>
      </c>
      <c r="J64" s="43">
        <v>3</v>
      </c>
      <c r="K64" s="44">
        <f>I64-J64</f>
        <v>1</v>
      </c>
      <c r="L64" s="46">
        <f>J64/I64</f>
        <v>0.75</v>
      </c>
      <c r="M64" s="54"/>
      <c r="N64" s="51"/>
      <c r="O64" s="49"/>
      <c r="P64" s="45"/>
      <c r="Q64" s="54"/>
      <c r="R64" s="43"/>
      <c r="S64" s="44"/>
      <c r="T64" s="46"/>
      <c r="U64" s="51"/>
      <c r="V64" s="51">
        <v>2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3</v>
      </c>
      <c r="G65" s="44">
        <f>E65-F65</f>
        <v>7</v>
      </c>
      <c r="H65" s="45">
        <f>F65/E65</f>
        <v>0.3</v>
      </c>
      <c r="I65" s="44">
        <v>40</v>
      </c>
      <c r="J65" s="43">
        <v>2</v>
      </c>
      <c r="K65" s="44">
        <f>I65-J65</f>
        <v>38</v>
      </c>
      <c r="L65" s="46">
        <f>J65/I65</f>
        <v>0.05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1</v>
      </c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7</v>
      </c>
      <c r="G66" s="44">
        <f>E66-F66</f>
        <v>13</v>
      </c>
      <c r="H66" s="45">
        <f>F66/E66</f>
        <v>0.35</v>
      </c>
      <c r="I66" s="44">
        <v>60</v>
      </c>
      <c r="J66" s="43">
        <v>4</v>
      </c>
      <c r="K66" s="44">
        <f>I66-J66</f>
        <v>56</v>
      </c>
      <c r="L66" s="46">
        <f>J66/I66</f>
        <v>6.6666666666666666E-2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>
        <v>1</v>
      </c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4</v>
      </c>
      <c r="G70" s="44">
        <f>E70-F70</f>
        <v>6</v>
      </c>
      <c r="H70" s="45">
        <f>F70/E70</f>
        <v>0.4</v>
      </c>
      <c r="I70" s="44">
        <v>20</v>
      </c>
      <c r="J70" s="43">
        <v>8</v>
      </c>
      <c r="K70" s="44">
        <f>I70-J70</f>
        <v>12</v>
      </c>
      <c r="L70" s="46">
        <f>J70/I70</f>
        <v>0.4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1</v>
      </c>
      <c r="G72" s="44">
        <f>E72-F72</f>
        <v>3</v>
      </c>
      <c r="H72" s="45">
        <f>F72/E72</f>
        <v>0.25</v>
      </c>
      <c r="I72" s="44">
        <v>8</v>
      </c>
      <c r="J72" s="43">
        <v>0</v>
      </c>
      <c r="K72" s="44">
        <f>I72-J72</f>
        <v>8</v>
      </c>
      <c r="L72" s="46">
        <f>J72/I72</f>
        <v>0</v>
      </c>
      <c r="M72" s="54"/>
      <c r="N72" s="51"/>
      <c r="O72" s="49"/>
      <c r="P72" s="45"/>
      <c r="Q72" s="54"/>
      <c r="R72" s="43"/>
      <c r="S72" s="44"/>
      <c r="T72" s="46"/>
      <c r="U72" s="51">
        <v>1</v>
      </c>
      <c r="V72" s="51">
        <v>1</v>
      </c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1</v>
      </c>
      <c r="G73" s="44">
        <f>E73-F73</f>
        <v>1</v>
      </c>
      <c r="H73" s="45">
        <f>F73/E73</f>
        <v>0.5</v>
      </c>
      <c r="I73" s="44">
        <v>4</v>
      </c>
      <c r="J73" s="43">
        <v>0</v>
      </c>
      <c r="K73" s="44">
        <f>I73-J73</f>
        <v>4</v>
      </c>
      <c r="L73" s="46">
        <f>J73/I73</f>
        <v>0</v>
      </c>
      <c r="M73" s="54"/>
      <c r="N73" s="51"/>
      <c r="O73" s="49"/>
      <c r="P73" s="45"/>
      <c r="Q73" s="54"/>
      <c r="R73" s="43"/>
      <c r="S73" s="44"/>
      <c r="T73" s="46"/>
      <c r="U73" s="51"/>
      <c r="V73" s="51">
        <v>1</v>
      </c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1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20</v>
      </c>
      <c r="G79" s="44">
        <f>E79-F79</f>
        <v>0</v>
      </c>
      <c r="H79" s="45">
        <f>F79/E79</f>
        <v>1</v>
      </c>
      <c r="I79" s="44">
        <v>20</v>
      </c>
      <c r="J79" s="43">
        <v>8</v>
      </c>
      <c r="K79" s="44">
        <f>I79-J79</f>
        <v>12</v>
      </c>
      <c r="L79" s="46">
        <f>J79/I79</f>
        <v>0.4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4</v>
      </c>
      <c r="K80" s="44">
        <f>I80-J80</f>
        <v>2</v>
      </c>
      <c r="L80" s="46">
        <f>J80/I80</f>
        <v>0.66666666666666663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1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585</v>
      </c>
      <c r="F81" s="59">
        <f>SUM(F10:F80)</f>
        <v>490</v>
      </c>
      <c r="G81" s="59">
        <f>E81-F81</f>
        <v>95</v>
      </c>
      <c r="H81" s="24">
        <f>F81/E81</f>
        <v>0.83760683760683763</v>
      </c>
      <c r="I81" s="23">
        <f>SUM(I10:I80)</f>
        <v>808</v>
      </c>
      <c r="J81" s="23">
        <f>SUM(J10:J80)</f>
        <v>405</v>
      </c>
      <c r="K81" s="23">
        <f>I81-J81</f>
        <v>403</v>
      </c>
      <c r="L81" s="60">
        <f>J81/I81</f>
        <v>0.50123762376237624</v>
      </c>
      <c r="M81" s="59">
        <f>SUM(M10:M80)</f>
        <v>16</v>
      </c>
      <c r="N81" s="59">
        <f>SUM(N10:N80)</f>
        <v>10</v>
      </c>
      <c r="O81" s="61">
        <f>M81-N81</f>
        <v>6</v>
      </c>
      <c r="P81" s="24">
        <f>N81/M81</f>
        <v>0.625</v>
      </c>
      <c r="Q81" s="59">
        <f>SUM(Q10:Q80)</f>
        <v>22</v>
      </c>
      <c r="R81" s="59">
        <f>SUM(R10:R80)</f>
        <v>11</v>
      </c>
      <c r="S81" s="23">
        <f>Q81-R81</f>
        <v>11</v>
      </c>
      <c r="T81" s="60">
        <f>R81/Q81</f>
        <v>0.5</v>
      </c>
      <c r="U81" s="59">
        <f>SUM(U10:U80)</f>
        <v>15</v>
      </c>
      <c r="V81" s="59">
        <f>SUM(V10:V80)</f>
        <v>61</v>
      </c>
      <c r="W81" s="59">
        <f>SUM(W10:W80)</f>
        <v>1</v>
      </c>
      <c r="X81" s="62">
        <f>SUM(X10:X80)</f>
        <v>11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2</v>
      </c>
      <c r="G82" s="68">
        <f>E82-F82</f>
        <v>5</v>
      </c>
      <c r="H82" s="69">
        <f>F82/E82</f>
        <v>0.2857142857142857</v>
      </c>
      <c r="I82" s="68">
        <v>7</v>
      </c>
      <c r="J82" s="67">
        <v>4</v>
      </c>
      <c r="K82" s="70">
        <f>I82-J82</f>
        <v>3</v>
      </c>
      <c r="L82" s="71">
        <f>J82/I82</f>
        <v>0.5714285714285714</v>
      </c>
      <c r="M82" s="68">
        <v>2</v>
      </c>
      <c r="N82" s="67">
        <v>0</v>
      </c>
      <c r="O82" s="70">
        <f>M82-N82</f>
        <v>2</v>
      </c>
      <c r="P82" s="69">
        <f>N82/M82</f>
        <v>0</v>
      </c>
      <c r="Q82" s="68">
        <v>3</v>
      </c>
      <c r="R82" s="67">
        <v>0</v>
      </c>
      <c r="S82" s="70">
        <f>Q82-R82</f>
        <v>3</v>
      </c>
      <c r="T82" s="71">
        <f>R82/Q82</f>
        <v>0</v>
      </c>
      <c r="U82" s="72"/>
      <c r="V82" s="67"/>
      <c r="W82" s="67">
        <v>1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2</v>
      </c>
      <c r="G83" s="76">
        <f>E83-F83</f>
        <v>3</v>
      </c>
      <c r="H83" s="77">
        <f>F83/E83</f>
        <v>0.4</v>
      </c>
      <c r="I83" s="76">
        <v>15</v>
      </c>
      <c r="J83" s="75">
        <v>5</v>
      </c>
      <c r="K83" s="78">
        <f>I83-J83</f>
        <v>10</v>
      </c>
      <c r="L83" s="79">
        <f>J83/I83</f>
        <v>0.33333333333333331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4</v>
      </c>
      <c r="G86" s="76">
        <f>E86-F86</f>
        <v>6</v>
      </c>
      <c r="H86" s="77">
        <f>F86/E86</f>
        <v>0.4</v>
      </c>
      <c r="I86" s="76">
        <v>20</v>
      </c>
      <c r="J86" s="75">
        <v>2</v>
      </c>
      <c r="K86" s="78">
        <f>I86-J86</f>
        <v>18</v>
      </c>
      <c r="L86" s="79">
        <f>J86/I86</f>
        <v>0.1</v>
      </c>
      <c r="M86" s="76"/>
      <c r="N86" s="75"/>
      <c r="O86" s="78"/>
      <c r="P86" s="77"/>
      <c r="Q86" s="76"/>
      <c r="R86" s="75"/>
      <c r="S86" s="78"/>
      <c r="T86" s="79"/>
      <c r="U86" s="80"/>
      <c r="V86" s="75">
        <v>1</v>
      </c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5</v>
      </c>
      <c r="G87" s="76">
        <f>E87-F87</f>
        <v>5</v>
      </c>
      <c r="H87" s="77">
        <f>F87/E87</f>
        <v>0.5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3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1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/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6</v>
      </c>
      <c r="G98" s="76">
        <f>E98-F98</f>
        <v>4</v>
      </c>
      <c r="H98" s="77">
        <f>F98/E98</f>
        <v>0.6</v>
      </c>
      <c r="I98" s="76">
        <v>10</v>
      </c>
      <c r="J98" s="75">
        <v>9</v>
      </c>
      <c r="K98" s="78">
        <f>I98-J98</f>
        <v>1</v>
      </c>
      <c r="L98" s="79">
        <f>J98/I98</f>
        <v>0.9</v>
      </c>
      <c r="M98" s="76"/>
      <c r="N98" s="75"/>
      <c r="O98" s="78"/>
      <c r="P98" s="77"/>
      <c r="Q98" s="76"/>
      <c r="R98" s="75"/>
      <c r="S98" s="78"/>
      <c r="T98" s="79"/>
      <c r="U98" s="80"/>
      <c r="V98" s="75">
        <v>1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1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5</v>
      </c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64" t="s">
        <v>211</v>
      </c>
      <c r="D103" s="65" t="s">
        <v>202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/>
      <c r="W103" s="75"/>
      <c r="X103" s="81"/>
    </row>
    <row r="104" spans="1:240" x14ac:dyDescent="0.2">
      <c r="A104" s="274"/>
      <c r="B104" s="275"/>
      <c r="C104" s="275" t="s">
        <v>181</v>
      </c>
      <c r="D104" s="65" t="s">
        <v>182</v>
      </c>
      <c r="E104" s="74">
        <v>30</v>
      </c>
      <c r="F104" s="75">
        <v>30</v>
      </c>
      <c r="G104" s="76">
        <f>E104-F104</f>
        <v>0</v>
      </c>
      <c r="H104" s="77">
        <f>F104/E104</f>
        <v>1</v>
      </c>
      <c r="I104" s="76">
        <v>52</v>
      </c>
      <c r="J104" s="75">
        <v>33</v>
      </c>
      <c r="K104" s="78">
        <f>I104-J104</f>
        <v>19</v>
      </c>
      <c r="L104" s="79">
        <f>J104/I104</f>
        <v>0.63461538461538458</v>
      </c>
      <c r="M104" s="76"/>
      <c r="N104" s="75"/>
      <c r="O104" s="78"/>
      <c r="P104" s="77"/>
      <c r="Q104" s="76"/>
      <c r="R104" s="75"/>
      <c r="S104" s="78"/>
      <c r="T104" s="79"/>
      <c r="U104" s="80">
        <v>12</v>
      </c>
      <c r="V104" s="75">
        <v>14</v>
      </c>
      <c r="W104" s="75"/>
      <c r="X104" s="81">
        <v>1</v>
      </c>
    </row>
    <row r="105" spans="1:240" x14ac:dyDescent="0.2">
      <c r="A105" s="274"/>
      <c r="B105" s="275"/>
      <c r="C105" s="275"/>
      <c r="D105" s="65" t="s">
        <v>183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>
        <v>4</v>
      </c>
      <c r="V105" s="75">
        <v>1</v>
      </c>
      <c r="W105" s="75"/>
      <c r="X105" s="81"/>
    </row>
    <row r="106" spans="1:240" x14ac:dyDescent="0.2">
      <c r="A106" s="274"/>
      <c r="B106" s="275" t="s">
        <v>184</v>
      </c>
      <c r="C106" s="64" t="s">
        <v>185</v>
      </c>
      <c r="D106" s="65" t="s">
        <v>186</v>
      </c>
      <c r="E106" s="74"/>
      <c r="F106" s="75"/>
      <c r="G106" s="76"/>
      <c r="H106" s="77"/>
      <c r="I106" s="76"/>
      <c r="J106" s="75"/>
      <c r="K106" s="78"/>
      <c r="L106" s="79"/>
      <c r="M106" s="76"/>
      <c r="N106" s="75"/>
      <c r="O106" s="78"/>
      <c r="P106" s="77"/>
      <c r="Q106" s="76"/>
      <c r="R106" s="75"/>
      <c r="S106" s="78"/>
      <c r="T106" s="79"/>
      <c r="U106" s="80"/>
      <c r="V106" s="75"/>
      <c r="W106" s="75"/>
      <c r="X106" s="81"/>
    </row>
    <row r="107" spans="1:240" x14ac:dyDescent="0.2">
      <c r="A107" s="274"/>
      <c r="B107" s="275"/>
      <c r="C107" s="275" t="s">
        <v>187</v>
      </c>
      <c r="D107" s="65" t="s">
        <v>188</v>
      </c>
      <c r="E107" s="74">
        <v>30</v>
      </c>
      <c r="F107" s="75">
        <v>21</v>
      </c>
      <c r="G107" s="76">
        <f>E107-F107</f>
        <v>9</v>
      </c>
      <c r="H107" s="77">
        <f>F107/E107</f>
        <v>0.7</v>
      </c>
      <c r="I107" s="76">
        <v>27</v>
      </c>
      <c r="J107" s="75">
        <v>12</v>
      </c>
      <c r="K107" s="78">
        <f>I107-J107</f>
        <v>15</v>
      </c>
      <c r="L107" s="79">
        <f>J107/I107</f>
        <v>0.44444444444444442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>
        <v>1</v>
      </c>
      <c r="W107" s="75"/>
      <c r="X107" s="81">
        <v>1</v>
      </c>
    </row>
    <row r="108" spans="1:240" x14ac:dyDescent="0.2">
      <c r="A108" s="274"/>
      <c r="B108" s="275"/>
      <c r="C108" s="275"/>
      <c r="D108" s="82" t="s">
        <v>189</v>
      </c>
      <c r="E108" s="74">
        <v>14</v>
      </c>
      <c r="F108" s="75">
        <v>9</v>
      </c>
      <c r="G108" s="76">
        <f>E108-F108</f>
        <v>5</v>
      </c>
      <c r="H108" s="77">
        <f>F108/E108</f>
        <v>0.6428571428571429</v>
      </c>
      <c r="I108" s="76">
        <v>28</v>
      </c>
      <c r="J108" s="75">
        <v>12</v>
      </c>
      <c r="K108" s="78">
        <f>I108-J108</f>
        <v>16</v>
      </c>
      <c r="L108" s="79">
        <f>J108/I108</f>
        <v>0.42857142857142855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190</v>
      </c>
      <c r="E109" s="74">
        <v>2</v>
      </c>
      <c r="F109" s="75">
        <v>1</v>
      </c>
      <c r="G109" s="76">
        <f>E109-F109</f>
        <v>1</v>
      </c>
      <c r="H109" s="77">
        <f>F109/E109</f>
        <v>0.5</v>
      </c>
      <c r="I109" s="76">
        <v>4</v>
      </c>
      <c r="J109" s="75">
        <v>2</v>
      </c>
      <c r="K109" s="78">
        <f>I109-J109</f>
        <v>2</v>
      </c>
      <c r="L109" s="79">
        <f>J109/I109</f>
        <v>0.5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191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192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193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194</v>
      </c>
      <c r="D113" s="65" t="s">
        <v>195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196</v>
      </c>
      <c r="D114" s="65" t="s">
        <v>47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197</v>
      </c>
      <c r="D115" s="65" t="s">
        <v>198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>
        <v>4</v>
      </c>
      <c r="W115" s="75"/>
      <c r="X115" s="81"/>
    </row>
    <row r="116" spans="1:24" x14ac:dyDescent="0.2">
      <c r="A116" s="274"/>
      <c r="B116" s="275"/>
      <c r="C116" s="64" t="s">
        <v>199</v>
      </c>
      <c r="D116" s="65" t="s">
        <v>200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 t="s">
        <v>201</v>
      </c>
      <c r="D117" s="65" t="s">
        <v>202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203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/>
      <c r="W118" s="75"/>
      <c r="X118" s="81"/>
    </row>
    <row r="119" spans="1:24" x14ac:dyDescent="0.2">
      <c r="A119" s="274"/>
      <c r="B119" s="275"/>
      <c r="C119" s="275"/>
      <c r="D119" s="65" t="s">
        <v>204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205</v>
      </c>
      <c r="D120" s="65" t="s">
        <v>206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64" t="s">
        <v>207</v>
      </c>
      <c r="D121" s="65" t="s">
        <v>47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208</v>
      </c>
      <c r="D122" s="65" t="s">
        <v>123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209</v>
      </c>
      <c r="D123" s="65" t="s">
        <v>210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>
        <v>1</v>
      </c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2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11</v>
      </c>
      <c r="G126" s="76">
        <f>E126-F126</f>
        <v>3</v>
      </c>
      <c r="H126" s="77">
        <f>F126/E126</f>
        <v>0.7857142857142857</v>
      </c>
      <c r="I126" s="76">
        <v>14</v>
      </c>
      <c r="J126" s="75">
        <v>1</v>
      </c>
      <c r="K126" s="78">
        <f>I126-J126</f>
        <v>13</v>
      </c>
      <c r="L126" s="79">
        <f>J126/I126</f>
        <v>7.1428571428571425E-2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15</v>
      </c>
      <c r="G127" s="76">
        <f>E127-F127</f>
        <v>9</v>
      </c>
      <c r="H127" s="77">
        <f>F127/E127</f>
        <v>0.625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1</v>
      </c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106</v>
      </c>
      <c r="G135" s="84">
        <f>E135-F135</f>
        <v>50</v>
      </c>
      <c r="H135" s="85">
        <f>F135/E135</f>
        <v>0.67948717948717952</v>
      </c>
      <c r="I135" s="84">
        <f>SUM(I82:I134)</f>
        <v>184</v>
      </c>
      <c r="J135" s="84">
        <f>SUM(J82:J134)</f>
        <v>80</v>
      </c>
      <c r="K135" s="86">
        <f>I135-J135</f>
        <v>104</v>
      </c>
      <c r="L135" s="87">
        <f>J135/I135</f>
        <v>0.43478260869565216</v>
      </c>
      <c r="M135" s="84">
        <f>SUM(M82:M134)</f>
        <v>2</v>
      </c>
      <c r="N135" s="84">
        <f>SUM(N82:N134)</f>
        <v>0</v>
      </c>
      <c r="O135" s="86">
        <f>(M135-N135)</f>
        <v>2</v>
      </c>
      <c r="P135" s="85">
        <f>N135/M135</f>
        <v>0</v>
      </c>
      <c r="Q135" s="84">
        <f>SUM(Q82:Q134)</f>
        <v>3</v>
      </c>
      <c r="R135" s="84">
        <f>SUM(R82:R134)</f>
        <v>0</v>
      </c>
      <c r="S135" s="86">
        <f>Q135-R135</f>
        <v>3</v>
      </c>
      <c r="T135" s="87">
        <f>R135/Q135</f>
        <v>0</v>
      </c>
      <c r="U135" s="83">
        <f>SUM(U82:U134)</f>
        <v>16</v>
      </c>
      <c r="V135" s="84">
        <f>SUM(V82:V134)</f>
        <v>36</v>
      </c>
      <c r="W135" s="84">
        <f>SUM(W82:W134)</f>
        <v>1</v>
      </c>
      <c r="X135" s="88">
        <f>SUM(X82:X134)</f>
        <v>2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4</v>
      </c>
      <c r="G136" s="92">
        <f>E136-F136</f>
        <v>11</v>
      </c>
      <c r="H136" s="93">
        <f>F136/E136</f>
        <v>0.26666666666666666</v>
      </c>
      <c r="I136" s="92">
        <v>25</v>
      </c>
      <c r="J136" s="91">
        <v>6</v>
      </c>
      <c r="K136" s="94">
        <f>I136-J136</f>
        <v>19</v>
      </c>
      <c r="L136" s="95">
        <f>J136/I136</f>
        <v>0.24</v>
      </c>
      <c r="M136" s="92"/>
      <c r="N136" s="91"/>
      <c r="O136" s="94"/>
      <c r="P136" s="93"/>
      <c r="Q136" s="92"/>
      <c r="R136" s="91"/>
      <c r="S136" s="94"/>
      <c r="T136" s="95"/>
      <c r="U136" s="96"/>
      <c r="V136" s="97"/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4</v>
      </c>
      <c r="G139" s="101">
        <f>E139-F139</f>
        <v>6</v>
      </c>
      <c r="H139" s="102">
        <f>F139/E139</f>
        <v>0.4</v>
      </c>
      <c r="I139" s="101">
        <v>20</v>
      </c>
      <c r="J139" s="97">
        <v>2</v>
      </c>
      <c r="K139" s="103">
        <f>I139-J139</f>
        <v>18</v>
      </c>
      <c r="L139" s="104">
        <f>J139/I139</f>
        <v>0.1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>
        <v>1</v>
      </c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6</v>
      </c>
      <c r="G145" s="101">
        <f>E145-F145</f>
        <v>4</v>
      </c>
      <c r="H145" s="102">
        <f>F145/E145</f>
        <v>0.6</v>
      </c>
      <c r="I145" s="101">
        <v>30</v>
      </c>
      <c r="J145" s="97">
        <v>16</v>
      </c>
      <c r="K145" s="103">
        <f>I145-J145</f>
        <v>14</v>
      </c>
      <c r="L145" s="104">
        <f>J145/I145</f>
        <v>0.53333333333333333</v>
      </c>
      <c r="M145" s="101"/>
      <c r="N145" s="97"/>
      <c r="O145" s="103"/>
      <c r="P145" s="102"/>
      <c r="Q145" s="101"/>
      <c r="R145" s="97"/>
      <c r="S145" s="103"/>
      <c r="T145" s="104"/>
      <c r="U145" s="96">
        <v>2</v>
      </c>
      <c r="V145" s="97">
        <v>3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7</v>
      </c>
      <c r="G146" s="101">
        <f>E146-F146</f>
        <v>3</v>
      </c>
      <c r="H146" s="102">
        <f>F146/E146</f>
        <v>0.7</v>
      </c>
      <c r="I146" s="101">
        <v>10</v>
      </c>
      <c r="J146" s="97">
        <v>5</v>
      </c>
      <c r="K146" s="103">
        <f>I146-J146</f>
        <v>5</v>
      </c>
      <c r="L146" s="104">
        <f>J146/I146</f>
        <v>0.5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4</v>
      </c>
      <c r="G155" s="101">
        <f>E155-F155</f>
        <v>2</v>
      </c>
      <c r="H155" s="102">
        <f>F155/E155</f>
        <v>0.66666666666666663</v>
      </c>
      <c r="I155" s="101">
        <v>13</v>
      </c>
      <c r="J155" s="97">
        <v>2</v>
      </c>
      <c r="K155" s="103">
        <f>I155-J155</f>
        <v>11</v>
      </c>
      <c r="L155" s="104">
        <f>J155/I155</f>
        <v>0.15384615384615385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1</v>
      </c>
      <c r="G156" s="101">
        <f>E156-F156</f>
        <v>9</v>
      </c>
      <c r="H156" s="102">
        <f>F156/E156</f>
        <v>0.1</v>
      </c>
      <c r="I156" s="101">
        <v>20</v>
      </c>
      <c r="J156" s="97">
        <v>3</v>
      </c>
      <c r="K156" s="103">
        <f>I156-J156</f>
        <v>17</v>
      </c>
      <c r="L156" s="104">
        <f>J156/I156</f>
        <v>0.15</v>
      </c>
      <c r="M156" s="101"/>
      <c r="N156" s="97"/>
      <c r="O156" s="103"/>
      <c r="P156" s="102"/>
      <c r="Q156" s="101"/>
      <c r="R156" s="97"/>
      <c r="S156" s="103"/>
      <c r="T156" s="104"/>
      <c r="U156" s="96">
        <v>1</v>
      </c>
      <c r="V156" s="97"/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2</v>
      </c>
      <c r="G168" s="101">
        <f>E168-F168</f>
        <v>8</v>
      </c>
      <c r="H168" s="102">
        <f>F168/E168</f>
        <v>0.2</v>
      </c>
      <c r="I168" s="101">
        <v>25</v>
      </c>
      <c r="J168" s="97">
        <v>3</v>
      </c>
      <c r="K168" s="103">
        <f>I168-J168</f>
        <v>22</v>
      </c>
      <c r="L168" s="104">
        <f>J168/I168</f>
        <v>0.12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13</v>
      </c>
      <c r="G169" s="101">
        <f>E169-F169</f>
        <v>12</v>
      </c>
      <c r="H169" s="102">
        <f>F169/E169</f>
        <v>0.52</v>
      </c>
      <c r="I169" s="101">
        <v>52</v>
      </c>
      <c r="J169" s="97">
        <v>10</v>
      </c>
      <c r="K169" s="103">
        <f>I169-J169</f>
        <v>42</v>
      </c>
      <c r="L169" s="104">
        <f>J169/I169</f>
        <v>0.19230769230769232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10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6</v>
      </c>
      <c r="G170" s="101">
        <f>E170-F170</f>
        <v>4</v>
      </c>
      <c r="H170" s="102">
        <f>F170/E170</f>
        <v>0.6</v>
      </c>
      <c r="I170" s="101">
        <v>20</v>
      </c>
      <c r="J170" s="97">
        <v>8</v>
      </c>
      <c r="K170" s="103">
        <f>I170-J170</f>
        <v>12</v>
      </c>
      <c r="L170" s="104">
        <f>J170/I170</f>
        <v>0.4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3</v>
      </c>
      <c r="S170" s="103">
        <f>Q170-R170</f>
        <v>15</v>
      </c>
      <c r="T170" s="104">
        <f>R170/Q170</f>
        <v>0.16666666666666666</v>
      </c>
      <c r="U170" s="96">
        <v>2</v>
      </c>
      <c r="V170" s="97"/>
      <c r="W170" s="97"/>
      <c r="X170" s="98">
        <v>1</v>
      </c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/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10</v>
      </c>
      <c r="G174" s="101">
        <f>E174-F174</f>
        <v>10</v>
      </c>
      <c r="H174" s="102">
        <f>F174/E174</f>
        <v>0.5</v>
      </c>
      <c r="I174" s="101">
        <v>30</v>
      </c>
      <c r="J174" s="97">
        <v>15</v>
      </c>
      <c r="K174" s="103">
        <f>I174-J174</f>
        <v>15</v>
      </c>
      <c r="L174" s="104">
        <f>J174/I174</f>
        <v>0.5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7</v>
      </c>
      <c r="W174" s="97"/>
      <c r="X174" s="98">
        <v>2</v>
      </c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6</v>
      </c>
      <c r="G177" s="101">
        <f>E177-F177</f>
        <v>6</v>
      </c>
      <c r="H177" s="102">
        <f>F177/E177</f>
        <v>0.5</v>
      </c>
      <c r="I177" s="101">
        <v>29</v>
      </c>
      <c r="J177" s="97">
        <v>14</v>
      </c>
      <c r="K177" s="103">
        <f>I177-J177</f>
        <v>15</v>
      </c>
      <c r="L177" s="104">
        <f>J177/I177</f>
        <v>0.48275862068965519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/>
      <c r="V177" s="97"/>
      <c r="W177" s="97"/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63</v>
      </c>
      <c r="G179" s="59">
        <f>E179-F179</f>
        <v>75</v>
      </c>
      <c r="H179" s="24">
        <f>F179/E179</f>
        <v>0.45652173913043476</v>
      </c>
      <c r="I179" s="59">
        <f>SUM(I136:I178)</f>
        <v>274</v>
      </c>
      <c r="J179" s="59">
        <f>SUM(J136:J178)</f>
        <v>84</v>
      </c>
      <c r="K179" s="23">
        <f>I179-J179</f>
        <v>190</v>
      </c>
      <c r="L179" s="60">
        <f>J179/I179</f>
        <v>0.30656934306569344</v>
      </c>
      <c r="M179" s="59">
        <f>SUM(M136:M178)</f>
        <v>11</v>
      </c>
      <c r="N179" s="59">
        <f>SUM(N136:N178)</f>
        <v>1</v>
      </c>
      <c r="O179" s="23">
        <f>M179-N179</f>
        <v>10</v>
      </c>
      <c r="P179" s="24">
        <f>N179/M179</f>
        <v>9.0909090909090912E-2</v>
      </c>
      <c r="Q179" s="59">
        <f>SUM(Q136:Q178)</f>
        <v>20</v>
      </c>
      <c r="R179" s="59">
        <f>SUM(R136:R178)</f>
        <v>4</v>
      </c>
      <c r="S179" s="23">
        <f>Q179-R179</f>
        <v>16</v>
      </c>
      <c r="T179" s="60">
        <f>R179/Q179</f>
        <v>0.2</v>
      </c>
      <c r="U179" s="58">
        <f>SUM(U136:U178)</f>
        <v>8</v>
      </c>
      <c r="V179" s="59">
        <f>SUM(V136:V178)</f>
        <v>23</v>
      </c>
      <c r="W179" s="59">
        <f>SUM(W136:W178)</f>
        <v>0</v>
      </c>
      <c r="X179" s="62">
        <f>SUM(X136:X178)</f>
        <v>3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18</v>
      </c>
      <c r="G180" s="110">
        <f>E180-F180</f>
        <v>12</v>
      </c>
      <c r="H180" s="111">
        <f>F180/E180</f>
        <v>0.6</v>
      </c>
      <c r="I180" s="110">
        <v>40</v>
      </c>
      <c r="J180" s="109">
        <v>5</v>
      </c>
      <c r="K180" s="112">
        <f>I180-J180</f>
        <v>35</v>
      </c>
      <c r="L180" s="113">
        <f>J180/I180</f>
        <v>0.125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134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7</v>
      </c>
      <c r="G184" s="114">
        <f>E184-F184</f>
        <v>6</v>
      </c>
      <c r="H184" s="117">
        <f>F184/E184</f>
        <v>0.53846153846153844</v>
      </c>
      <c r="I184" s="114">
        <v>20</v>
      </c>
      <c r="J184" s="115">
        <v>16</v>
      </c>
      <c r="K184" s="116">
        <f>I184-J184</f>
        <v>4</v>
      </c>
      <c r="L184" s="118">
        <f>J184/I184</f>
        <v>0.8</v>
      </c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4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0</v>
      </c>
      <c r="S185" s="116">
        <f>Q185-R185</f>
        <v>14</v>
      </c>
      <c r="T185" s="118">
        <f>R185/Q185</f>
        <v>0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/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41</v>
      </c>
      <c r="G189" s="114">
        <f>E189-F189</f>
        <v>9</v>
      </c>
      <c r="H189" s="117">
        <f>F189/E189</f>
        <v>0.82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57</v>
      </c>
      <c r="G190" s="114">
        <f>E190-F190</f>
        <v>9</v>
      </c>
      <c r="H190" s="117">
        <f>F190/E190</f>
        <v>0.86363636363636365</v>
      </c>
      <c r="I190" s="114">
        <v>96</v>
      </c>
      <c r="J190" s="115">
        <v>77</v>
      </c>
      <c r="K190" s="116">
        <f>I190-J190</f>
        <v>19</v>
      </c>
      <c r="L190" s="118">
        <f>J190/I190</f>
        <v>0.80208333333333337</v>
      </c>
      <c r="M190" s="114">
        <v>14</v>
      </c>
      <c r="N190" s="115">
        <v>6</v>
      </c>
      <c r="O190" s="116">
        <f>M190-N190</f>
        <v>8</v>
      </c>
      <c r="P190" s="117">
        <f>N190/M190</f>
        <v>0.42857142857142855</v>
      </c>
      <c r="Q190" s="114"/>
      <c r="R190" s="115"/>
      <c r="S190" s="116"/>
      <c r="T190" s="118"/>
      <c r="U190" s="115">
        <v>5</v>
      </c>
      <c r="V190" s="115">
        <v>25</v>
      </c>
      <c r="W190" s="115"/>
      <c r="X190" s="119">
        <v>1</v>
      </c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/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2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>
        <v>1</v>
      </c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>
        <v>1</v>
      </c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>
        <v>1</v>
      </c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>
        <v>1</v>
      </c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1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>
        <v>1</v>
      </c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7</v>
      </c>
      <c r="G213" s="114">
        <f>E213-F213</f>
        <v>3</v>
      </c>
      <c r="H213" s="117">
        <f>F213/E213</f>
        <v>0.7</v>
      </c>
      <c r="I213" s="114">
        <v>10</v>
      </c>
      <c r="J213" s="115">
        <v>7</v>
      </c>
      <c r="K213" s="116">
        <f>I213-J213</f>
        <v>3</v>
      </c>
      <c r="L213" s="118">
        <f>J213/I213</f>
        <v>0.7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2</v>
      </c>
      <c r="K215" s="116">
        <f>I215-J215</f>
        <v>8</v>
      </c>
      <c r="L215" s="118">
        <f>J215/I215</f>
        <v>0.2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>
        <v>1</v>
      </c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>
        <v>1</v>
      </c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3</v>
      </c>
      <c r="G223" s="114">
        <f>E223-F223</f>
        <v>7</v>
      </c>
      <c r="H223" s="117">
        <f>F223/E223</f>
        <v>0.3</v>
      </c>
      <c r="I223" s="114">
        <v>9</v>
      </c>
      <c r="J223" s="115">
        <v>9</v>
      </c>
      <c r="K223" s="116">
        <f>I223-J223</f>
        <v>0</v>
      </c>
      <c r="L223" s="118">
        <f>J223/I223</f>
        <v>1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>
        <v>1</v>
      </c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>
        <v>2</v>
      </c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4</v>
      </c>
      <c r="G232" s="114">
        <f>E232-F232</f>
        <v>16</v>
      </c>
      <c r="H232" s="117">
        <f>F232/E232</f>
        <v>0.2</v>
      </c>
      <c r="I232" s="114">
        <v>60</v>
      </c>
      <c r="J232" s="115">
        <v>4</v>
      </c>
      <c r="K232" s="116">
        <f>I232-J232</f>
        <v>56</v>
      </c>
      <c r="L232" s="118">
        <f>J232/I232</f>
        <v>6.6666666666666666E-2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2</v>
      </c>
      <c r="G233" s="114">
        <f>E233-F233</f>
        <v>2</v>
      </c>
      <c r="H233" s="117">
        <f>F233/E233</f>
        <v>0.5</v>
      </c>
      <c r="I233" s="114">
        <v>14</v>
      </c>
      <c r="J233" s="115">
        <v>0</v>
      </c>
      <c r="K233" s="116">
        <f>I233-J233</f>
        <v>14</v>
      </c>
      <c r="L233" s="118">
        <f>J233/I233</f>
        <v>0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2</v>
      </c>
      <c r="G234" s="114">
        <f>E234-F234</f>
        <v>0</v>
      </c>
      <c r="H234" s="117">
        <f>F234/E234</f>
        <v>1</v>
      </c>
      <c r="I234" s="114">
        <v>4</v>
      </c>
      <c r="J234" s="115">
        <v>0</v>
      </c>
      <c r="K234" s="116">
        <f>I234-J234</f>
        <v>4</v>
      </c>
      <c r="L234" s="118">
        <f>J234/I234</f>
        <v>0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142</v>
      </c>
      <c r="G240" s="59">
        <f>E240-F240</f>
        <v>64</v>
      </c>
      <c r="H240" s="24">
        <f>F240/E240</f>
        <v>0.68932038834951459</v>
      </c>
      <c r="I240" s="59">
        <f>SUM(I180:I239)</f>
        <v>263</v>
      </c>
      <c r="J240" s="59">
        <f>SUM(J180:J239)</f>
        <v>120</v>
      </c>
      <c r="K240" s="59">
        <f>I240-J240</f>
        <v>143</v>
      </c>
      <c r="L240" s="60">
        <f>J240/I240</f>
        <v>0.45627376425855515</v>
      </c>
      <c r="M240" s="59">
        <f>SUM(M180:M239)</f>
        <v>15</v>
      </c>
      <c r="N240" s="59">
        <f>SUM(N180:N239)</f>
        <v>6</v>
      </c>
      <c r="O240" s="59">
        <f>M240-N240</f>
        <v>9</v>
      </c>
      <c r="P240" s="24">
        <f>N240/M240</f>
        <v>0.4</v>
      </c>
      <c r="Q240" s="59">
        <f>SUM(Q180:Q239)</f>
        <v>14</v>
      </c>
      <c r="R240" s="59">
        <f>SUM(R180:R239)</f>
        <v>0</v>
      </c>
      <c r="S240" s="59">
        <f>Q240-R240</f>
        <v>14</v>
      </c>
      <c r="T240" s="60">
        <f>R240/Q240</f>
        <v>0</v>
      </c>
      <c r="U240" s="59">
        <f>SUM(U180:U239)</f>
        <v>6</v>
      </c>
      <c r="V240" s="59">
        <f>SUM(V180:V239)</f>
        <v>178</v>
      </c>
      <c r="W240" s="59">
        <f>SUM(W180:W239)</f>
        <v>1</v>
      </c>
      <c r="X240" s="62">
        <f>SUM(X180:X239)</f>
        <v>1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1085</v>
      </c>
      <c r="F241" s="122">
        <f>F81+F135+F179+F240</f>
        <v>801</v>
      </c>
      <c r="G241" s="122">
        <f>G81+G135+G179+G240</f>
        <v>284</v>
      </c>
      <c r="H241" s="123">
        <f>F241/E241</f>
        <v>0.73824884792626733</v>
      </c>
      <c r="I241" s="122">
        <f>I81+I135+I179+I240</f>
        <v>1529</v>
      </c>
      <c r="J241" s="122">
        <f>J81+J135+J179+J240</f>
        <v>689</v>
      </c>
      <c r="K241" s="122">
        <f>K81+K135+K179+K240</f>
        <v>840</v>
      </c>
      <c r="L241" s="124">
        <f>J241/I241</f>
        <v>0.45062132112491826</v>
      </c>
      <c r="M241" s="122">
        <f>M81+M135+M179+M240</f>
        <v>44</v>
      </c>
      <c r="N241" s="122">
        <f>N81+N135+N179+N240</f>
        <v>17</v>
      </c>
      <c r="O241" s="122">
        <f>O81+O135+O179+O240</f>
        <v>27</v>
      </c>
      <c r="P241" s="123">
        <f>N241/M241</f>
        <v>0.38636363636363635</v>
      </c>
      <c r="Q241" s="122">
        <f>Q81+Q135+Q179+Q240</f>
        <v>59</v>
      </c>
      <c r="R241" s="122">
        <f>R81+R135+R179+R240</f>
        <v>15</v>
      </c>
      <c r="S241" s="122">
        <f>S81+S135+S179+S240</f>
        <v>44</v>
      </c>
      <c r="T241" s="124">
        <f>R241/Q241</f>
        <v>0.25423728813559321</v>
      </c>
      <c r="U241" s="121">
        <f>U81+U135+U179+U240</f>
        <v>45</v>
      </c>
      <c r="V241" s="122">
        <f>V81+V135+V179+V240</f>
        <v>298</v>
      </c>
      <c r="W241" s="122">
        <f>W81+W135+W179+W240</f>
        <v>3</v>
      </c>
      <c r="X241" s="125">
        <f>X81+X135+X179+X240</f>
        <v>17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508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585</v>
      </c>
      <c r="F253" s="131">
        <f>F81</f>
        <v>490</v>
      </c>
      <c r="G253" s="130">
        <f>G81</f>
        <v>95</v>
      </c>
      <c r="H253" s="132">
        <f>F253/E253</f>
        <v>0.83760683760683763</v>
      </c>
      <c r="I253" s="130">
        <f t="shared" ref="I253:O253" si="0">(I81)</f>
        <v>808</v>
      </c>
      <c r="J253" s="131">
        <f t="shared" si="0"/>
        <v>405</v>
      </c>
      <c r="K253" s="130">
        <f t="shared" si="0"/>
        <v>403</v>
      </c>
      <c r="L253" s="132">
        <f t="shared" si="0"/>
        <v>0.50123762376237624</v>
      </c>
      <c r="M253" s="130">
        <f t="shared" si="0"/>
        <v>16</v>
      </c>
      <c r="N253" s="131">
        <f t="shared" si="0"/>
        <v>10</v>
      </c>
      <c r="O253" s="130">
        <f t="shared" si="0"/>
        <v>6</v>
      </c>
      <c r="P253" s="132">
        <f t="shared" ref="P253:X253" si="1">P81</f>
        <v>0.625</v>
      </c>
      <c r="Q253" s="130">
        <f t="shared" si="1"/>
        <v>22</v>
      </c>
      <c r="R253" s="131">
        <f t="shared" si="1"/>
        <v>11</v>
      </c>
      <c r="S253" s="130">
        <f t="shared" si="1"/>
        <v>11</v>
      </c>
      <c r="T253" s="132">
        <f t="shared" si="1"/>
        <v>0.5</v>
      </c>
      <c r="U253" s="133">
        <f t="shared" si="1"/>
        <v>15</v>
      </c>
      <c r="V253" s="133">
        <f t="shared" si="1"/>
        <v>61</v>
      </c>
      <c r="W253" s="133">
        <f t="shared" si="1"/>
        <v>1</v>
      </c>
      <c r="X253" s="134">
        <f t="shared" si="1"/>
        <v>11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106</v>
      </c>
      <c r="G254" s="135">
        <f>G135</f>
        <v>50</v>
      </c>
      <c r="H254" s="137">
        <f>F254/E254</f>
        <v>0.67948717948717952</v>
      </c>
      <c r="I254" s="135">
        <f>I135</f>
        <v>184</v>
      </c>
      <c r="J254" s="136">
        <f>J135</f>
        <v>80</v>
      </c>
      <c r="K254" s="135">
        <f>K135</f>
        <v>104</v>
      </c>
      <c r="L254" s="137">
        <f>L135</f>
        <v>0.43478260869565216</v>
      </c>
      <c r="M254" s="135">
        <f>(M135)</f>
        <v>2</v>
      </c>
      <c r="N254" s="136">
        <f>(N135)</f>
        <v>0</v>
      </c>
      <c r="O254" s="135">
        <f>(O135)</f>
        <v>2</v>
      </c>
      <c r="P254" s="137">
        <f>(P135)</f>
        <v>0</v>
      </c>
      <c r="Q254" s="135">
        <f t="shared" ref="Q254:X254" si="2">Q135</f>
        <v>3</v>
      </c>
      <c r="R254" s="136">
        <f t="shared" si="2"/>
        <v>0</v>
      </c>
      <c r="S254" s="135">
        <f t="shared" si="2"/>
        <v>3</v>
      </c>
      <c r="T254" s="137">
        <f t="shared" si="2"/>
        <v>0</v>
      </c>
      <c r="U254" s="136">
        <f t="shared" si="2"/>
        <v>16</v>
      </c>
      <c r="V254" s="136">
        <f t="shared" si="2"/>
        <v>36</v>
      </c>
      <c r="W254" s="136">
        <f t="shared" si="2"/>
        <v>1</v>
      </c>
      <c r="X254" s="138">
        <f t="shared" si="2"/>
        <v>2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63</v>
      </c>
      <c r="G255" s="139">
        <f t="shared" si="3"/>
        <v>75</v>
      </c>
      <c r="H255" s="141">
        <f t="shared" si="3"/>
        <v>0.45652173913043476</v>
      </c>
      <c r="I255" s="139">
        <f t="shared" si="3"/>
        <v>274</v>
      </c>
      <c r="J255" s="140">
        <f t="shared" si="3"/>
        <v>84</v>
      </c>
      <c r="K255" s="139">
        <f t="shared" si="3"/>
        <v>190</v>
      </c>
      <c r="L255" s="141">
        <f t="shared" si="3"/>
        <v>0.30656934306569344</v>
      </c>
      <c r="M255" s="139">
        <f t="shared" si="3"/>
        <v>11</v>
      </c>
      <c r="N255" s="140">
        <f t="shared" si="3"/>
        <v>1</v>
      </c>
      <c r="O255" s="139">
        <f t="shared" si="3"/>
        <v>10</v>
      </c>
      <c r="P255" s="141">
        <f t="shared" si="3"/>
        <v>9.0909090909090912E-2</v>
      </c>
      <c r="Q255" s="139">
        <f t="shared" si="3"/>
        <v>20</v>
      </c>
      <c r="R255" s="140">
        <f t="shared" si="3"/>
        <v>4</v>
      </c>
      <c r="S255" s="139">
        <f t="shared" si="3"/>
        <v>16</v>
      </c>
      <c r="T255" s="141">
        <f t="shared" si="3"/>
        <v>0.2</v>
      </c>
      <c r="U255" s="142">
        <f t="shared" si="3"/>
        <v>8</v>
      </c>
      <c r="V255" s="142">
        <f t="shared" si="3"/>
        <v>23</v>
      </c>
      <c r="W255" s="142">
        <f t="shared" si="3"/>
        <v>0</v>
      </c>
      <c r="X255" s="143">
        <f t="shared" si="3"/>
        <v>3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142</v>
      </c>
      <c r="G256" s="144">
        <f t="shared" si="4"/>
        <v>64</v>
      </c>
      <c r="H256" s="146">
        <f t="shared" si="4"/>
        <v>0.68932038834951459</v>
      </c>
      <c r="I256" s="144">
        <f t="shared" si="4"/>
        <v>263</v>
      </c>
      <c r="J256" s="145">
        <f t="shared" si="4"/>
        <v>120</v>
      </c>
      <c r="K256" s="144">
        <f t="shared" si="4"/>
        <v>143</v>
      </c>
      <c r="L256" s="146">
        <f t="shared" si="4"/>
        <v>0.45627376425855515</v>
      </c>
      <c r="M256" s="144">
        <f t="shared" si="4"/>
        <v>15</v>
      </c>
      <c r="N256" s="145">
        <f t="shared" si="4"/>
        <v>6</v>
      </c>
      <c r="O256" s="144">
        <f t="shared" si="4"/>
        <v>9</v>
      </c>
      <c r="P256" s="146">
        <f t="shared" si="4"/>
        <v>0.4</v>
      </c>
      <c r="Q256" s="144">
        <f t="shared" si="4"/>
        <v>14</v>
      </c>
      <c r="R256" s="145">
        <f t="shared" si="4"/>
        <v>0</v>
      </c>
      <c r="S256" s="144">
        <f t="shared" si="4"/>
        <v>14</v>
      </c>
      <c r="T256" s="146">
        <f t="shared" si="4"/>
        <v>0</v>
      </c>
      <c r="U256" s="145">
        <f t="shared" si="4"/>
        <v>6</v>
      </c>
      <c r="V256" s="145">
        <f t="shared" si="4"/>
        <v>178</v>
      </c>
      <c r="W256" s="145">
        <f t="shared" si="4"/>
        <v>1</v>
      </c>
      <c r="X256" s="147">
        <f t="shared" si="4"/>
        <v>1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1085</v>
      </c>
      <c r="F257" s="148">
        <f t="shared" si="5"/>
        <v>801</v>
      </c>
      <c r="G257" s="148">
        <f t="shared" si="5"/>
        <v>284</v>
      </c>
      <c r="H257" s="149">
        <f t="shared" si="5"/>
        <v>0.73824884792626733</v>
      </c>
      <c r="I257" s="148">
        <f t="shared" si="5"/>
        <v>1529</v>
      </c>
      <c r="J257" s="148">
        <f t="shared" si="5"/>
        <v>689</v>
      </c>
      <c r="K257" s="148">
        <f t="shared" si="5"/>
        <v>840</v>
      </c>
      <c r="L257" s="149">
        <f t="shared" si="5"/>
        <v>0.45062132112491826</v>
      </c>
      <c r="M257" s="148">
        <f t="shared" si="5"/>
        <v>44</v>
      </c>
      <c r="N257" s="148">
        <f t="shared" si="5"/>
        <v>17</v>
      </c>
      <c r="O257" s="148">
        <f t="shared" si="5"/>
        <v>27</v>
      </c>
      <c r="P257" s="149">
        <f t="shared" si="5"/>
        <v>0.38636363636363635</v>
      </c>
      <c r="Q257" s="148">
        <f t="shared" si="5"/>
        <v>59</v>
      </c>
      <c r="R257" s="148">
        <f t="shared" si="5"/>
        <v>15</v>
      </c>
      <c r="S257" s="148">
        <f t="shared" si="5"/>
        <v>44</v>
      </c>
      <c r="T257" s="149">
        <f t="shared" si="5"/>
        <v>0.25423728813559321</v>
      </c>
      <c r="U257" s="148">
        <f t="shared" si="5"/>
        <v>45</v>
      </c>
      <c r="V257" s="148">
        <f t="shared" si="5"/>
        <v>298</v>
      </c>
      <c r="W257" s="148">
        <f t="shared" si="5"/>
        <v>3</v>
      </c>
      <c r="X257" s="150">
        <f t="shared" si="5"/>
        <v>17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601</v>
      </c>
      <c r="F265" s="131">
        <f t="shared" si="6"/>
        <v>500</v>
      </c>
      <c r="G265" s="130">
        <f t="shared" si="6"/>
        <v>101</v>
      </c>
      <c r="H265" s="132">
        <f>F265/E265</f>
        <v>0.83194675540765395</v>
      </c>
      <c r="I265" s="130">
        <f t="shared" ref="I265:K269" si="7">I253+Q253</f>
        <v>830</v>
      </c>
      <c r="J265" s="131">
        <f t="shared" si="7"/>
        <v>416</v>
      </c>
      <c r="K265" s="130">
        <f t="shared" si="7"/>
        <v>414</v>
      </c>
      <c r="L265" s="151">
        <f>J265/I265</f>
        <v>0.50120481927710847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106</v>
      </c>
      <c r="G266" s="152">
        <f t="shared" si="6"/>
        <v>52</v>
      </c>
      <c r="H266" s="154">
        <f>F266/E266</f>
        <v>0.67088607594936711</v>
      </c>
      <c r="I266" s="152">
        <f t="shared" si="7"/>
        <v>187</v>
      </c>
      <c r="J266" s="153">
        <f t="shared" si="7"/>
        <v>80</v>
      </c>
      <c r="K266" s="152">
        <f t="shared" si="7"/>
        <v>107</v>
      </c>
      <c r="L266" s="155">
        <f>J266/I266</f>
        <v>0.42780748663101603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64</v>
      </c>
      <c r="G267" s="139">
        <f t="shared" si="6"/>
        <v>85</v>
      </c>
      <c r="H267" s="141">
        <f>F267/E267</f>
        <v>0.42953020134228187</v>
      </c>
      <c r="I267" s="139">
        <f t="shared" si="7"/>
        <v>294</v>
      </c>
      <c r="J267" s="140">
        <f t="shared" si="7"/>
        <v>88</v>
      </c>
      <c r="K267" s="139">
        <f t="shared" si="7"/>
        <v>206</v>
      </c>
      <c r="L267" s="156">
        <f>J267/I267</f>
        <v>0.29931972789115646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148</v>
      </c>
      <c r="G268" s="144">
        <f t="shared" si="6"/>
        <v>73</v>
      </c>
      <c r="H268" s="146">
        <f>F268/E268</f>
        <v>0.66968325791855199</v>
      </c>
      <c r="I268" s="144">
        <f t="shared" si="7"/>
        <v>277</v>
      </c>
      <c r="J268" s="145">
        <f t="shared" si="7"/>
        <v>120</v>
      </c>
      <c r="K268" s="144">
        <f t="shared" si="7"/>
        <v>157</v>
      </c>
      <c r="L268" s="157">
        <f>J268/I268</f>
        <v>0.43321299638989169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1129</v>
      </c>
      <c r="F269" s="148">
        <f t="shared" si="6"/>
        <v>818</v>
      </c>
      <c r="G269" s="158">
        <f t="shared" si="6"/>
        <v>311</v>
      </c>
      <c r="H269" s="159">
        <f>F269/E269</f>
        <v>0.72453498671390615</v>
      </c>
      <c r="I269" s="158">
        <f t="shared" si="7"/>
        <v>1588</v>
      </c>
      <c r="J269" s="148">
        <f t="shared" si="7"/>
        <v>704</v>
      </c>
      <c r="K269" s="158">
        <f t="shared" si="7"/>
        <v>884</v>
      </c>
      <c r="L269" s="160">
        <f>J269/I269</f>
        <v>0.44332493702770781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44068</v>
      </c>
      <c r="F275" s="163">
        <v>44069</v>
      </c>
      <c r="G275" s="163">
        <v>44070</v>
      </c>
      <c r="H275" s="163">
        <v>44071</v>
      </c>
      <c r="I275" s="163">
        <v>44072</v>
      </c>
      <c r="J275" s="163">
        <v>44073</v>
      </c>
      <c r="K275" s="163">
        <v>44074</v>
      </c>
      <c r="L275" s="163">
        <v>44075</v>
      </c>
      <c r="M275" s="163">
        <v>44076</v>
      </c>
      <c r="N275" s="163">
        <v>44077</v>
      </c>
      <c r="O275" s="163">
        <v>44078</v>
      </c>
      <c r="P275" s="163">
        <v>44079</v>
      </c>
      <c r="Q275" s="163">
        <v>44080</v>
      </c>
      <c r="R275" s="163">
        <v>44081</v>
      </c>
      <c r="S275" s="163">
        <v>44082</v>
      </c>
      <c r="T275" s="163">
        <v>44083</v>
      </c>
      <c r="U275" s="163">
        <v>44084</v>
      </c>
      <c r="V275" s="163">
        <v>44085</v>
      </c>
      <c r="W275" s="163">
        <v>44086</v>
      </c>
      <c r="X275" s="163">
        <v>44087</v>
      </c>
      <c r="Y275" s="163">
        <v>44088</v>
      </c>
      <c r="Z275" s="163">
        <v>44089</v>
      </c>
      <c r="AA275" s="163">
        <v>44090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0.84</v>
      </c>
      <c r="F276" s="165">
        <v>0.83</v>
      </c>
      <c r="G276" s="165">
        <v>0.83</v>
      </c>
      <c r="H276" s="165">
        <v>0.83</v>
      </c>
      <c r="I276" s="165">
        <v>0.83</v>
      </c>
      <c r="J276" s="165">
        <v>0.84</v>
      </c>
      <c r="K276" s="165">
        <v>0.83</v>
      </c>
      <c r="L276" s="165">
        <v>0.82</v>
      </c>
      <c r="M276" s="165">
        <v>0.82</v>
      </c>
      <c r="N276" s="165">
        <v>0.82</v>
      </c>
      <c r="O276" s="165">
        <v>0.82</v>
      </c>
      <c r="P276" s="165">
        <v>0.82</v>
      </c>
      <c r="Q276" s="165">
        <v>0.82</v>
      </c>
      <c r="R276" s="165">
        <v>0.82</v>
      </c>
      <c r="S276" s="165">
        <v>0.83</v>
      </c>
      <c r="T276" s="165">
        <v>0.83</v>
      </c>
      <c r="U276" s="165">
        <v>0.83</v>
      </c>
      <c r="V276" s="165">
        <v>0.84</v>
      </c>
      <c r="W276" s="165">
        <v>0.83</v>
      </c>
      <c r="X276" s="165">
        <v>0.83</v>
      </c>
      <c r="Y276" s="165">
        <v>0.84</v>
      </c>
      <c r="Z276" s="165">
        <v>0.84</v>
      </c>
      <c r="AA276" s="165">
        <v>0.85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0.52</v>
      </c>
      <c r="F277" s="167">
        <v>0.52</v>
      </c>
      <c r="G277" s="167">
        <v>0.52</v>
      </c>
      <c r="H277" s="167">
        <v>0.52</v>
      </c>
      <c r="I277" s="167">
        <v>0.53</v>
      </c>
      <c r="J277" s="167">
        <v>0.53</v>
      </c>
      <c r="K277" s="167">
        <v>0.54</v>
      </c>
      <c r="L277" s="167">
        <v>0.55000000000000004</v>
      </c>
      <c r="M277" s="167">
        <v>0.56000000000000005</v>
      </c>
      <c r="N277" s="167">
        <v>0.56000000000000005</v>
      </c>
      <c r="O277" s="167">
        <v>0.56000000000000005</v>
      </c>
      <c r="P277" s="167">
        <v>0.56000000000000005</v>
      </c>
      <c r="Q277" s="167">
        <v>0.56000000000000005</v>
      </c>
      <c r="R277" s="167">
        <v>0.56000000000000005</v>
      </c>
      <c r="S277" s="167">
        <v>0.56000000000000005</v>
      </c>
      <c r="T277" s="167">
        <v>0.55000000000000004</v>
      </c>
      <c r="U277" s="167">
        <v>0.55000000000000004</v>
      </c>
      <c r="V277" s="167">
        <v>0.55000000000000004</v>
      </c>
      <c r="W277" s="167">
        <v>0.55000000000000004</v>
      </c>
      <c r="X277" s="167">
        <v>0.55000000000000004</v>
      </c>
      <c r="Y277" s="167">
        <v>0.54</v>
      </c>
      <c r="Z277" s="167">
        <v>0.54</v>
      </c>
      <c r="AA277" s="167">
        <v>0.53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0.39</v>
      </c>
      <c r="F278" s="167">
        <v>0.41</v>
      </c>
      <c r="G278" s="167">
        <v>0.4</v>
      </c>
      <c r="H278" s="167">
        <v>0.4</v>
      </c>
      <c r="I278" s="167">
        <v>0.4</v>
      </c>
      <c r="J278" s="167">
        <v>0.4</v>
      </c>
      <c r="K278" s="167">
        <v>0.4</v>
      </c>
      <c r="L278" s="167">
        <v>0.39</v>
      </c>
      <c r="M278" s="167">
        <v>0.39</v>
      </c>
      <c r="N278" s="167">
        <v>0.39</v>
      </c>
      <c r="O278" s="167">
        <v>0.4</v>
      </c>
      <c r="P278" s="167">
        <v>0.42</v>
      </c>
      <c r="Q278" s="167">
        <v>0.42</v>
      </c>
      <c r="R278" s="167">
        <v>0.41</v>
      </c>
      <c r="S278" s="167">
        <v>0.41</v>
      </c>
      <c r="T278" s="167">
        <v>0.4</v>
      </c>
      <c r="U278" s="167">
        <v>0.4</v>
      </c>
      <c r="V278" s="167">
        <v>0.41</v>
      </c>
      <c r="W278" s="167">
        <v>0.41</v>
      </c>
      <c r="X278" s="167">
        <v>0.4</v>
      </c>
      <c r="Y278" s="167">
        <v>0.41</v>
      </c>
      <c r="Z278" s="167">
        <v>0.45</v>
      </c>
      <c r="AA278" s="167">
        <v>0.49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0.23</v>
      </c>
      <c r="F279" s="169">
        <v>0.23</v>
      </c>
      <c r="G279" s="169">
        <v>0.24</v>
      </c>
      <c r="H279" s="169">
        <v>0.23</v>
      </c>
      <c r="I279" s="169">
        <v>0.23</v>
      </c>
      <c r="J279" s="169">
        <v>0.21</v>
      </c>
      <c r="K279" s="169">
        <v>0.22</v>
      </c>
      <c r="L279" s="169">
        <v>0.24</v>
      </c>
      <c r="M279" s="169">
        <v>0.24</v>
      </c>
      <c r="N279" s="169">
        <v>0.22</v>
      </c>
      <c r="O279" s="169">
        <v>0.21</v>
      </c>
      <c r="P279" s="169">
        <v>0.21</v>
      </c>
      <c r="Q279" s="169">
        <v>0.22</v>
      </c>
      <c r="R279" s="169">
        <v>0.21</v>
      </c>
      <c r="S279" s="169">
        <v>0.56000000000000005</v>
      </c>
      <c r="T279" s="169">
        <v>0.18</v>
      </c>
      <c r="U279" s="169">
        <v>0.2</v>
      </c>
      <c r="V279" s="169">
        <v>0.2</v>
      </c>
      <c r="W279" s="169">
        <v>0.2</v>
      </c>
      <c r="X279" s="169">
        <v>0.2</v>
      </c>
      <c r="Y279" s="169">
        <v>0.21</v>
      </c>
      <c r="Z279" s="169">
        <v>0.22</v>
      </c>
      <c r="AA279" s="169">
        <v>0.27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0.57999999999999996</v>
      </c>
      <c r="F280" s="171">
        <v>0.59</v>
      </c>
      <c r="G280" s="171">
        <v>0.6</v>
      </c>
      <c r="H280" s="171">
        <v>0.6</v>
      </c>
      <c r="I280" s="171">
        <v>0.6</v>
      </c>
      <c r="J280" s="171">
        <v>0.6</v>
      </c>
      <c r="K280" s="171">
        <v>0.6</v>
      </c>
      <c r="L280" s="171">
        <v>0.6</v>
      </c>
      <c r="M280" s="171">
        <v>0.61</v>
      </c>
      <c r="N280" s="171">
        <v>0.6</v>
      </c>
      <c r="O280" s="171">
        <v>0.59</v>
      </c>
      <c r="P280" s="171">
        <v>0.57999999999999996</v>
      </c>
      <c r="Q280" s="171">
        <v>0.56999999999999995</v>
      </c>
      <c r="R280" s="171">
        <v>0.56999999999999995</v>
      </c>
      <c r="S280" s="171">
        <v>0.56000000000000005</v>
      </c>
      <c r="T280" s="171">
        <v>0.56000000000000005</v>
      </c>
      <c r="U280" s="171">
        <v>0.56999999999999995</v>
      </c>
      <c r="V280" s="171">
        <v>0.59</v>
      </c>
      <c r="W280" s="171">
        <v>0.6</v>
      </c>
      <c r="X280" s="171">
        <v>0.62</v>
      </c>
      <c r="Y280" s="171">
        <v>0.63</v>
      </c>
      <c r="Z280" s="171">
        <v>0.64</v>
      </c>
      <c r="AA280" s="171">
        <v>0.65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0.43</v>
      </c>
      <c r="F281" s="171">
        <v>0.44</v>
      </c>
      <c r="G281" s="171">
        <v>0.44</v>
      </c>
      <c r="H281" s="171">
        <v>0.45</v>
      </c>
      <c r="I281" s="171">
        <v>0.45</v>
      </c>
      <c r="J281" s="171">
        <v>0.46</v>
      </c>
      <c r="K281" s="171">
        <v>0.47</v>
      </c>
      <c r="L281" s="171">
        <v>0.49</v>
      </c>
      <c r="M281" s="171">
        <v>0.49</v>
      </c>
      <c r="N281" s="171">
        <v>0.5</v>
      </c>
      <c r="O281" s="171">
        <v>0.5</v>
      </c>
      <c r="P281" s="171">
        <v>0.51</v>
      </c>
      <c r="Q281" s="171">
        <v>0.52</v>
      </c>
      <c r="R281" s="171">
        <v>0.52</v>
      </c>
      <c r="S281" s="171">
        <v>0.52</v>
      </c>
      <c r="T281" s="171">
        <v>0.52</v>
      </c>
      <c r="U281" s="171">
        <v>0.52</v>
      </c>
      <c r="V281" s="171">
        <v>0.52</v>
      </c>
      <c r="W281" s="171">
        <v>0.5</v>
      </c>
      <c r="X281" s="171">
        <v>0.5</v>
      </c>
      <c r="Y281" s="171">
        <v>0.5</v>
      </c>
      <c r="Z281" s="171">
        <v>0.48</v>
      </c>
      <c r="AA281" s="171">
        <v>0.47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0.5</v>
      </c>
      <c r="F282" s="171">
        <v>0.5</v>
      </c>
      <c r="G282" s="171">
        <v>0.5</v>
      </c>
      <c r="H282" s="171">
        <v>0.43</v>
      </c>
      <c r="I282" s="171">
        <v>0.36</v>
      </c>
      <c r="J282" s="171">
        <v>0.28999999999999998</v>
      </c>
      <c r="K282" s="171">
        <v>0.28999999999999998</v>
      </c>
      <c r="L282" s="171">
        <v>0.28999999999999998</v>
      </c>
      <c r="M282" s="171">
        <v>0.28999999999999998</v>
      </c>
      <c r="N282" s="171">
        <v>0.28999999999999998</v>
      </c>
      <c r="O282" s="171">
        <v>0.36</v>
      </c>
      <c r="P282" s="171">
        <v>0.43</v>
      </c>
      <c r="Q282" s="171">
        <v>0.5</v>
      </c>
      <c r="R282" s="171">
        <v>0.5</v>
      </c>
      <c r="S282" s="171">
        <v>0.5</v>
      </c>
      <c r="T282" s="171">
        <v>0.5</v>
      </c>
      <c r="U282" s="171">
        <v>0.5</v>
      </c>
      <c r="V282" s="171">
        <v>0.5</v>
      </c>
      <c r="W282" s="171">
        <v>0.5</v>
      </c>
      <c r="X282" s="171">
        <v>0.43</v>
      </c>
      <c r="Y282" s="171">
        <v>0.36</v>
      </c>
      <c r="Z282" s="171">
        <v>0.28999999999999998</v>
      </c>
      <c r="AA282" s="171">
        <v>0.21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0.45</v>
      </c>
      <c r="F283" s="171">
        <v>0.43</v>
      </c>
      <c r="G283" s="171">
        <v>0.38</v>
      </c>
      <c r="H283" s="171">
        <v>0.28999999999999998</v>
      </c>
      <c r="I283" s="171">
        <v>0.19</v>
      </c>
      <c r="J283" s="171">
        <v>0.14000000000000001</v>
      </c>
      <c r="K283" s="171">
        <v>0.05</v>
      </c>
      <c r="L283" s="171">
        <v>0.05</v>
      </c>
      <c r="M283" s="171">
        <v>0.05</v>
      </c>
      <c r="N283" s="171">
        <v>0.05</v>
      </c>
      <c r="O283" s="171">
        <v>0.14000000000000001</v>
      </c>
      <c r="P283" s="171">
        <v>0.24</v>
      </c>
      <c r="Q283" s="171">
        <v>0.33</v>
      </c>
      <c r="R283" s="171">
        <v>0.48</v>
      </c>
      <c r="S283" s="171">
        <v>0.52</v>
      </c>
      <c r="T283" s="171">
        <v>0.52</v>
      </c>
      <c r="U283" s="171">
        <v>0.52</v>
      </c>
      <c r="V283" s="171">
        <v>0.43</v>
      </c>
      <c r="W283" s="171">
        <v>0.33</v>
      </c>
      <c r="X283" s="171">
        <v>0.24</v>
      </c>
      <c r="Y283" s="171">
        <v>0.1</v>
      </c>
      <c r="Z283" s="171">
        <v>0.05</v>
      </c>
      <c r="AA283" s="171">
        <v>0.05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0.59</v>
      </c>
      <c r="F284" s="173">
        <v>0.57999999999999996</v>
      </c>
      <c r="G284" s="173">
        <v>0.57999999999999996</v>
      </c>
      <c r="H284" s="173">
        <v>0.56999999999999995</v>
      </c>
      <c r="I284" s="173">
        <v>0.56999999999999995</v>
      </c>
      <c r="J284" s="173">
        <v>0.56999999999999995</v>
      </c>
      <c r="K284" s="173">
        <v>0.56999999999999995</v>
      </c>
      <c r="L284" s="173">
        <v>0.57999999999999996</v>
      </c>
      <c r="M284" s="173">
        <v>0.6</v>
      </c>
      <c r="N284" s="173">
        <v>0.61</v>
      </c>
      <c r="O284" s="173">
        <v>0.62</v>
      </c>
      <c r="P284" s="173">
        <v>0.62</v>
      </c>
      <c r="Q284" s="173">
        <v>0.62</v>
      </c>
      <c r="R284" s="173">
        <v>0.63</v>
      </c>
      <c r="S284" s="173">
        <v>0.63</v>
      </c>
      <c r="T284" s="173">
        <v>0.62</v>
      </c>
      <c r="U284" s="173">
        <v>0.61</v>
      </c>
      <c r="V284" s="173">
        <v>0.6</v>
      </c>
      <c r="W284" s="173">
        <v>0.57999999999999996</v>
      </c>
      <c r="X284" s="173">
        <v>0.56999999999999995</v>
      </c>
      <c r="Y284" s="173">
        <v>0.57999999999999996</v>
      </c>
      <c r="Z284" s="173">
        <v>0.54</v>
      </c>
      <c r="AA284" s="173">
        <v>0.52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0.28000000000000003</v>
      </c>
      <c r="F285" s="175">
        <v>0.28000000000000003</v>
      </c>
      <c r="G285" s="175">
        <v>0.28000000000000003</v>
      </c>
      <c r="H285" s="175">
        <v>0.27</v>
      </c>
      <c r="I285" s="175">
        <v>0.27</v>
      </c>
      <c r="J285" s="175">
        <v>0.27</v>
      </c>
      <c r="K285" s="175">
        <v>0.28000000000000003</v>
      </c>
      <c r="L285" s="175">
        <v>0.28000000000000003</v>
      </c>
      <c r="M285" s="175">
        <v>0.28000000000000003</v>
      </c>
      <c r="N285" s="175">
        <v>0.28000000000000003</v>
      </c>
      <c r="O285" s="175">
        <v>0.28999999999999998</v>
      </c>
      <c r="P285" s="175">
        <v>0.28999999999999998</v>
      </c>
      <c r="Q285" s="175">
        <v>0.3</v>
      </c>
      <c r="R285" s="175">
        <v>0.3</v>
      </c>
      <c r="S285" s="175">
        <v>0.31</v>
      </c>
      <c r="T285" s="175">
        <v>0.32</v>
      </c>
      <c r="U285" s="175">
        <v>0.32</v>
      </c>
      <c r="V285" s="175">
        <v>0.31</v>
      </c>
      <c r="W285" s="175">
        <v>0.31</v>
      </c>
      <c r="X285" s="175">
        <v>0.3</v>
      </c>
      <c r="Y285" s="175">
        <v>0.3</v>
      </c>
      <c r="Z285" s="175">
        <v>0.28999999999999998</v>
      </c>
      <c r="AA285" s="175">
        <v>0.28999999999999998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0.1</v>
      </c>
      <c r="F286" s="175">
        <v>0.13</v>
      </c>
      <c r="G286" s="175">
        <v>0.13</v>
      </c>
      <c r="H286" s="175">
        <v>0.17</v>
      </c>
      <c r="I286" s="175">
        <v>0.18</v>
      </c>
      <c r="J286" s="175">
        <v>0.19</v>
      </c>
      <c r="K286" s="175">
        <v>0.19</v>
      </c>
      <c r="L286" s="175">
        <v>0.18</v>
      </c>
      <c r="M286" s="175">
        <v>0.17</v>
      </c>
      <c r="N286" s="175">
        <v>0.18</v>
      </c>
      <c r="O286" s="175">
        <v>0.16</v>
      </c>
      <c r="P286" s="175">
        <v>0.16</v>
      </c>
      <c r="Q286" s="175">
        <v>0.16</v>
      </c>
      <c r="R286" s="175">
        <v>0.16</v>
      </c>
      <c r="S286" s="175">
        <v>0.14000000000000001</v>
      </c>
      <c r="T286" s="175">
        <v>0.13</v>
      </c>
      <c r="U286" s="175">
        <v>0.12</v>
      </c>
      <c r="V286" s="175">
        <v>0.12</v>
      </c>
      <c r="W286" s="175">
        <v>0.1</v>
      </c>
      <c r="X286" s="175">
        <v>0.09</v>
      </c>
      <c r="Y286" s="175">
        <v>0.09</v>
      </c>
      <c r="Z286" s="175">
        <v>0.09</v>
      </c>
      <c r="AA286" s="175">
        <v>0.09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0.15</v>
      </c>
      <c r="F287" s="177">
        <v>0.15</v>
      </c>
      <c r="G287" s="177">
        <v>0.15</v>
      </c>
      <c r="H287" s="177">
        <v>0.13</v>
      </c>
      <c r="I287" s="177">
        <v>0.12</v>
      </c>
      <c r="J287" s="177">
        <v>0.12</v>
      </c>
      <c r="K287" s="177">
        <v>0.13</v>
      </c>
      <c r="L287" s="177">
        <v>0.13</v>
      </c>
      <c r="M287" s="177">
        <v>0.13</v>
      </c>
      <c r="N287" s="177">
        <v>0.13</v>
      </c>
      <c r="O287" s="177">
        <v>0.16</v>
      </c>
      <c r="P287" s="177">
        <v>0.18</v>
      </c>
      <c r="Q287" s="177">
        <v>0.18</v>
      </c>
      <c r="R287" s="177">
        <v>0.16</v>
      </c>
      <c r="S287" s="177">
        <v>0.14000000000000001</v>
      </c>
      <c r="T287" s="177">
        <v>0.14000000000000001</v>
      </c>
      <c r="U287" s="177">
        <v>0.11</v>
      </c>
      <c r="V287" s="177">
        <v>0.11</v>
      </c>
      <c r="W287" s="177">
        <v>0.11</v>
      </c>
      <c r="X287" s="177">
        <v>0.12</v>
      </c>
      <c r="Y287" s="177">
        <v>0.13</v>
      </c>
      <c r="Z287" s="177">
        <v>0.14000000000000001</v>
      </c>
      <c r="AA287" s="177">
        <v>0.16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0.61</v>
      </c>
      <c r="F288" s="179">
        <v>0.61</v>
      </c>
      <c r="G288" s="179">
        <v>0.61</v>
      </c>
      <c r="H288" s="179">
        <v>0.61</v>
      </c>
      <c r="I288" s="179">
        <v>0.61</v>
      </c>
      <c r="J288" s="179">
        <v>0.61</v>
      </c>
      <c r="K288" s="179">
        <v>0.61</v>
      </c>
      <c r="L288" s="179">
        <v>0.61</v>
      </c>
      <c r="M288" s="179">
        <v>0.61</v>
      </c>
      <c r="N288" s="179">
        <v>0.62</v>
      </c>
      <c r="O288" s="179">
        <v>0.62</v>
      </c>
      <c r="P288" s="179">
        <v>0.62</v>
      </c>
      <c r="Q288" s="179">
        <v>0.62</v>
      </c>
      <c r="R288" s="179">
        <v>0.63</v>
      </c>
      <c r="S288" s="179">
        <v>0.62</v>
      </c>
      <c r="T288" s="179">
        <v>0.62</v>
      </c>
      <c r="U288" s="179">
        <v>0.62</v>
      </c>
      <c r="V288" s="179">
        <v>0.63</v>
      </c>
      <c r="W288" s="179">
        <v>0.64</v>
      </c>
      <c r="X288" s="179">
        <v>0.64</v>
      </c>
      <c r="Y288" s="179">
        <v>0.65</v>
      </c>
      <c r="Z288" s="179">
        <v>0.65</v>
      </c>
      <c r="AA288" s="179">
        <v>0.67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0.45</v>
      </c>
      <c r="F289" s="179">
        <v>0.46</v>
      </c>
      <c r="G289" s="179">
        <v>0.47</v>
      </c>
      <c r="H289" s="179">
        <v>0.48</v>
      </c>
      <c r="I289" s="179">
        <v>0.47</v>
      </c>
      <c r="J289" s="179">
        <v>0.48</v>
      </c>
      <c r="K289" s="179">
        <v>0.48</v>
      </c>
      <c r="L289" s="179">
        <v>0.47</v>
      </c>
      <c r="M289" s="179">
        <v>0.47</v>
      </c>
      <c r="N289" s="179">
        <v>0.47</v>
      </c>
      <c r="O289" s="179">
        <v>0.47</v>
      </c>
      <c r="P289" s="179">
        <v>0.48</v>
      </c>
      <c r="Q289" s="179">
        <v>0.49</v>
      </c>
      <c r="R289" s="179">
        <v>0.5</v>
      </c>
      <c r="S289" s="179">
        <v>0.51</v>
      </c>
      <c r="T289" s="179">
        <v>0.52</v>
      </c>
      <c r="U289" s="179">
        <v>0.52</v>
      </c>
      <c r="V289" s="179">
        <v>0.52</v>
      </c>
      <c r="W289" s="179">
        <v>0.53</v>
      </c>
      <c r="X289" s="179">
        <v>0.53</v>
      </c>
      <c r="Y289" s="179">
        <v>0.52</v>
      </c>
      <c r="Z289" s="179">
        <v>0.51</v>
      </c>
      <c r="AA289" s="179">
        <v>0.49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0.21</v>
      </c>
      <c r="F290" s="179">
        <v>0.2</v>
      </c>
      <c r="G290" s="179">
        <v>0.18</v>
      </c>
      <c r="H290" s="179">
        <v>0.17</v>
      </c>
      <c r="I290" s="179">
        <v>0.15</v>
      </c>
      <c r="J290" s="179">
        <v>0.14000000000000001</v>
      </c>
      <c r="K290" s="179">
        <v>0.12</v>
      </c>
      <c r="L290" s="179">
        <v>0.1</v>
      </c>
      <c r="M290" s="179">
        <v>0.09</v>
      </c>
      <c r="N290" s="179">
        <v>0.12</v>
      </c>
      <c r="O290" s="179">
        <v>0.14000000000000001</v>
      </c>
      <c r="P290" s="179">
        <v>0.16</v>
      </c>
      <c r="Q290" s="179">
        <v>0.21</v>
      </c>
      <c r="R290" s="179">
        <v>0.26</v>
      </c>
      <c r="S290" s="179">
        <v>0.28999999999999998</v>
      </c>
      <c r="T290" s="179">
        <v>0.31</v>
      </c>
      <c r="U290" s="179">
        <v>0.3</v>
      </c>
      <c r="V290" s="179">
        <v>0.3</v>
      </c>
      <c r="W290" s="179">
        <v>0.31</v>
      </c>
      <c r="X290" s="179">
        <v>0.3</v>
      </c>
      <c r="Y290" s="179">
        <v>0.28000000000000003</v>
      </c>
      <c r="Z290" s="179">
        <v>0.28000000000000003</v>
      </c>
      <c r="AA290" s="179">
        <v>0.3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0.05</v>
      </c>
      <c r="F291" s="179">
        <v>0.05</v>
      </c>
      <c r="G291" s="179">
        <v>0.06</v>
      </c>
      <c r="H291" s="179">
        <v>0.05</v>
      </c>
      <c r="I291" s="179">
        <v>0.05</v>
      </c>
      <c r="J291" s="179">
        <v>0.06</v>
      </c>
      <c r="K291" s="179">
        <v>0.08</v>
      </c>
      <c r="L291" s="179">
        <v>0.11</v>
      </c>
      <c r="M291" s="179">
        <v>0.11</v>
      </c>
      <c r="N291" s="179">
        <v>0.1</v>
      </c>
      <c r="O291" s="179">
        <v>0.09</v>
      </c>
      <c r="P291" s="179">
        <v>0.08</v>
      </c>
      <c r="Q291" s="179">
        <v>7.0000000000000007E-2</v>
      </c>
      <c r="R291" s="179">
        <v>0.05</v>
      </c>
      <c r="S291" s="179">
        <v>0.02</v>
      </c>
      <c r="T291" s="179">
        <v>0.05</v>
      </c>
      <c r="U291" s="179">
        <v>0.06</v>
      </c>
      <c r="V291" s="179">
        <v>0.08</v>
      </c>
      <c r="W291" s="179">
        <v>0.08</v>
      </c>
      <c r="X291" s="179">
        <v>0.08</v>
      </c>
      <c r="Y291" s="179">
        <v>0.11</v>
      </c>
      <c r="Z291" s="179">
        <v>0.11</v>
      </c>
      <c r="AA291" s="179">
        <v>7.0000000000000007E-2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0.73</v>
      </c>
      <c r="F292" s="181">
        <v>0.73</v>
      </c>
      <c r="G292" s="181">
        <v>0.72</v>
      </c>
      <c r="H292" s="181">
        <v>0.72</v>
      </c>
      <c r="I292" s="181">
        <v>0.73</v>
      </c>
      <c r="J292" s="181">
        <v>0.73</v>
      </c>
      <c r="K292" s="181">
        <v>0.72</v>
      </c>
      <c r="L292" s="181">
        <v>0.72</v>
      </c>
      <c r="M292" s="181">
        <v>0.72</v>
      </c>
      <c r="N292" s="181">
        <v>0.72</v>
      </c>
      <c r="O292" s="181">
        <v>0.73</v>
      </c>
      <c r="P292" s="181">
        <v>0.72</v>
      </c>
      <c r="Q292" s="181">
        <v>0.72</v>
      </c>
      <c r="R292" s="181">
        <v>0.73</v>
      </c>
      <c r="S292" s="181">
        <v>0.73</v>
      </c>
      <c r="T292" s="181">
        <v>0.72</v>
      </c>
      <c r="U292" s="181">
        <v>0.73</v>
      </c>
      <c r="V292" s="181">
        <v>0.73</v>
      </c>
      <c r="W292" s="181">
        <v>0.73</v>
      </c>
      <c r="X292" s="181">
        <v>0.73</v>
      </c>
      <c r="Y292" s="181">
        <v>0.74</v>
      </c>
      <c r="Z292" s="181">
        <v>0.74</v>
      </c>
      <c r="AA292" s="181">
        <v>0.74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0.46</v>
      </c>
      <c r="F293" s="183">
        <v>0.46</v>
      </c>
      <c r="G293" s="183">
        <v>0.46</v>
      </c>
      <c r="H293" s="183">
        <v>0.46</v>
      </c>
      <c r="I293" s="183">
        <v>0.46</v>
      </c>
      <c r="J293" s="183">
        <v>0.47</v>
      </c>
      <c r="K293" s="183">
        <v>0.47</v>
      </c>
      <c r="L293" s="183">
        <v>0.48</v>
      </c>
      <c r="M293" s="183">
        <v>0.49</v>
      </c>
      <c r="N293" s="183">
        <v>0.49</v>
      </c>
      <c r="O293" s="183">
        <v>0.49</v>
      </c>
      <c r="P293" s="183">
        <v>0.5</v>
      </c>
      <c r="Q293" s="183">
        <v>0.5</v>
      </c>
      <c r="R293" s="183">
        <v>0.5</v>
      </c>
      <c r="S293" s="183">
        <v>0.5</v>
      </c>
      <c r="T293" s="183">
        <v>0.5</v>
      </c>
      <c r="U293" s="183">
        <v>0.5</v>
      </c>
      <c r="V293" s="183">
        <v>0.5</v>
      </c>
      <c r="W293" s="183">
        <v>0.5</v>
      </c>
      <c r="X293" s="183">
        <v>0.5</v>
      </c>
      <c r="Y293" s="183">
        <v>0.49</v>
      </c>
      <c r="Z293" s="183">
        <v>0.48</v>
      </c>
      <c r="AA293" s="183">
        <v>0.48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0.27</v>
      </c>
      <c r="F294" s="183">
        <v>0.28000000000000003</v>
      </c>
      <c r="G294" s="183">
        <v>0.27</v>
      </c>
      <c r="H294" s="183">
        <v>0.27</v>
      </c>
      <c r="I294" s="183">
        <v>0.27</v>
      </c>
      <c r="J294" s="183">
        <v>0.26</v>
      </c>
      <c r="K294" s="183">
        <v>0.27</v>
      </c>
      <c r="L294" s="183">
        <v>0.25</v>
      </c>
      <c r="M294" s="183">
        <v>0.24</v>
      </c>
      <c r="N294" s="183">
        <v>0.26</v>
      </c>
      <c r="O294" s="183">
        <v>0.27</v>
      </c>
      <c r="P294" s="183">
        <v>0.28000000000000003</v>
      </c>
      <c r="Q294" s="183">
        <v>0.3</v>
      </c>
      <c r="R294" s="183">
        <v>0.31</v>
      </c>
      <c r="S294" s="183">
        <v>0.32</v>
      </c>
      <c r="T294" s="183">
        <v>0.32</v>
      </c>
      <c r="U294" s="183">
        <v>0.31</v>
      </c>
      <c r="V294" s="183">
        <v>0.31</v>
      </c>
      <c r="W294" s="183">
        <v>0.31</v>
      </c>
      <c r="X294" s="183">
        <v>0.28999999999999998</v>
      </c>
      <c r="Y294" s="183">
        <v>0.28000000000000003</v>
      </c>
      <c r="Z294" s="183">
        <v>0.28999999999999998</v>
      </c>
      <c r="AA294" s="183">
        <v>0.31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0.19</v>
      </c>
      <c r="F295" s="185">
        <v>0.19</v>
      </c>
      <c r="G295" s="185">
        <v>0.19</v>
      </c>
      <c r="H295" s="185">
        <v>0.18</v>
      </c>
      <c r="I295" s="185">
        <v>0.16</v>
      </c>
      <c r="J295" s="185">
        <v>0.16</v>
      </c>
      <c r="K295" s="185">
        <v>0.16</v>
      </c>
      <c r="L295" s="185">
        <v>0.18</v>
      </c>
      <c r="M295" s="185">
        <v>0.17</v>
      </c>
      <c r="N295" s="185">
        <v>0.17</v>
      </c>
      <c r="O295" s="185">
        <v>0.17</v>
      </c>
      <c r="P295" s="185">
        <v>0.18</v>
      </c>
      <c r="Q295" s="185">
        <v>0.18</v>
      </c>
      <c r="R295" s="185">
        <v>0.17</v>
      </c>
      <c r="S295" s="185">
        <v>0.16</v>
      </c>
      <c r="T295" s="185">
        <v>0.15</v>
      </c>
      <c r="U295" s="185">
        <v>0.16</v>
      </c>
      <c r="V295" s="185">
        <v>0.16</v>
      </c>
      <c r="W295" s="185">
        <v>0.16</v>
      </c>
      <c r="X295" s="185">
        <v>0.15</v>
      </c>
      <c r="Y295" s="185">
        <v>0.16</v>
      </c>
      <c r="Z295" s="185">
        <v>0.16</v>
      </c>
      <c r="AA295" s="185">
        <v>0.18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1085</v>
      </c>
      <c r="F301" s="193">
        <f>F241</f>
        <v>801</v>
      </c>
      <c r="G301" s="193">
        <f>G241</f>
        <v>284</v>
      </c>
      <c r="H301" s="305">
        <f>F301/E301</f>
        <v>0.73824884792626733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1529</v>
      </c>
      <c r="F302" s="193">
        <f>J241</f>
        <v>689</v>
      </c>
      <c r="G302" s="193">
        <f>K241</f>
        <v>840</v>
      </c>
      <c r="H302" s="305">
        <f>F302/E302</f>
        <v>0.45062132112491826</v>
      </c>
      <c r="I302" s="305"/>
    </row>
    <row r="303" spans="1:240" ht="14.65" customHeight="1" x14ac:dyDescent="0.2">
      <c r="D303" s="192" t="s">
        <v>407</v>
      </c>
      <c r="E303" s="193">
        <f>M241</f>
        <v>44</v>
      </c>
      <c r="F303" s="193">
        <f>N241</f>
        <v>17</v>
      </c>
      <c r="G303" s="193">
        <f>O241</f>
        <v>27</v>
      </c>
      <c r="H303" s="305">
        <f>F303/E303</f>
        <v>0.38636363636363635</v>
      </c>
      <c r="I303" s="305"/>
    </row>
    <row r="304" spans="1:240" ht="14.65" customHeight="1" x14ac:dyDescent="0.2">
      <c r="D304" s="192" t="s">
        <v>414</v>
      </c>
      <c r="E304" s="193">
        <f>Q241</f>
        <v>59</v>
      </c>
      <c r="F304" s="193">
        <f>R241</f>
        <v>15</v>
      </c>
      <c r="G304" s="193">
        <f>S241</f>
        <v>44</v>
      </c>
      <c r="H304" s="305">
        <f>F304/E304</f>
        <v>0.25423728813559321</v>
      </c>
      <c r="I304" s="305"/>
    </row>
    <row r="305" spans="1:14" ht="14.65" customHeight="1" x14ac:dyDescent="0.2">
      <c r="D305" s="194" t="s">
        <v>401</v>
      </c>
      <c r="E305" s="158">
        <f>SUM(E301:E304)</f>
        <v>2717</v>
      </c>
      <c r="F305" s="158">
        <f>SUM(F301:F304)</f>
        <v>1522</v>
      </c>
      <c r="G305" s="158">
        <f>SUM(G301:G304)</f>
        <v>1195</v>
      </c>
      <c r="H305" s="307">
        <f>F305/E305</f>
        <v>0.56017666543982336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801</v>
      </c>
      <c r="F308" s="193">
        <f>U241</f>
        <v>45</v>
      </c>
      <c r="G308" s="193">
        <v>85</v>
      </c>
      <c r="H308" s="309">
        <f>E308+F308+G308</f>
        <v>931</v>
      </c>
      <c r="I308" s="309">
        <f>SUM(E308:H308)</f>
        <v>1862</v>
      </c>
      <c r="J308" s="18"/>
    </row>
    <row r="309" spans="1:14" ht="14.65" customHeight="1" x14ac:dyDescent="0.2">
      <c r="D309" s="192" t="s">
        <v>413</v>
      </c>
      <c r="E309" s="193">
        <f>F302</f>
        <v>689</v>
      </c>
      <c r="F309" s="193">
        <f>V241</f>
        <v>298</v>
      </c>
      <c r="G309" s="193">
        <v>135</v>
      </c>
      <c r="H309" s="309">
        <f>E309+F309+G309</f>
        <v>1122</v>
      </c>
      <c r="I309" s="309"/>
    </row>
    <row r="310" spans="1:14" ht="14.65" customHeight="1" x14ac:dyDescent="0.2">
      <c r="D310" s="192" t="s">
        <v>407</v>
      </c>
      <c r="E310" s="193">
        <f>F303</f>
        <v>17</v>
      </c>
      <c r="F310" s="193">
        <f>W241</f>
        <v>3</v>
      </c>
      <c r="G310" s="196">
        <v>1</v>
      </c>
      <c r="H310" s="309">
        <f>E310+F310+G310</f>
        <v>21</v>
      </c>
      <c r="I310" s="309"/>
    </row>
    <row r="311" spans="1:14" ht="14.65" customHeight="1" x14ac:dyDescent="0.2">
      <c r="D311" s="192" t="s">
        <v>414</v>
      </c>
      <c r="E311" s="193">
        <f>F304</f>
        <v>15</v>
      </c>
      <c r="F311" s="193">
        <f>X241</f>
        <v>17</v>
      </c>
      <c r="G311" s="196">
        <v>1</v>
      </c>
      <c r="H311" s="309">
        <f>E311+F311+G311</f>
        <v>33</v>
      </c>
      <c r="I311" s="309"/>
    </row>
    <row r="312" spans="1:14" ht="14.65" customHeight="1" x14ac:dyDescent="0.2">
      <c r="D312" s="194" t="s">
        <v>401</v>
      </c>
      <c r="E312" s="197">
        <f>SUM(E308:E311)</f>
        <v>1522</v>
      </c>
      <c r="F312" s="197">
        <f>SUM(F308:F311)</f>
        <v>363</v>
      </c>
      <c r="G312" s="197">
        <f>SUM(G308:G311)</f>
        <v>222</v>
      </c>
      <c r="H312" s="310">
        <f>H308+H309+H310+H311</f>
        <v>2107</v>
      </c>
      <c r="I312" s="310">
        <f>F312+G312+H312</f>
        <v>2692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433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482</v>
      </c>
      <c r="F319" s="203">
        <v>384</v>
      </c>
      <c r="G319" s="203">
        <f>SUM(E319:F319)</f>
        <v>866</v>
      </c>
      <c r="H319" s="204">
        <v>30</v>
      </c>
      <c r="I319" s="204">
        <v>56</v>
      </c>
      <c r="J319" s="204">
        <f>SUM(H319:I319)</f>
        <v>86</v>
      </c>
      <c r="K319" s="205">
        <f>M319-L319</f>
        <v>512</v>
      </c>
      <c r="L319" s="205">
        <f>F319+I319</f>
        <v>440</v>
      </c>
      <c r="M319" s="206">
        <f>H308+H310</f>
        <v>952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588</v>
      </c>
      <c r="F320" s="203">
        <v>431</v>
      </c>
      <c r="G320" s="203">
        <f>SUM(E320:F320)</f>
        <v>1019</v>
      </c>
      <c r="H320" s="204">
        <v>50</v>
      </c>
      <c r="I320" s="204">
        <v>86</v>
      </c>
      <c r="J320" s="204">
        <f>SUM(H320:I320)</f>
        <v>136</v>
      </c>
      <c r="K320" s="205">
        <f>M320-L320</f>
        <v>638</v>
      </c>
      <c r="L320" s="205">
        <f>F320+I320</f>
        <v>517</v>
      </c>
      <c r="M320" s="206">
        <f>H309+H311</f>
        <v>1155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1070</v>
      </c>
      <c r="F321" s="208">
        <f>SUM(F319:F320)</f>
        <v>815</v>
      </c>
      <c r="G321" s="208">
        <f>SUM(E321:F321)</f>
        <v>1885</v>
      </c>
      <c r="H321" s="209">
        <f t="shared" ref="H321:M321" si="8">SUM(H319:H320)</f>
        <v>80</v>
      </c>
      <c r="I321" s="209">
        <f t="shared" si="8"/>
        <v>142</v>
      </c>
      <c r="J321" s="209">
        <f t="shared" si="8"/>
        <v>222</v>
      </c>
      <c r="K321" s="210">
        <f t="shared" si="8"/>
        <v>1150</v>
      </c>
      <c r="L321" s="210">
        <f t="shared" si="8"/>
        <v>957</v>
      </c>
      <c r="M321" s="211">
        <f t="shared" si="8"/>
        <v>2107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44068</v>
      </c>
      <c r="F325" s="213">
        <v>44069</v>
      </c>
      <c r="G325" s="213">
        <v>44070</v>
      </c>
      <c r="H325" s="213">
        <v>44071</v>
      </c>
      <c r="I325" s="213">
        <v>44072</v>
      </c>
      <c r="J325" s="213">
        <v>44073</v>
      </c>
      <c r="K325" s="213">
        <v>44074</v>
      </c>
      <c r="L325" s="213">
        <v>44075</v>
      </c>
      <c r="M325" s="213">
        <v>44076</v>
      </c>
      <c r="N325" s="213">
        <v>44077</v>
      </c>
      <c r="O325" s="213">
        <v>44078</v>
      </c>
      <c r="P325" s="213">
        <v>44079</v>
      </c>
      <c r="Q325" s="213">
        <v>44080</v>
      </c>
      <c r="R325" s="213">
        <v>44081</v>
      </c>
      <c r="S325" s="213">
        <v>44082</v>
      </c>
      <c r="T325" s="213">
        <v>44083</v>
      </c>
      <c r="U325" s="213">
        <v>44084</v>
      </c>
      <c r="V325" s="213">
        <v>44085</v>
      </c>
      <c r="W325" s="213">
        <v>44086</v>
      </c>
      <c r="X325" s="213">
        <v>44087</v>
      </c>
      <c r="Y325" s="213">
        <v>44088</v>
      </c>
      <c r="Z325" s="213">
        <v>44089</v>
      </c>
      <c r="AA325" s="213">
        <v>44090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998</v>
      </c>
      <c r="F326" s="215">
        <v>993</v>
      </c>
      <c r="G326" s="215">
        <v>977</v>
      </c>
      <c r="H326" s="215">
        <v>969</v>
      </c>
      <c r="I326" s="215">
        <v>1037</v>
      </c>
      <c r="J326" s="215">
        <v>969</v>
      </c>
      <c r="K326" s="215">
        <v>954</v>
      </c>
      <c r="L326" s="215">
        <v>945</v>
      </c>
      <c r="M326" s="215">
        <v>975</v>
      </c>
      <c r="N326" s="215">
        <v>952</v>
      </c>
      <c r="O326" s="215">
        <v>933</v>
      </c>
      <c r="P326" s="215">
        <v>966</v>
      </c>
      <c r="Q326" s="215">
        <v>957</v>
      </c>
      <c r="R326" s="215">
        <v>945</v>
      </c>
      <c r="S326" s="215">
        <v>942</v>
      </c>
      <c r="T326" s="215">
        <v>935</v>
      </c>
      <c r="U326" s="215">
        <v>962</v>
      </c>
      <c r="V326" s="215">
        <v>967</v>
      </c>
      <c r="W326" s="215">
        <v>964</v>
      </c>
      <c r="X326" s="215">
        <v>978</v>
      </c>
      <c r="Y326" s="215">
        <v>994</v>
      </c>
      <c r="Z326" s="215">
        <v>952</v>
      </c>
      <c r="AA326" s="215">
        <v>952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1143</v>
      </c>
      <c r="F327" s="217">
        <v>1161</v>
      </c>
      <c r="G327" s="217">
        <v>1237</v>
      </c>
      <c r="H327" s="217">
        <v>1246</v>
      </c>
      <c r="I327" s="217">
        <v>1164</v>
      </c>
      <c r="J327" s="217">
        <v>1184</v>
      </c>
      <c r="K327" s="217">
        <v>1211</v>
      </c>
      <c r="L327" s="217">
        <v>1267</v>
      </c>
      <c r="M327" s="217">
        <v>1329</v>
      </c>
      <c r="N327" s="217">
        <v>1297</v>
      </c>
      <c r="O327" s="217">
        <v>1331</v>
      </c>
      <c r="P327" s="217">
        <v>1316</v>
      </c>
      <c r="Q327" s="217">
        <v>1331</v>
      </c>
      <c r="R327" s="217">
        <v>1354</v>
      </c>
      <c r="S327" s="217">
        <v>1356</v>
      </c>
      <c r="T327" s="217">
        <v>1301</v>
      </c>
      <c r="U327" s="217">
        <v>1268</v>
      </c>
      <c r="V327" s="217">
        <v>1263</v>
      </c>
      <c r="W327" s="217">
        <v>1279</v>
      </c>
      <c r="X327" s="217">
        <v>1257</v>
      </c>
      <c r="Y327" s="217">
        <v>1216</v>
      </c>
      <c r="Z327" s="217">
        <v>1202</v>
      </c>
      <c r="AA327" s="217">
        <v>1155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AA328" si="9">SUM(E326:E327)</f>
        <v>2141</v>
      </c>
      <c r="F328" s="219">
        <f t="shared" si="9"/>
        <v>2154</v>
      </c>
      <c r="G328" s="219">
        <f t="shared" si="9"/>
        <v>2214</v>
      </c>
      <c r="H328" s="219">
        <f t="shared" si="9"/>
        <v>2215</v>
      </c>
      <c r="I328" s="219">
        <f t="shared" si="9"/>
        <v>2201</v>
      </c>
      <c r="J328" s="219">
        <f t="shared" si="9"/>
        <v>2153</v>
      </c>
      <c r="K328" s="219">
        <f t="shared" si="9"/>
        <v>2165</v>
      </c>
      <c r="L328" s="219">
        <f t="shared" si="9"/>
        <v>2212</v>
      </c>
      <c r="M328" s="219">
        <f t="shared" si="9"/>
        <v>2304</v>
      </c>
      <c r="N328" s="219">
        <f t="shared" si="9"/>
        <v>2249</v>
      </c>
      <c r="O328" s="219">
        <f t="shared" si="9"/>
        <v>2264</v>
      </c>
      <c r="P328" s="219">
        <f t="shared" si="9"/>
        <v>2282</v>
      </c>
      <c r="Q328" s="219">
        <f t="shared" si="9"/>
        <v>2288</v>
      </c>
      <c r="R328" s="219">
        <f t="shared" si="9"/>
        <v>2299</v>
      </c>
      <c r="S328" s="219">
        <f t="shared" si="9"/>
        <v>2298</v>
      </c>
      <c r="T328" s="219">
        <f t="shared" si="9"/>
        <v>2236</v>
      </c>
      <c r="U328" s="219">
        <f t="shared" si="9"/>
        <v>2230</v>
      </c>
      <c r="V328" s="219">
        <f t="shared" si="9"/>
        <v>2230</v>
      </c>
      <c r="W328" s="219">
        <f t="shared" si="9"/>
        <v>2243</v>
      </c>
      <c r="X328" s="219">
        <f t="shared" si="9"/>
        <v>2235</v>
      </c>
      <c r="Y328" s="219">
        <f t="shared" si="9"/>
        <v>2210</v>
      </c>
      <c r="Z328" s="219">
        <f t="shared" si="9"/>
        <v>2154</v>
      </c>
      <c r="AA328" s="219">
        <f t="shared" si="9"/>
        <v>2107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61" t="s">
        <v>426</v>
      </c>
      <c r="U330" s="361"/>
      <c r="V330" s="361"/>
      <c r="W330" s="36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62" t="s">
        <v>439</v>
      </c>
      <c r="U331" s="362"/>
      <c r="V331" s="363" t="s">
        <v>440</v>
      </c>
      <c r="W331" s="363"/>
    </row>
    <row r="332" spans="1:240" ht="14.65" customHeight="1" x14ac:dyDescent="0.2">
      <c r="C332" s="362" t="s">
        <v>441</v>
      </c>
      <c r="D332" s="364" t="s">
        <v>442</v>
      </c>
      <c r="E332" s="365" t="s">
        <v>443</v>
      </c>
      <c r="F332" s="365"/>
      <c r="G332" s="365"/>
      <c r="H332" s="332">
        <v>2366</v>
      </c>
      <c r="I332" s="332"/>
      <c r="J332" s="333">
        <f>H332/H338</f>
        <v>0.17102790226977013</v>
      </c>
      <c r="K332" s="333"/>
      <c r="L332" s="334">
        <v>707</v>
      </c>
      <c r="M332" s="334"/>
      <c r="N332" s="335">
        <f>L332/L338</f>
        <v>0.15859129654553611</v>
      </c>
      <c r="O332" s="335"/>
      <c r="P332" s="336">
        <v>29</v>
      </c>
      <c r="Q332" s="336"/>
      <c r="R332" s="337">
        <f>P332/P338</f>
        <v>0.26363636363636361</v>
      </c>
      <c r="S332" s="337"/>
      <c r="T332" s="379">
        <f>H332+L332+P332</f>
        <v>3102</v>
      </c>
      <c r="U332" s="379"/>
      <c r="V332" s="380">
        <f>T332/T338</f>
        <v>0.16857779468507147</v>
      </c>
      <c r="W332" s="380"/>
    </row>
    <row r="333" spans="1:240" x14ac:dyDescent="0.2">
      <c r="C333" s="362"/>
      <c r="D333" s="364"/>
      <c r="E333" s="365" t="s">
        <v>444</v>
      </c>
      <c r="F333" s="365"/>
      <c r="G333" s="365"/>
      <c r="H333" s="332">
        <v>550</v>
      </c>
      <c r="I333" s="332"/>
      <c r="J333" s="333">
        <f>H333/H338</f>
        <v>3.9757120138788495E-2</v>
      </c>
      <c r="K333" s="333"/>
      <c r="L333" s="334">
        <v>357</v>
      </c>
      <c r="M333" s="334"/>
      <c r="N333" s="335">
        <f>L333/L338</f>
        <v>8.0080753701211302E-2</v>
      </c>
      <c r="O333" s="335"/>
      <c r="P333" s="336">
        <v>0</v>
      </c>
      <c r="Q333" s="336"/>
      <c r="R333" s="337">
        <f>P333/P338</f>
        <v>0</v>
      </c>
      <c r="S333" s="337"/>
      <c r="T333" s="379">
        <f>H333+L333+P333</f>
        <v>907</v>
      </c>
      <c r="U333" s="379"/>
      <c r="V333" s="380">
        <f>T333/T338</f>
        <v>4.9290799413075376E-2</v>
      </c>
      <c r="W333" s="380"/>
    </row>
    <row r="334" spans="1:240" x14ac:dyDescent="0.2">
      <c r="C334" s="362"/>
      <c r="D334" s="364"/>
      <c r="E334" s="365" t="s">
        <v>445</v>
      </c>
      <c r="F334" s="365"/>
      <c r="G334" s="365"/>
      <c r="H334" s="332">
        <v>2</v>
      </c>
      <c r="I334" s="332"/>
      <c r="J334" s="333">
        <f>H334/H338</f>
        <v>1.4457134595923088E-4</v>
      </c>
      <c r="K334" s="333"/>
      <c r="L334" s="334">
        <v>8</v>
      </c>
      <c r="M334" s="334"/>
      <c r="N334" s="335">
        <f>L334/L338</f>
        <v>1.794526693584567E-3</v>
      </c>
      <c r="O334" s="335"/>
      <c r="P334" s="336">
        <v>0</v>
      </c>
      <c r="Q334" s="336"/>
      <c r="R334" s="337">
        <f>P334/P338</f>
        <v>0</v>
      </c>
      <c r="S334" s="337"/>
      <c r="T334" s="379">
        <f>H334+L334+P334</f>
        <v>10</v>
      </c>
      <c r="U334" s="379"/>
      <c r="V334" s="380">
        <f>T334/T338</f>
        <v>5.4344872561273838E-4</v>
      </c>
      <c r="W334" s="380"/>
    </row>
    <row r="335" spans="1:240" ht="14.65" customHeight="1" x14ac:dyDescent="0.2">
      <c r="C335" s="362"/>
      <c r="D335" s="364"/>
      <c r="E335" s="365" t="s">
        <v>446</v>
      </c>
      <c r="F335" s="365"/>
      <c r="G335" s="365"/>
      <c r="H335" s="332">
        <v>0</v>
      </c>
      <c r="I335" s="332"/>
      <c r="J335" s="333">
        <f>H335/H338</f>
        <v>0</v>
      </c>
      <c r="K335" s="333"/>
      <c r="L335" s="334">
        <v>2</v>
      </c>
      <c r="M335" s="334"/>
      <c r="N335" s="335">
        <f>L335/L338</f>
        <v>4.4863167339614175E-4</v>
      </c>
      <c r="O335" s="335"/>
      <c r="P335" s="336">
        <v>0</v>
      </c>
      <c r="Q335" s="336"/>
      <c r="R335" s="337">
        <f>P335/P338</f>
        <v>0</v>
      </c>
      <c r="S335" s="337"/>
      <c r="T335" s="379">
        <f>H335+L335+P335</f>
        <v>2</v>
      </c>
      <c r="U335" s="379"/>
      <c r="V335" s="380">
        <f>T335/T338</f>
        <v>1.0868974512254769E-4</v>
      </c>
      <c r="W335" s="380"/>
    </row>
    <row r="336" spans="1:240" ht="14.65" customHeight="1" x14ac:dyDescent="0.2">
      <c r="C336" s="362"/>
      <c r="D336" s="364"/>
      <c r="E336" s="368" t="s">
        <v>401</v>
      </c>
      <c r="F336" s="368"/>
      <c r="G336" s="368"/>
      <c r="H336" s="332">
        <f>SUM(H332:H335)</f>
        <v>2918</v>
      </c>
      <c r="I336" s="332">
        <f>SUM(H336:H336)</f>
        <v>2918</v>
      </c>
      <c r="J336" s="333">
        <f>H336/H338</f>
        <v>0.21092959375451786</v>
      </c>
      <c r="K336" s="333"/>
      <c r="L336" s="334">
        <f>L332+L333+L334+L335</f>
        <v>1074</v>
      </c>
      <c r="M336" s="334">
        <f>SUM(L336:L336)</f>
        <v>1074</v>
      </c>
      <c r="N336" s="335">
        <f>L336/L338</f>
        <v>0.24091520861372812</v>
      </c>
      <c r="O336" s="335"/>
      <c r="P336" s="336">
        <v>30</v>
      </c>
      <c r="Q336" s="336"/>
      <c r="R336" s="337">
        <f>P336/P338</f>
        <v>0.27272727272727271</v>
      </c>
      <c r="S336" s="337"/>
      <c r="T336" s="379">
        <f>SUM(T332:T335)</f>
        <v>4021</v>
      </c>
      <c r="U336" s="379"/>
      <c r="V336" s="380">
        <f>T336/T338</f>
        <v>0.21852073256888213</v>
      </c>
      <c r="W336" s="380"/>
    </row>
    <row r="337" spans="1:240" ht="14.65" customHeight="1" x14ac:dyDescent="0.2">
      <c r="A337"/>
      <c r="C337" s="362"/>
      <c r="D337" s="364" t="s">
        <v>447</v>
      </c>
      <c r="E337" s="364"/>
      <c r="F337" s="364"/>
      <c r="G337" s="364"/>
      <c r="H337" s="332">
        <v>10916</v>
      </c>
      <c r="I337" s="332"/>
      <c r="J337" s="333">
        <f>H337/H338</f>
        <v>0.78907040624548219</v>
      </c>
      <c r="K337" s="333"/>
      <c r="L337" s="334">
        <v>3384</v>
      </c>
      <c r="M337" s="334"/>
      <c r="N337" s="335">
        <f>L337/L338</f>
        <v>0.75908479138627183</v>
      </c>
      <c r="O337" s="335"/>
      <c r="P337" s="336">
        <v>80</v>
      </c>
      <c r="Q337" s="336"/>
      <c r="R337" s="337">
        <f>P337/P338</f>
        <v>0.72727272727272729</v>
      </c>
      <c r="S337" s="337"/>
      <c r="T337" s="379">
        <f>H337+L337+P337</f>
        <v>14380</v>
      </c>
      <c r="U337" s="379"/>
      <c r="V337" s="380">
        <f>T337/T338</f>
        <v>0.78147926743111784</v>
      </c>
      <c r="W337" s="380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13834</v>
      </c>
      <c r="I338" s="342"/>
      <c r="J338" s="307">
        <f>H338/H338</f>
        <v>1</v>
      </c>
      <c r="K338" s="307"/>
      <c r="L338" s="342">
        <f>L336+L337</f>
        <v>4458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81">
        <f>T336+T337</f>
        <v>18401</v>
      </c>
      <c r="U338" s="381"/>
      <c r="V338" s="382">
        <f>T338/T338</f>
        <v>1</v>
      </c>
      <c r="W338" s="382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5836</v>
      </c>
      <c r="I339" s="281">
        <f>SUM(I332:I336)</f>
        <v>2918</v>
      </c>
      <c r="J339" s="281"/>
      <c r="K339" s="281"/>
      <c r="L339" s="281">
        <f>SUM(L332:L336)</f>
        <v>2148</v>
      </c>
      <c r="M339" s="281">
        <f>SUM(M332:M336)</f>
        <v>1074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44068</v>
      </c>
      <c r="F342" s="225">
        <v>44069</v>
      </c>
      <c r="G342" s="225">
        <v>44070</v>
      </c>
      <c r="H342" s="225">
        <v>44071</v>
      </c>
      <c r="I342" s="225">
        <v>44072</v>
      </c>
      <c r="J342" s="225">
        <v>44073</v>
      </c>
      <c r="K342" s="225">
        <v>44074</v>
      </c>
      <c r="L342" s="225">
        <v>44075</v>
      </c>
      <c r="M342" s="226">
        <v>44076</v>
      </c>
      <c r="N342" s="226">
        <v>44077</v>
      </c>
      <c r="O342" s="226">
        <v>44078</v>
      </c>
      <c r="P342" s="226">
        <v>44079</v>
      </c>
      <c r="Q342" s="226">
        <v>44080</v>
      </c>
      <c r="R342" s="226">
        <v>44081</v>
      </c>
      <c r="S342" s="226">
        <v>44082</v>
      </c>
      <c r="T342" s="226">
        <v>44083</v>
      </c>
      <c r="U342" s="226">
        <v>44084</v>
      </c>
      <c r="V342" s="226">
        <v>44085</v>
      </c>
      <c r="W342" s="226">
        <v>44086</v>
      </c>
      <c r="X342" s="226">
        <v>44087</v>
      </c>
      <c r="Y342" s="226">
        <v>44088</v>
      </c>
      <c r="Z342" s="226">
        <v>44089</v>
      </c>
      <c r="AA342" s="226">
        <v>44089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3082</v>
      </c>
      <c r="F343" s="152">
        <v>3114</v>
      </c>
      <c r="G343" s="152">
        <v>3155</v>
      </c>
      <c r="H343" s="152">
        <v>3183</v>
      </c>
      <c r="I343" s="152">
        <v>3213</v>
      </c>
      <c r="J343" s="152">
        <v>3328</v>
      </c>
      <c r="K343" s="152">
        <v>3371</v>
      </c>
      <c r="L343" s="152">
        <v>3402</v>
      </c>
      <c r="M343" s="228">
        <v>3440</v>
      </c>
      <c r="N343" s="228">
        <v>3475</v>
      </c>
      <c r="O343" s="228">
        <v>3512</v>
      </c>
      <c r="P343" s="228">
        <v>3532</v>
      </c>
      <c r="Q343" s="228">
        <v>3556</v>
      </c>
      <c r="R343" s="228">
        <v>3587</v>
      </c>
      <c r="S343" s="228">
        <v>3618</v>
      </c>
      <c r="T343" s="228">
        <v>3646</v>
      </c>
      <c r="U343" s="228">
        <v>3668</v>
      </c>
      <c r="V343" s="228">
        <v>3880</v>
      </c>
      <c r="W343" s="228">
        <v>3906</v>
      </c>
      <c r="X343" s="228">
        <v>3930</v>
      </c>
      <c r="Y343" s="228">
        <v>3958</v>
      </c>
      <c r="Z343" s="228">
        <v>3992</v>
      </c>
      <c r="AA343" s="228">
        <v>4021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11422</v>
      </c>
      <c r="F344" s="130">
        <v>11535</v>
      </c>
      <c r="G344" s="130">
        <v>11618</v>
      </c>
      <c r="H344" s="130">
        <v>11706</v>
      </c>
      <c r="I344" s="130">
        <v>11807</v>
      </c>
      <c r="J344" s="130">
        <v>12341</v>
      </c>
      <c r="K344" s="130">
        <v>12413</v>
      </c>
      <c r="L344" s="130">
        <v>12500</v>
      </c>
      <c r="M344" s="230">
        <v>12614</v>
      </c>
      <c r="N344" s="230">
        <v>12705</v>
      </c>
      <c r="O344" s="230">
        <v>12808</v>
      </c>
      <c r="P344" s="230">
        <v>12926</v>
      </c>
      <c r="Q344" s="230">
        <v>12997</v>
      </c>
      <c r="R344" s="230">
        <v>13064</v>
      </c>
      <c r="S344" s="230">
        <v>13192</v>
      </c>
      <c r="T344" s="230">
        <v>13295</v>
      </c>
      <c r="U344" s="230">
        <v>13392</v>
      </c>
      <c r="V344" s="230">
        <v>13894</v>
      </c>
      <c r="W344" s="230">
        <v>14000</v>
      </c>
      <c r="X344" s="230">
        <v>14097</v>
      </c>
      <c r="Y344" s="230">
        <v>14182</v>
      </c>
      <c r="Z344" s="230">
        <v>14285</v>
      </c>
      <c r="AA344" s="230">
        <v>14380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AA345" si="10">SUM(E343:E344)</f>
        <v>14504</v>
      </c>
      <c r="F345" s="232">
        <f t="shared" si="10"/>
        <v>14649</v>
      </c>
      <c r="G345" s="232">
        <f t="shared" si="10"/>
        <v>14773</v>
      </c>
      <c r="H345" s="232">
        <f t="shared" si="10"/>
        <v>14889</v>
      </c>
      <c r="I345" s="232">
        <f t="shared" si="10"/>
        <v>15020</v>
      </c>
      <c r="J345" s="232">
        <f t="shared" si="10"/>
        <v>15669</v>
      </c>
      <c r="K345" s="232">
        <f t="shared" si="10"/>
        <v>15784</v>
      </c>
      <c r="L345" s="232">
        <f t="shared" si="10"/>
        <v>15902</v>
      </c>
      <c r="M345" s="233">
        <f t="shared" si="10"/>
        <v>16054</v>
      </c>
      <c r="N345" s="233">
        <f t="shared" si="10"/>
        <v>16180</v>
      </c>
      <c r="O345" s="233">
        <f t="shared" si="10"/>
        <v>16320</v>
      </c>
      <c r="P345" s="233">
        <f t="shared" si="10"/>
        <v>16458</v>
      </c>
      <c r="Q345" s="233">
        <f t="shared" si="10"/>
        <v>16553</v>
      </c>
      <c r="R345" s="233">
        <f t="shared" si="10"/>
        <v>16651</v>
      </c>
      <c r="S345" s="233">
        <f t="shared" si="10"/>
        <v>16810</v>
      </c>
      <c r="T345" s="233">
        <f t="shared" si="10"/>
        <v>16941</v>
      </c>
      <c r="U345" s="233">
        <f t="shared" si="10"/>
        <v>17060</v>
      </c>
      <c r="V345" s="233">
        <f t="shared" si="10"/>
        <v>17774</v>
      </c>
      <c r="W345" s="233">
        <f t="shared" si="10"/>
        <v>17906</v>
      </c>
      <c r="X345" s="233">
        <f t="shared" si="10"/>
        <v>18027</v>
      </c>
      <c r="Y345" s="233">
        <f t="shared" si="10"/>
        <v>18140</v>
      </c>
      <c r="Z345" s="233">
        <f t="shared" si="10"/>
        <v>18277</v>
      </c>
      <c r="AA345" s="233">
        <f t="shared" si="10"/>
        <v>18401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1" spans="4:19" ht="25.5" customHeight="1" x14ac:dyDescent="0.2">
      <c r="E361" s="369" t="s">
        <v>494</v>
      </c>
      <c r="F361" s="369"/>
      <c r="G361" s="369"/>
      <c r="H361" s="369"/>
      <c r="I361" s="369"/>
      <c r="J361" s="369"/>
      <c r="K361" s="369"/>
      <c r="L361" s="369"/>
      <c r="M361" s="369"/>
      <c r="N361" s="369"/>
      <c r="O361" s="369"/>
      <c r="P361" s="369"/>
      <c r="Q361" s="369"/>
      <c r="R361" s="369"/>
      <c r="S361" s="369"/>
    </row>
    <row r="362" spans="4:19" ht="26.25" customHeight="1" x14ac:dyDescent="0.2">
      <c r="E362" s="370" t="s">
        <v>495</v>
      </c>
      <c r="F362" s="370"/>
      <c r="G362" s="370"/>
      <c r="H362" s="370"/>
      <c r="I362" s="37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</row>
    <row r="363" spans="4:19" x14ac:dyDescent="0.2">
      <c r="E363" s="371" t="s">
        <v>468</v>
      </c>
      <c r="F363" s="371"/>
      <c r="G363" s="371"/>
      <c r="H363" s="371"/>
      <c r="I363" s="371"/>
      <c r="J363" s="371"/>
      <c r="K363" s="359" t="s">
        <v>439</v>
      </c>
      <c r="L363" s="359"/>
      <c r="M363" s="359"/>
      <c r="N363" s="359"/>
      <c r="O363" s="359"/>
      <c r="P363" s="372" t="s">
        <v>440</v>
      </c>
      <c r="Q363" s="372"/>
      <c r="R363" s="372"/>
      <c r="S363" s="372"/>
    </row>
    <row r="364" spans="4:19" x14ac:dyDescent="0.2">
      <c r="E364" s="373" t="s">
        <v>469</v>
      </c>
      <c r="F364" s="373"/>
      <c r="G364" s="373"/>
      <c r="H364" s="373"/>
      <c r="I364" s="373"/>
      <c r="J364" s="373"/>
      <c r="K364" s="374">
        <v>8243</v>
      </c>
      <c r="L364" s="374"/>
      <c r="M364" s="374"/>
      <c r="N364" s="374"/>
      <c r="O364" s="374"/>
      <c r="P364" s="375">
        <f>K364/K372</f>
        <v>0.5958508023709701</v>
      </c>
      <c r="Q364" s="375"/>
      <c r="R364" s="375"/>
      <c r="S364" s="375">
        <f t="shared" ref="S364:S372" si="11">SUM(P364:R364)</f>
        <v>0.5958508023709701</v>
      </c>
    </row>
    <row r="365" spans="4:19" x14ac:dyDescent="0.2">
      <c r="E365" s="373" t="s">
        <v>470</v>
      </c>
      <c r="F365" s="373"/>
      <c r="G365" s="373"/>
      <c r="H365" s="373"/>
      <c r="I365" s="373"/>
      <c r="J365" s="373"/>
      <c r="K365" s="374">
        <v>1668</v>
      </c>
      <c r="L365" s="374"/>
      <c r="M365" s="374"/>
      <c r="N365" s="374"/>
      <c r="O365" s="374"/>
      <c r="P365" s="375">
        <f>K365/K372</f>
        <v>0.12057250252999856</v>
      </c>
      <c r="Q365" s="375"/>
      <c r="R365" s="375"/>
      <c r="S365" s="375">
        <f t="shared" si="11"/>
        <v>0.12057250252999856</v>
      </c>
    </row>
    <row r="366" spans="4:19" x14ac:dyDescent="0.2">
      <c r="E366" s="373" t="s">
        <v>471</v>
      </c>
      <c r="F366" s="373"/>
      <c r="G366" s="373"/>
      <c r="H366" s="373"/>
      <c r="I366" s="373"/>
      <c r="J366" s="373"/>
      <c r="K366" s="374">
        <v>949</v>
      </c>
      <c r="L366" s="374"/>
      <c r="M366" s="374"/>
      <c r="N366" s="374"/>
      <c r="O366" s="374"/>
      <c r="P366" s="375">
        <f>K366/K372</f>
        <v>6.859910365765505E-2</v>
      </c>
      <c r="Q366" s="375"/>
      <c r="R366" s="375"/>
      <c r="S366" s="375">
        <f t="shared" si="11"/>
        <v>6.859910365765505E-2</v>
      </c>
    </row>
    <row r="367" spans="4:19" x14ac:dyDescent="0.2">
      <c r="E367" s="373" t="s">
        <v>472</v>
      </c>
      <c r="F367" s="373"/>
      <c r="G367" s="373"/>
      <c r="H367" s="373"/>
      <c r="I367" s="373"/>
      <c r="J367" s="373"/>
      <c r="K367" s="374">
        <v>729</v>
      </c>
      <c r="L367" s="374"/>
      <c r="M367" s="374"/>
      <c r="N367" s="374"/>
      <c r="O367" s="374"/>
      <c r="P367" s="375">
        <f>K367/K372</f>
        <v>5.2696255602139655E-2</v>
      </c>
      <c r="Q367" s="375"/>
      <c r="R367" s="375"/>
      <c r="S367" s="375">
        <f t="shared" si="11"/>
        <v>5.2696255602139655E-2</v>
      </c>
    </row>
    <row r="368" spans="4:19" x14ac:dyDescent="0.2">
      <c r="E368" s="373" t="s">
        <v>473</v>
      </c>
      <c r="F368" s="373"/>
      <c r="G368" s="373"/>
      <c r="H368" s="373"/>
      <c r="I368" s="373"/>
      <c r="J368" s="373"/>
      <c r="K368" s="374">
        <v>634</v>
      </c>
      <c r="L368" s="374"/>
      <c r="M368" s="374"/>
      <c r="N368" s="374"/>
      <c r="O368" s="374"/>
      <c r="P368" s="375">
        <f>K368/K372</f>
        <v>4.5829116669076186E-2</v>
      </c>
      <c r="Q368" s="375"/>
      <c r="R368" s="375"/>
      <c r="S368" s="375">
        <f t="shared" si="11"/>
        <v>4.5829116669076186E-2</v>
      </c>
    </row>
    <row r="369" spans="3:19" x14ac:dyDescent="0.2">
      <c r="E369" s="373" t="s">
        <v>474</v>
      </c>
      <c r="F369" s="373"/>
      <c r="G369" s="373"/>
      <c r="H369" s="373"/>
      <c r="I369" s="373"/>
      <c r="J369" s="373"/>
      <c r="K369" s="374">
        <v>538</v>
      </c>
      <c r="L369" s="374"/>
      <c r="M369" s="374"/>
      <c r="N369" s="374"/>
      <c r="O369" s="374"/>
      <c r="P369" s="375">
        <f>K369/K372</f>
        <v>3.888969206303311E-2</v>
      </c>
      <c r="Q369" s="375"/>
      <c r="R369" s="375"/>
      <c r="S369" s="375">
        <f t="shared" si="11"/>
        <v>3.888969206303311E-2</v>
      </c>
    </row>
    <row r="370" spans="3:19" x14ac:dyDescent="0.2">
      <c r="E370" s="373" t="s">
        <v>505</v>
      </c>
      <c r="F370" s="373"/>
      <c r="G370" s="373"/>
      <c r="H370" s="373"/>
      <c r="I370" s="373"/>
      <c r="J370" s="373"/>
      <c r="K370" s="374">
        <v>814</v>
      </c>
      <c r="L370" s="374"/>
      <c r="M370" s="374"/>
      <c r="N370" s="374"/>
      <c r="O370" s="374"/>
      <c r="P370" s="375">
        <f>K370/K372</f>
        <v>5.8840537805406969E-2</v>
      </c>
      <c r="Q370" s="375"/>
      <c r="R370" s="375"/>
      <c r="S370" s="375">
        <f t="shared" si="11"/>
        <v>5.8840537805406969E-2</v>
      </c>
    </row>
    <row r="371" spans="3:19" x14ac:dyDescent="0.2">
      <c r="E371" s="373" t="s">
        <v>476</v>
      </c>
      <c r="F371" s="373"/>
      <c r="G371" s="373"/>
      <c r="H371" s="373"/>
      <c r="I371" s="373"/>
      <c r="J371" s="373"/>
      <c r="K371" s="374">
        <v>259</v>
      </c>
      <c r="L371" s="374"/>
      <c r="M371" s="374"/>
      <c r="N371" s="374"/>
      <c r="O371" s="374"/>
      <c r="P371" s="375">
        <f>K371/K372</f>
        <v>1.87219893017204E-2</v>
      </c>
      <c r="Q371" s="375"/>
      <c r="R371" s="375"/>
      <c r="S371" s="375">
        <f t="shared" si="11"/>
        <v>1.87219893017204E-2</v>
      </c>
    </row>
    <row r="372" spans="3:19" x14ac:dyDescent="0.2">
      <c r="E372" s="376" t="s">
        <v>401</v>
      </c>
      <c r="F372" s="376"/>
      <c r="G372" s="376"/>
      <c r="H372" s="376"/>
      <c r="I372" s="376"/>
      <c r="J372" s="376"/>
      <c r="K372" s="377">
        <f>K364+K365+K366+K367+K368+K369+K370+K371</f>
        <v>13834</v>
      </c>
      <c r="L372" s="377"/>
      <c r="M372" s="377"/>
      <c r="N372" s="377"/>
      <c r="O372" s="377">
        <f>SUM(K372:N372)</f>
        <v>13834</v>
      </c>
      <c r="P372" s="378">
        <f>SUM(P364:P371)</f>
        <v>1</v>
      </c>
      <c r="Q372" s="378"/>
      <c r="R372" s="378"/>
      <c r="S372" s="378">
        <f t="shared" si="11"/>
        <v>1</v>
      </c>
    </row>
    <row r="373" spans="3:19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3:19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3:19" x14ac:dyDescent="0.2">
      <c r="C375"/>
      <c r="E375" s="242" t="s">
        <v>506</v>
      </c>
    </row>
    <row r="376" spans="3:19" x14ac:dyDescent="0.2">
      <c r="E376" s="242" t="s">
        <v>507</v>
      </c>
    </row>
  </sheetData>
  <mergeCells count="287">
    <mergeCell ref="E372:J372"/>
    <mergeCell ref="K372:O372"/>
    <mergeCell ref="P372:S372"/>
    <mergeCell ref="E369:J369"/>
    <mergeCell ref="K369:O369"/>
    <mergeCell ref="P369:S369"/>
    <mergeCell ref="E370:J370"/>
    <mergeCell ref="K370:O370"/>
    <mergeCell ref="P370:S370"/>
    <mergeCell ref="E371:J371"/>
    <mergeCell ref="K371:O371"/>
    <mergeCell ref="P371:S371"/>
    <mergeCell ref="E366:J366"/>
    <mergeCell ref="K366:O366"/>
    <mergeCell ref="P366:S366"/>
    <mergeCell ref="E367:J367"/>
    <mergeCell ref="K367:O367"/>
    <mergeCell ref="P367:S367"/>
    <mergeCell ref="E368:J368"/>
    <mergeCell ref="K368:O368"/>
    <mergeCell ref="P368:S368"/>
    <mergeCell ref="E361:S361"/>
    <mergeCell ref="E362:S362"/>
    <mergeCell ref="E363:J363"/>
    <mergeCell ref="K363:O363"/>
    <mergeCell ref="P363:S363"/>
    <mergeCell ref="E364:J364"/>
    <mergeCell ref="K364:O364"/>
    <mergeCell ref="P364:S364"/>
    <mergeCell ref="E365:J365"/>
    <mergeCell ref="K365:O365"/>
    <mergeCell ref="P365:S365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AA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AA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5"/>
    <mergeCell ref="C104:C105"/>
    <mergeCell ref="B106:B125"/>
    <mergeCell ref="C107:C112"/>
    <mergeCell ref="C117:C119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6"/>
  <sheetViews>
    <sheetView topLeftCell="B301" zoomScaleNormal="100" workbookViewId="0">
      <selection activeCell="E374" sqref="E374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44091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>
        <v>20</v>
      </c>
      <c r="F10" s="29">
        <v>11</v>
      </c>
      <c r="G10" s="30">
        <f>E10-F10</f>
        <v>9</v>
      </c>
      <c r="H10" s="31">
        <f>F10/E10</f>
        <v>0.55000000000000004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>
        <v>1</v>
      </c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>
        <v>1</v>
      </c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/>
      <c r="F13" s="43"/>
      <c r="G13" s="44"/>
      <c r="H13" s="45"/>
      <c r="I13" s="44"/>
      <c r="J13" s="43"/>
      <c r="K13" s="44"/>
      <c r="L13" s="46"/>
      <c r="M13" s="47"/>
      <c r="N13" s="48"/>
      <c r="O13" s="49"/>
      <c r="P13" s="47"/>
      <c r="Q13" s="47"/>
      <c r="R13" s="48"/>
      <c r="S13" s="47"/>
      <c r="T13" s="50"/>
      <c r="U13" s="51"/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7</v>
      </c>
      <c r="G14" s="44">
        <f>E14-F14</f>
        <v>1</v>
      </c>
      <c r="H14" s="45">
        <f>F14/E14</f>
        <v>0.875</v>
      </c>
      <c r="I14" s="44">
        <v>10</v>
      </c>
      <c r="J14" s="43">
        <v>10</v>
      </c>
      <c r="K14" s="44">
        <f>I14-J14</f>
        <v>0</v>
      </c>
      <c r="L14" s="46">
        <f>J14/I14</f>
        <v>1</v>
      </c>
      <c r="M14" s="54"/>
      <c r="N14" s="51"/>
      <c r="O14" s="49"/>
      <c r="P14" s="45"/>
      <c r="Q14" s="54"/>
      <c r="R14" s="43"/>
      <c r="S14" s="44"/>
      <c r="T14" s="46"/>
      <c r="U14" s="51"/>
      <c r="V14" s="51">
        <v>1</v>
      </c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8</v>
      </c>
      <c r="G16" s="44">
        <f>E16-F16</f>
        <v>2</v>
      </c>
      <c r="H16" s="45">
        <f>F16/E16</f>
        <v>0.8</v>
      </c>
      <c r="I16" s="44">
        <v>15</v>
      </c>
      <c r="J16" s="43">
        <v>4</v>
      </c>
      <c r="K16" s="44">
        <f>I16-J16</f>
        <v>11</v>
      </c>
      <c r="L16" s="46">
        <f>J16/I16</f>
        <v>0.26666666666666666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47</v>
      </c>
      <c r="G17" s="44">
        <f>E17-F17</f>
        <v>18</v>
      </c>
      <c r="H17" s="45">
        <f>F17/E17</f>
        <v>0.72307692307692306</v>
      </c>
      <c r="I17" s="44">
        <v>70</v>
      </c>
      <c r="J17" s="43">
        <v>39</v>
      </c>
      <c r="K17" s="44">
        <f>I17-J17</f>
        <v>31</v>
      </c>
      <c r="L17" s="46">
        <f>J17/I17</f>
        <v>0.55714285714285716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>
        <v>1</v>
      </c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55</v>
      </c>
      <c r="G19" s="44">
        <f>E19-F19</f>
        <v>6</v>
      </c>
      <c r="H19" s="45">
        <f>F19/E19</f>
        <v>0.90163934426229508</v>
      </c>
      <c r="I19" s="44">
        <v>83</v>
      </c>
      <c r="J19" s="43">
        <v>80</v>
      </c>
      <c r="K19" s="44">
        <f>I19-J19</f>
        <v>3</v>
      </c>
      <c r="L19" s="46">
        <f>J19/I19</f>
        <v>0.96385542168674698</v>
      </c>
      <c r="M19" s="54">
        <v>5</v>
      </c>
      <c r="N19" s="51">
        <v>4</v>
      </c>
      <c r="O19" s="49">
        <f>M19-N19</f>
        <v>1</v>
      </c>
      <c r="P19" s="45">
        <f>N19/M19</f>
        <v>0.8</v>
      </c>
      <c r="Q19" s="54"/>
      <c r="R19" s="43"/>
      <c r="S19" s="44"/>
      <c r="T19" s="46"/>
      <c r="U19" s="51"/>
      <c r="V19" s="51"/>
      <c r="W19" s="51"/>
      <c r="X19" s="52">
        <v>9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3</v>
      </c>
      <c r="O20" s="49">
        <f>M20-N20</f>
        <v>2</v>
      </c>
      <c r="P20" s="45">
        <f>N20/M20</f>
        <v>0.6</v>
      </c>
      <c r="Q20" s="54">
        <v>10</v>
      </c>
      <c r="R20" s="43">
        <v>8</v>
      </c>
      <c r="S20" s="44">
        <f>Q20-R20</f>
        <v>2</v>
      </c>
      <c r="T20" s="46">
        <f>R20/Q20</f>
        <v>0.8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3</v>
      </c>
      <c r="G22" s="44">
        <f>E22-F22</f>
        <v>2</v>
      </c>
      <c r="H22" s="45">
        <f>F22/E22</f>
        <v>0.6</v>
      </c>
      <c r="I22" s="44">
        <v>8</v>
      </c>
      <c r="J22" s="43">
        <v>5</v>
      </c>
      <c r="K22" s="44">
        <f>I22-J22</f>
        <v>3</v>
      </c>
      <c r="L22" s="46">
        <f>J22/I22</f>
        <v>0.625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28</v>
      </c>
      <c r="G24" s="44">
        <f>E24-F24</f>
        <v>5</v>
      </c>
      <c r="H24" s="45">
        <f>F24/E24</f>
        <v>0.84848484848484851</v>
      </c>
      <c r="I24" s="44">
        <v>48</v>
      </c>
      <c r="J24" s="43">
        <v>36</v>
      </c>
      <c r="K24" s="44">
        <f>I24-J24</f>
        <v>12</v>
      </c>
      <c r="L24" s="46">
        <f>J24/I24</f>
        <v>0.75</v>
      </c>
      <c r="M24" s="54">
        <v>6</v>
      </c>
      <c r="N24" s="51">
        <v>0</v>
      </c>
      <c r="O24" s="49">
        <f>M24-N24</f>
        <v>6</v>
      </c>
      <c r="P24" s="45">
        <f>N24/M24</f>
        <v>0</v>
      </c>
      <c r="Q24" s="54">
        <v>10</v>
      </c>
      <c r="R24" s="43">
        <v>3</v>
      </c>
      <c r="S24" s="44">
        <f>Q24-R24</f>
        <v>7</v>
      </c>
      <c r="T24" s="46">
        <f>R24/Q24</f>
        <v>0.3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62</v>
      </c>
      <c r="G25" s="44">
        <f>E25-F25</f>
        <v>0</v>
      </c>
      <c r="H25" s="45">
        <f>F25/E25</f>
        <v>1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>
        <v>1</v>
      </c>
      <c r="V25" s="51">
        <v>3</v>
      </c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20</v>
      </c>
      <c r="G27" s="44">
        <f>E27-F27</f>
        <v>2</v>
      </c>
      <c r="H27" s="45">
        <f>F27/E27</f>
        <v>0.90909090909090906</v>
      </c>
      <c r="I27" s="44">
        <v>34</v>
      </c>
      <c r="J27" s="43">
        <v>14</v>
      </c>
      <c r="K27" s="44">
        <f>I27-J27</f>
        <v>20</v>
      </c>
      <c r="L27" s="46">
        <f>J27/I27</f>
        <v>0.41176470588235292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42</v>
      </c>
      <c r="G29" s="44">
        <f>E29-F29</f>
        <v>10</v>
      </c>
      <c r="H29" s="45">
        <f>F29/E29</f>
        <v>0.80769230769230771</v>
      </c>
      <c r="I29" s="44">
        <v>32</v>
      </c>
      <c r="J29" s="43">
        <v>16</v>
      </c>
      <c r="K29" s="44">
        <f>I29-J29</f>
        <v>16</v>
      </c>
      <c r="L29" s="46">
        <f>J29/I29</f>
        <v>0.5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8</v>
      </c>
      <c r="G30" s="44">
        <f>E30-F30</f>
        <v>2</v>
      </c>
      <c r="H30" s="45">
        <f>F30/E30</f>
        <v>0.8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1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2</v>
      </c>
      <c r="X33" s="52">
        <v>1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8</v>
      </c>
      <c r="G34" s="44">
        <f>E34-F34</f>
        <v>0</v>
      </c>
      <c r="H34" s="45">
        <f>F34/E34</f>
        <v>1</v>
      </c>
      <c r="I34" s="44">
        <v>10</v>
      </c>
      <c r="J34" s="43">
        <v>10</v>
      </c>
      <c r="K34" s="44">
        <f>I34-J34</f>
        <v>0</v>
      </c>
      <c r="L34" s="46">
        <f>J34/I34</f>
        <v>1</v>
      </c>
      <c r="M34" s="54"/>
      <c r="N34" s="51"/>
      <c r="O34" s="49"/>
      <c r="P34" s="45"/>
      <c r="Q34" s="54"/>
      <c r="R34" s="43"/>
      <c r="S34" s="44"/>
      <c r="T34" s="46"/>
      <c r="U34" s="51">
        <v>1</v>
      </c>
      <c r="V34" s="51">
        <v>1</v>
      </c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118</v>
      </c>
      <c r="G35" s="44">
        <f>E35-F35</f>
        <v>7</v>
      </c>
      <c r="H35" s="45">
        <f>F35/E35</f>
        <v>0.94399999999999995</v>
      </c>
      <c r="I35" s="44">
        <v>212</v>
      </c>
      <c r="J35" s="43">
        <v>51</v>
      </c>
      <c r="K35" s="44">
        <f>I35-J35</f>
        <v>161</v>
      </c>
      <c r="L35" s="46">
        <f>J35/I35</f>
        <v>0.24056603773584906</v>
      </c>
      <c r="M35" s="54"/>
      <c r="N35" s="51"/>
      <c r="O35" s="49"/>
      <c r="P35" s="45"/>
      <c r="Q35" s="54"/>
      <c r="R35" s="43"/>
      <c r="S35" s="44"/>
      <c r="T35" s="46"/>
      <c r="U35" s="51">
        <v>8</v>
      </c>
      <c r="V35" s="51">
        <v>10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>
        <v>2</v>
      </c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</v>
      </c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21</v>
      </c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2</v>
      </c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2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/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>
        <v>1</v>
      </c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30</v>
      </c>
      <c r="G50" s="44">
        <f>E50-F50</f>
        <v>0</v>
      </c>
      <c r="H50" s="45">
        <f>F50/E50</f>
        <v>1</v>
      </c>
      <c r="I50" s="44">
        <v>24</v>
      </c>
      <c r="J50" s="43">
        <v>17</v>
      </c>
      <c r="K50" s="44">
        <f>I50-J50</f>
        <v>7</v>
      </c>
      <c r="L50" s="46">
        <f>J50/I50</f>
        <v>0.70833333333333337</v>
      </c>
      <c r="M50" s="54"/>
      <c r="N50" s="51"/>
      <c r="O50" s="49"/>
      <c r="P50" s="45"/>
      <c r="Q50" s="54"/>
      <c r="R50" s="43"/>
      <c r="S50" s="44"/>
      <c r="T50" s="46"/>
      <c r="U50" s="51">
        <v>2</v>
      </c>
      <c r="V50" s="51">
        <v>1</v>
      </c>
      <c r="W50" s="51"/>
      <c r="X50" s="52">
        <v>1</v>
      </c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1</v>
      </c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>
        <v>1</v>
      </c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4</v>
      </c>
      <c r="G65" s="44">
        <f>E65-F65</f>
        <v>0</v>
      </c>
      <c r="H65" s="45">
        <f>F65/E65</f>
        <v>1</v>
      </c>
      <c r="I65" s="44">
        <v>4</v>
      </c>
      <c r="J65" s="43">
        <v>4</v>
      </c>
      <c r="K65" s="44">
        <f>I65-J65</f>
        <v>0</v>
      </c>
      <c r="L65" s="46">
        <f>J65/I65</f>
        <v>1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2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>
        <v>10</v>
      </c>
      <c r="F66" s="43">
        <v>3</v>
      </c>
      <c r="G66" s="44">
        <f>E66-F66</f>
        <v>7</v>
      </c>
      <c r="H66" s="45">
        <f>F66/E66</f>
        <v>0.3</v>
      </c>
      <c r="I66" s="44">
        <v>40</v>
      </c>
      <c r="J66" s="43">
        <v>4</v>
      </c>
      <c r="K66" s="44">
        <f>I66-J66</f>
        <v>36</v>
      </c>
      <c r="L66" s="46">
        <f>J66/I66</f>
        <v>0.1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7</v>
      </c>
      <c r="G67" s="44">
        <f>E67-F67</f>
        <v>13</v>
      </c>
      <c r="H67" s="45">
        <f>F67/E67</f>
        <v>0.35</v>
      </c>
      <c r="I67" s="44">
        <v>60</v>
      </c>
      <c r="J67" s="43">
        <v>6</v>
      </c>
      <c r="K67" s="44">
        <f>I67-J67</f>
        <v>54</v>
      </c>
      <c r="L67" s="46">
        <f>J67/I67</f>
        <v>0.1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4</v>
      </c>
      <c r="G71" s="44">
        <f>E71-F71</f>
        <v>6</v>
      </c>
      <c r="H71" s="45">
        <f>F71/E71</f>
        <v>0.4</v>
      </c>
      <c r="I71" s="44">
        <v>20</v>
      </c>
      <c r="J71" s="43">
        <v>8</v>
      </c>
      <c r="K71" s="44">
        <f>I71-J71</f>
        <v>12</v>
      </c>
      <c r="L71" s="46">
        <f>J71/I71</f>
        <v>0.4</v>
      </c>
      <c r="M71" s="54"/>
      <c r="N71" s="51"/>
      <c r="O71" s="49"/>
      <c r="P71" s="45"/>
      <c r="Q71" s="54"/>
      <c r="R71" s="43"/>
      <c r="S71" s="44"/>
      <c r="T71" s="46"/>
      <c r="U71" s="51"/>
      <c r="V71" s="51">
        <v>1</v>
      </c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2</v>
      </c>
      <c r="G73" s="44">
        <f>E73-F73</f>
        <v>2</v>
      </c>
      <c r="H73" s="45">
        <f>F73/E73</f>
        <v>0.5</v>
      </c>
      <c r="I73" s="44">
        <v>8</v>
      </c>
      <c r="J73" s="43">
        <v>3</v>
      </c>
      <c r="K73" s="44">
        <f>I73-J73</f>
        <v>5</v>
      </c>
      <c r="L73" s="46">
        <f>J73/I73</f>
        <v>0.375</v>
      </c>
      <c r="M73" s="54"/>
      <c r="N73" s="51"/>
      <c r="O73" s="49"/>
      <c r="P73" s="45"/>
      <c r="Q73" s="54"/>
      <c r="R73" s="43"/>
      <c r="S73" s="44"/>
      <c r="T73" s="46"/>
      <c r="U73" s="51"/>
      <c r="V73" s="51">
        <v>1</v>
      </c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1</v>
      </c>
      <c r="G74" s="44">
        <f>E74-F74</f>
        <v>1</v>
      </c>
      <c r="H74" s="45">
        <f>F74/E74</f>
        <v>0.5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>
        <v>2</v>
      </c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20</v>
      </c>
      <c r="G80" s="44">
        <f>E80-F80</f>
        <v>0</v>
      </c>
      <c r="H80" s="45">
        <f>F80/E80</f>
        <v>1</v>
      </c>
      <c r="I80" s="44">
        <v>20</v>
      </c>
      <c r="J80" s="43">
        <v>8</v>
      </c>
      <c r="K80" s="44">
        <f>I80-J80</f>
        <v>12</v>
      </c>
      <c r="L80" s="46">
        <f>J80/I80</f>
        <v>0.4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4</v>
      </c>
      <c r="G81" s="44">
        <f>E81-F81</f>
        <v>0</v>
      </c>
      <c r="H81" s="45">
        <f>F81/E81</f>
        <v>1</v>
      </c>
      <c r="I81" s="44">
        <v>6</v>
      </c>
      <c r="J81" s="43">
        <v>5</v>
      </c>
      <c r="K81" s="44">
        <f>I81-J81</f>
        <v>1</v>
      </c>
      <c r="L81" s="46">
        <f>J81/I81</f>
        <v>0.83333333333333337</v>
      </c>
      <c r="M81" s="54"/>
      <c r="N81" s="51"/>
      <c r="O81" s="49"/>
      <c r="P81" s="45"/>
      <c r="Q81" s="54">
        <v>2</v>
      </c>
      <c r="R81" s="43">
        <v>0</v>
      </c>
      <c r="S81" s="44">
        <f>Q81-R81</f>
        <v>2</v>
      </c>
      <c r="T81" s="46">
        <f>R81/Q81</f>
        <v>0</v>
      </c>
      <c r="U81" s="51">
        <v>1</v>
      </c>
      <c r="V81" s="51">
        <v>1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585</v>
      </c>
      <c r="F82" s="59">
        <f>SUM(F10:F81)</f>
        <v>492</v>
      </c>
      <c r="G82" s="59">
        <f>E82-F82</f>
        <v>93</v>
      </c>
      <c r="H82" s="24">
        <f>F82/E82</f>
        <v>0.84102564102564104</v>
      </c>
      <c r="I82" s="23">
        <f>SUM(I10:I81)</f>
        <v>808</v>
      </c>
      <c r="J82" s="23">
        <f>SUM(J10:J81)</f>
        <v>410</v>
      </c>
      <c r="K82" s="23">
        <f>I82-J82</f>
        <v>398</v>
      </c>
      <c r="L82" s="60">
        <f>J82/I82</f>
        <v>0.50742574257425743</v>
      </c>
      <c r="M82" s="59">
        <f>SUM(M10:M81)</f>
        <v>16</v>
      </c>
      <c r="N82" s="59">
        <f>SUM(N10:N81)</f>
        <v>7</v>
      </c>
      <c r="O82" s="61">
        <f>M82-N82</f>
        <v>9</v>
      </c>
      <c r="P82" s="24">
        <f>N82/M82</f>
        <v>0.4375</v>
      </c>
      <c r="Q82" s="59">
        <f>SUM(Q10:Q81)</f>
        <v>22</v>
      </c>
      <c r="R82" s="59">
        <f>SUM(R10:R81)</f>
        <v>11</v>
      </c>
      <c r="S82" s="23">
        <f>Q82-R82</f>
        <v>11</v>
      </c>
      <c r="T82" s="60">
        <f>R82/Q82</f>
        <v>0.5</v>
      </c>
      <c r="U82" s="59">
        <f>SUM(U10:U81)</f>
        <v>16</v>
      </c>
      <c r="V82" s="59">
        <f>SUM(V10:V81)</f>
        <v>62</v>
      </c>
      <c r="W82" s="59">
        <f>SUM(W10:W81)</f>
        <v>2</v>
      </c>
      <c r="X82" s="62">
        <f>SUM(X10:X81)</f>
        <v>11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1</v>
      </c>
      <c r="G83" s="68">
        <f>E83-F83</f>
        <v>6</v>
      </c>
      <c r="H83" s="69">
        <f>F83/E83</f>
        <v>0.14285714285714285</v>
      </c>
      <c r="I83" s="68">
        <v>7</v>
      </c>
      <c r="J83" s="67">
        <v>2</v>
      </c>
      <c r="K83" s="70">
        <f>I83-J83</f>
        <v>5</v>
      </c>
      <c r="L83" s="71">
        <f>J83/I83</f>
        <v>0.2857142857142857</v>
      </c>
      <c r="M83" s="68">
        <v>2</v>
      </c>
      <c r="N83" s="67">
        <v>0</v>
      </c>
      <c r="O83" s="70">
        <f>M83-N83</f>
        <v>2</v>
      </c>
      <c r="P83" s="69">
        <f>N83/M83</f>
        <v>0</v>
      </c>
      <c r="Q83" s="68">
        <v>3</v>
      </c>
      <c r="R83" s="67">
        <v>0</v>
      </c>
      <c r="S83" s="70">
        <f>Q83-R83</f>
        <v>3</v>
      </c>
      <c r="T83" s="71">
        <f>R83/Q83</f>
        <v>0</v>
      </c>
      <c r="U83" s="72"/>
      <c r="V83" s="67">
        <v>1</v>
      </c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2</v>
      </c>
      <c r="G84" s="76">
        <f>E84-F84</f>
        <v>3</v>
      </c>
      <c r="H84" s="77">
        <f>F84/E84</f>
        <v>0.4</v>
      </c>
      <c r="I84" s="76">
        <v>15</v>
      </c>
      <c r="J84" s="75">
        <v>4</v>
      </c>
      <c r="K84" s="78">
        <f>I84-J84</f>
        <v>11</v>
      </c>
      <c r="L84" s="79">
        <f>J84/I84</f>
        <v>0.26666666666666666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4</v>
      </c>
      <c r="G87" s="76">
        <f>E87-F87</f>
        <v>6</v>
      </c>
      <c r="H87" s="77">
        <f>F87/E87</f>
        <v>0.4</v>
      </c>
      <c r="I87" s="76">
        <v>20</v>
      </c>
      <c r="J87" s="75">
        <v>5</v>
      </c>
      <c r="K87" s="78">
        <f>I87-J87</f>
        <v>15</v>
      </c>
      <c r="L87" s="79">
        <f>J87/I87</f>
        <v>0.25</v>
      </c>
      <c r="M87" s="76"/>
      <c r="N87" s="75"/>
      <c r="O87" s="78"/>
      <c r="P87" s="77"/>
      <c r="Q87" s="76"/>
      <c r="R87" s="75"/>
      <c r="S87" s="78"/>
      <c r="T87" s="79"/>
      <c r="U87" s="80"/>
      <c r="V87" s="75">
        <v>1</v>
      </c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149</v>
      </c>
      <c r="D88" s="65" t="s">
        <v>150</v>
      </c>
      <c r="E88" s="74">
        <v>10</v>
      </c>
      <c r="F88" s="75">
        <v>3</v>
      </c>
      <c r="G88" s="76">
        <f>E88-F88</f>
        <v>7</v>
      </c>
      <c r="H88" s="77">
        <f>F88/E88</f>
        <v>0.3</v>
      </c>
      <c r="I88" s="76">
        <v>7</v>
      </c>
      <c r="J88" s="75">
        <v>0</v>
      </c>
      <c r="K88" s="78">
        <f>I88-J88</f>
        <v>7</v>
      </c>
      <c r="L88" s="79">
        <f>J88/I88</f>
        <v>0</v>
      </c>
      <c r="M88" s="76"/>
      <c r="N88" s="75"/>
      <c r="O88" s="78"/>
      <c r="P88" s="77"/>
      <c r="Q88" s="76"/>
      <c r="R88" s="75"/>
      <c r="S88" s="78"/>
      <c r="T88" s="79"/>
      <c r="U88" s="80"/>
      <c r="V88" s="75"/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151</v>
      </c>
      <c r="D89" s="65" t="s">
        <v>152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>
        <v>2</v>
      </c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 t="s">
        <v>153</v>
      </c>
      <c r="C90" s="64" t="s">
        <v>154</v>
      </c>
      <c r="D90" s="65" t="s">
        <v>155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156</v>
      </c>
      <c r="D91" s="65" t="s">
        <v>157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158</v>
      </c>
      <c r="D92" s="65" t="s">
        <v>159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1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160</v>
      </c>
      <c r="D93" s="65" t="s">
        <v>161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162</v>
      </c>
      <c r="D94" s="65" t="s">
        <v>163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164</v>
      </c>
      <c r="D95" s="65" t="s">
        <v>165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/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166</v>
      </c>
      <c r="D96" s="65" t="s">
        <v>167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>
        <v>2</v>
      </c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 t="s">
        <v>168</v>
      </c>
      <c r="D97" s="65" t="s">
        <v>169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170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171</v>
      </c>
      <c r="E99" s="74">
        <v>10</v>
      </c>
      <c r="F99" s="75">
        <v>7</v>
      </c>
      <c r="G99" s="76">
        <f>E99-F99</f>
        <v>3</v>
      </c>
      <c r="H99" s="77">
        <f>F99/E99</f>
        <v>0.7</v>
      </c>
      <c r="I99" s="76">
        <v>10</v>
      </c>
      <c r="J99" s="75">
        <v>6</v>
      </c>
      <c r="K99" s="78">
        <f>I99-J99</f>
        <v>4</v>
      </c>
      <c r="L99" s="79">
        <f>J99/I99</f>
        <v>0.6</v>
      </c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</row>
    <row r="100" spans="1:240" x14ac:dyDescent="0.2">
      <c r="A100" s="274"/>
      <c r="B100" s="275"/>
      <c r="C100" s="64" t="s">
        <v>172</v>
      </c>
      <c r="D100" s="65" t="s">
        <v>173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>
        <v>2</v>
      </c>
      <c r="W100" s="75"/>
      <c r="X100" s="81"/>
    </row>
    <row r="101" spans="1:240" x14ac:dyDescent="0.2">
      <c r="A101" s="274"/>
      <c r="B101" s="275" t="s">
        <v>174</v>
      </c>
      <c r="C101" s="64" t="s">
        <v>175</v>
      </c>
      <c r="D101" s="65" t="s">
        <v>176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177</v>
      </c>
      <c r="D102" s="65" t="s">
        <v>178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>
        <v>1</v>
      </c>
      <c r="W102" s="75"/>
      <c r="X102" s="81"/>
    </row>
    <row r="103" spans="1:240" x14ac:dyDescent="0.2">
      <c r="A103" s="274"/>
      <c r="B103" s="275"/>
      <c r="C103" s="64" t="s">
        <v>179</v>
      </c>
      <c r="D103" s="65" t="s">
        <v>180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/>
      <c r="W103" s="75"/>
      <c r="X103" s="81"/>
    </row>
    <row r="104" spans="1:240" x14ac:dyDescent="0.2">
      <c r="A104" s="274"/>
      <c r="B104" s="275"/>
      <c r="C104" s="64" t="s">
        <v>211</v>
      </c>
      <c r="D104" s="65" t="s">
        <v>202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>
        <v>1</v>
      </c>
      <c r="W104" s="75"/>
      <c r="X104" s="81"/>
    </row>
    <row r="105" spans="1:240" x14ac:dyDescent="0.2">
      <c r="A105" s="274"/>
      <c r="B105" s="275"/>
      <c r="C105" s="275" t="s">
        <v>181</v>
      </c>
      <c r="D105" s="65" t="s">
        <v>182</v>
      </c>
      <c r="E105" s="74">
        <v>30</v>
      </c>
      <c r="F105" s="75">
        <v>30</v>
      </c>
      <c r="G105" s="76">
        <f>E105-F105</f>
        <v>0</v>
      </c>
      <c r="H105" s="77">
        <f>F105/E105</f>
        <v>1</v>
      </c>
      <c r="I105" s="76">
        <v>52</v>
      </c>
      <c r="J105" s="75">
        <v>33</v>
      </c>
      <c r="K105" s="78">
        <f>I105-J105</f>
        <v>19</v>
      </c>
      <c r="L105" s="79">
        <f>J105/I105</f>
        <v>0.63461538461538458</v>
      </c>
      <c r="M105" s="76"/>
      <c r="N105" s="75"/>
      <c r="O105" s="78"/>
      <c r="P105" s="77"/>
      <c r="Q105" s="76"/>
      <c r="R105" s="75"/>
      <c r="S105" s="78"/>
      <c r="T105" s="79"/>
      <c r="U105" s="80">
        <v>12</v>
      </c>
      <c r="V105" s="75">
        <v>13</v>
      </c>
      <c r="W105" s="75"/>
      <c r="X105" s="81">
        <v>2</v>
      </c>
    </row>
    <row r="106" spans="1:240" x14ac:dyDescent="0.2">
      <c r="A106" s="274"/>
      <c r="B106" s="275"/>
      <c r="C106" s="275"/>
      <c r="D106" s="65" t="s">
        <v>183</v>
      </c>
      <c r="E106" s="74"/>
      <c r="F106" s="75"/>
      <c r="G106" s="76"/>
      <c r="H106" s="77"/>
      <c r="I106" s="76"/>
      <c r="J106" s="75"/>
      <c r="K106" s="78"/>
      <c r="L106" s="79"/>
      <c r="M106" s="76"/>
      <c r="N106" s="75"/>
      <c r="O106" s="78"/>
      <c r="P106" s="77"/>
      <c r="Q106" s="76"/>
      <c r="R106" s="75"/>
      <c r="S106" s="78"/>
      <c r="T106" s="79"/>
      <c r="U106" s="80">
        <v>5</v>
      </c>
      <c r="V106" s="75">
        <v>1</v>
      </c>
      <c r="W106" s="75"/>
      <c r="X106" s="81"/>
    </row>
    <row r="107" spans="1:240" x14ac:dyDescent="0.2">
      <c r="A107" s="274"/>
      <c r="B107" s="275" t="s">
        <v>184</v>
      </c>
      <c r="C107" s="64" t="s">
        <v>185</v>
      </c>
      <c r="D107" s="65" t="s">
        <v>186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188</v>
      </c>
      <c r="E108" s="74">
        <v>30</v>
      </c>
      <c r="F108" s="75">
        <v>22</v>
      </c>
      <c r="G108" s="76">
        <f>E108-F108</f>
        <v>8</v>
      </c>
      <c r="H108" s="77">
        <f>F108/E108</f>
        <v>0.73333333333333328</v>
      </c>
      <c r="I108" s="76">
        <v>27</v>
      </c>
      <c r="J108" s="75">
        <v>11</v>
      </c>
      <c r="K108" s="78">
        <f>I108-J108</f>
        <v>16</v>
      </c>
      <c r="L108" s="79">
        <f>J108/I108</f>
        <v>0.40740740740740738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>
        <v>1</v>
      </c>
      <c r="W108" s="75"/>
      <c r="X108" s="81">
        <v>1</v>
      </c>
    </row>
    <row r="109" spans="1:240" x14ac:dyDescent="0.2">
      <c r="A109" s="274"/>
      <c r="B109" s="275"/>
      <c r="C109" s="275"/>
      <c r="D109" s="82" t="s">
        <v>189</v>
      </c>
      <c r="E109" s="74">
        <v>14</v>
      </c>
      <c r="F109" s="75">
        <v>9</v>
      </c>
      <c r="G109" s="76">
        <f>E109-F109</f>
        <v>5</v>
      </c>
      <c r="H109" s="77">
        <f>F109/E109</f>
        <v>0.6428571428571429</v>
      </c>
      <c r="I109" s="76">
        <v>28</v>
      </c>
      <c r="J109" s="75">
        <v>13</v>
      </c>
      <c r="K109" s="78">
        <f>I109-J109</f>
        <v>15</v>
      </c>
      <c r="L109" s="79">
        <f>J109/I109</f>
        <v>0.4642857142857143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 t="s">
        <v>187</v>
      </c>
      <c r="D110" s="65" t="s">
        <v>190</v>
      </c>
      <c r="E110" s="74">
        <v>2</v>
      </c>
      <c r="F110" s="75">
        <v>1</v>
      </c>
      <c r="G110" s="76">
        <f>E110-F110</f>
        <v>1</v>
      </c>
      <c r="H110" s="77">
        <f>F110/E110</f>
        <v>0.5</v>
      </c>
      <c r="I110" s="76">
        <v>4</v>
      </c>
      <c r="J110" s="75">
        <v>2</v>
      </c>
      <c r="K110" s="78">
        <f>I110-J110</f>
        <v>2</v>
      </c>
      <c r="L110" s="79">
        <f>J110/I110</f>
        <v>0.5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191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192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>
        <v>1</v>
      </c>
      <c r="W112" s="75"/>
      <c r="X112" s="81"/>
    </row>
    <row r="113" spans="1:24" x14ac:dyDescent="0.2">
      <c r="A113" s="274"/>
      <c r="B113" s="275"/>
      <c r="C113" s="275"/>
      <c r="D113" s="65" t="s">
        <v>193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194</v>
      </c>
      <c r="D114" s="65" t="s">
        <v>195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196</v>
      </c>
      <c r="D115" s="65" t="s">
        <v>47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197</v>
      </c>
      <c r="D116" s="65" t="s">
        <v>198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199</v>
      </c>
      <c r="D117" s="65" t="s">
        <v>200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 t="s">
        <v>201</v>
      </c>
      <c r="D118" s="65" t="s">
        <v>202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/>
      <c r="W118" s="75"/>
      <c r="X118" s="81"/>
    </row>
    <row r="119" spans="1:24" x14ac:dyDescent="0.2">
      <c r="A119" s="274"/>
      <c r="B119" s="275"/>
      <c r="C119" s="275"/>
      <c r="D119" s="65" t="s">
        <v>203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204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64" t="s">
        <v>205</v>
      </c>
      <c r="D121" s="65" t="s">
        <v>206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1</v>
      </c>
      <c r="W121" s="75"/>
      <c r="X121" s="81"/>
    </row>
    <row r="122" spans="1:24" x14ac:dyDescent="0.2">
      <c r="A122" s="274"/>
      <c r="B122" s="275"/>
      <c r="C122" s="64" t="s">
        <v>207</v>
      </c>
      <c r="D122" s="65" t="s">
        <v>47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208</v>
      </c>
      <c r="D123" s="65" t="s">
        <v>123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209</v>
      </c>
      <c r="D124" s="65" t="s">
        <v>210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>
        <v>1</v>
      </c>
      <c r="W124" s="75"/>
      <c r="X124" s="81"/>
    </row>
    <row r="125" spans="1:24" x14ac:dyDescent="0.2">
      <c r="A125" s="274"/>
      <c r="B125" s="275"/>
      <c r="C125" s="64" t="s">
        <v>212</v>
      </c>
      <c r="D125" s="65" t="s">
        <v>213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214</v>
      </c>
      <c r="D126" s="65" t="s">
        <v>47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>
        <v>2</v>
      </c>
      <c r="W126" s="75"/>
      <c r="X126" s="81"/>
    </row>
    <row r="127" spans="1:24" x14ac:dyDescent="0.2">
      <c r="A127" s="274"/>
      <c r="B127" s="275" t="s">
        <v>215</v>
      </c>
      <c r="C127" s="64" t="s">
        <v>216</v>
      </c>
      <c r="D127" s="65" t="s">
        <v>217</v>
      </c>
      <c r="E127" s="74">
        <v>14</v>
      </c>
      <c r="F127" s="75">
        <v>13</v>
      </c>
      <c r="G127" s="76">
        <f>E127-F127</f>
        <v>1</v>
      </c>
      <c r="H127" s="77">
        <f>F127/E127</f>
        <v>0.9285714285714286</v>
      </c>
      <c r="I127" s="76">
        <v>14</v>
      </c>
      <c r="J127" s="75">
        <v>2</v>
      </c>
      <c r="K127" s="78">
        <f>I127-J127</f>
        <v>12</v>
      </c>
      <c r="L127" s="79">
        <f>J127/I127</f>
        <v>0.14285714285714285</v>
      </c>
      <c r="M127" s="76"/>
      <c r="N127" s="75"/>
      <c r="O127" s="78"/>
      <c r="P127" s="77"/>
      <c r="Q127" s="76"/>
      <c r="R127" s="75"/>
      <c r="S127" s="78"/>
      <c r="T127" s="79"/>
      <c r="U127" s="80"/>
      <c r="V127" s="75">
        <v>1</v>
      </c>
      <c r="W127" s="75"/>
      <c r="X127" s="81"/>
    </row>
    <row r="128" spans="1:24" x14ac:dyDescent="0.2">
      <c r="A128" s="274"/>
      <c r="B128" s="275"/>
      <c r="C128" s="64" t="s">
        <v>218</v>
      </c>
      <c r="D128" s="65" t="s">
        <v>219</v>
      </c>
      <c r="E128" s="74">
        <v>24</v>
      </c>
      <c r="F128" s="75">
        <v>15</v>
      </c>
      <c r="G128" s="76">
        <f>E128-F128</f>
        <v>9</v>
      </c>
      <c r="H128" s="77">
        <f>F128/E128</f>
        <v>0.625</v>
      </c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220</v>
      </c>
      <c r="D129" s="65" t="s">
        <v>221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222</v>
      </c>
      <c r="D130" s="65" t="s">
        <v>180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223</v>
      </c>
      <c r="D131" s="65" t="s">
        <v>47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224</v>
      </c>
      <c r="D132" s="65" t="s">
        <v>180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225</v>
      </c>
      <c r="D133" s="65" t="s">
        <v>47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>
        <v>2</v>
      </c>
      <c r="W133" s="75"/>
      <c r="X133" s="81"/>
    </row>
    <row r="134" spans="1:240" x14ac:dyDescent="0.2">
      <c r="A134" s="274"/>
      <c r="B134" s="275"/>
      <c r="C134" s="64" t="s">
        <v>226</v>
      </c>
      <c r="D134" s="65" t="s">
        <v>227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4"/>
      <c r="B135" s="275"/>
      <c r="C135" s="64" t="s">
        <v>228</v>
      </c>
      <c r="D135" s="65" t="s">
        <v>229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>
        <v>1</v>
      </c>
      <c r="W135" s="75"/>
      <c r="X135" s="81"/>
    </row>
    <row r="136" spans="1:240" x14ac:dyDescent="0.2">
      <c r="A136" s="276" t="s">
        <v>230</v>
      </c>
      <c r="B136" s="276"/>
      <c r="C136" s="276"/>
      <c r="D136" s="276"/>
      <c r="E136" s="83">
        <f>SUM(E83:E135)</f>
        <v>156</v>
      </c>
      <c r="F136" s="84">
        <f>SUM(F83:F135)</f>
        <v>107</v>
      </c>
      <c r="G136" s="84">
        <f>E136-F136</f>
        <v>49</v>
      </c>
      <c r="H136" s="85">
        <f>F136/E136</f>
        <v>0.6858974358974359</v>
      </c>
      <c r="I136" s="84">
        <f>SUM(I83:I135)</f>
        <v>184</v>
      </c>
      <c r="J136" s="84">
        <f>SUM(J83:J135)</f>
        <v>78</v>
      </c>
      <c r="K136" s="86">
        <f>I136-J136</f>
        <v>106</v>
      </c>
      <c r="L136" s="87">
        <f>J136/I136</f>
        <v>0.42391304347826086</v>
      </c>
      <c r="M136" s="84">
        <f>SUM(M83:M135)</f>
        <v>2</v>
      </c>
      <c r="N136" s="84">
        <f>SUM(N83:N135)</f>
        <v>0</v>
      </c>
      <c r="O136" s="86">
        <f>(M136-N136)</f>
        <v>2</v>
      </c>
      <c r="P136" s="85">
        <f>N136/M136</f>
        <v>0</v>
      </c>
      <c r="Q136" s="84">
        <f>SUM(Q83:Q135)</f>
        <v>3</v>
      </c>
      <c r="R136" s="84">
        <f>SUM(R83:R135)</f>
        <v>0</v>
      </c>
      <c r="S136" s="86">
        <f>Q136-R136</f>
        <v>3</v>
      </c>
      <c r="T136" s="87">
        <f>R136/Q136</f>
        <v>0</v>
      </c>
      <c r="U136" s="83">
        <f>SUM(U83:U135)</f>
        <v>17</v>
      </c>
      <c r="V136" s="84">
        <f>SUM(V83:V135)</f>
        <v>35</v>
      </c>
      <c r="W136" s="84">
        <f>SUM(W83:W135)</f>
        <v>0</v>
      </c>
      <c r="X136" s="88">
        <f>SUM(X83:X135)</f>
        <v>3</v>
      </c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</row>
    <row r="137" spans="1:240" x14ac:dyDescent="0.2">
      <c r="A137" s="4" t="s">
        <v>231</v>
      </c>
      <c r="B137" s="277" t="s">
        <v>232</v>
      </c>
      <c r="C137" s="277" t="s">
        <v>233</v>
      </c>
      <c r="D137" s="89" t="s">
        <v>234</v>
      </c>
      <c r="E137" s="90">
        <v>15</v>
      </c>
      <c r="F137" s="91">
        <v>4</v>
      </c>
      <c r="G137" s="92">
        <f>E137-F137</f>
        <v>11</v>
      </c>
      <c r="H137" s="93">
        <f>F137/E137</f>
        <v>0.26666666666666666</v>
      </c>
      <c r="I137" s="92">
        <v>25</v>
      </c>
      <c r="J137" s="91">
        <v>5</v>
      </c>
      <c r="K137" s="94">
        <f>I137-J137</f>
        <v>20</v>
      </c>
      <c r="L137" s="95">
        <f>J137/I137</f>
        <v>0.2</v>
      </c>
      <c r="M137" s="92"/>
      <c r="N137" s="91"/>
      <c r="O137" s="94"/>
      <c r="P137" s="93"/>
      <c r="Q137" s="92"/>
      <c r="R137" s="91"/>
      <c r="S137" s="94"/>
      <c r="T137" s="95"/>
      <c r="U137" s="96"/>
      <c r="V137" s="97"/>
      <c r="W137" s="97"/>
      <c r="X137" s="98"/>
    </row>
    <row r="138" spans="1:240" x14ac:dyDescent="0.2">
      <c r="A138" s="4"/>
      <c r="B138" s="277"/>
      <c r="C138" s="277"/>
      <c r="D138" s="99" t="s">
        <v>235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236</v>
      </c>
      <c r="D139" s="99" t="s">
        <v>237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238</v>
      </c>
      <c r="D140" s="99" t="s">
        <v>239</v>
      </c>
      <c r="E140" s="100">
        <v>10</v>
      </c>
      <c r="F140" s="97">
        <v>4</v>
      </c>
      <c r="G140" s="101">
        <f>E140-F140</f>
        <v>6</v>
      </c>
      <c r="H140" s="102">
        <f>F140/E140</f>
        <v>0.4</v>
      </c>
      <c r="I140" s="101">
        <v>20</v>
      </c>
      <c r="J140" s="97">
        <v>2</v>
      </c>
      <c r="K140" s="103">
        <f>I140-J140</f>
        <v>18</v>
      </c>
      <c r="L140" s="104">
        <f>J140/I140</f>
        <v>0.1</v>
      </c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240</v>
      </c>
      <c r="D141" s="99" t="s">
        <v>47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241</v>
      </c>
      <c r="D142" s="99" t="s">
        <v>242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>
        <v>1</v>
      </c>
      <c r="W142" s="97"/>
      <c r="X142" s="98"/>
    </row>
    <row r="143" spans="1:240" x14ac:dyDescent="0.2">
      <c r="A143" s="4"/>
      <c r="B143" s="277"/>
      <c r="C143" s="105" t="s">
        <v>243</v>
      </c>
      <c r="D143" s="99" t="s">
        <v>244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245</v>
      </c>
      <c r="D144" s="99" t="s">
        <v>56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>
        <v>1</v>
      </c>
      <c r="W144" s="97"/>
      <c r="X144" s="98"/>
    </row>
    <row r="145" spans="1:24" x14ac:dyDescent="0.2">
      <c r="A145" s="4"/>
      <c r="B145" s="277"/>
      <c r="C145" s="105" t="s">
        <v>246</v>
      </c>
      <c r="D145" s="99" t="s">
        <v>247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8" t="s">
        <v>248</v>
      </c>
      <c r="C146" s="278" t="s">
        <v>249</v>
      </c>
      <c r="D146" s="99" t="s">
        <v>250</v>
      </c>
      <c r="E146" s="100">
        <v>10</v>
      </c>
      <c r="F146" s="97">
        <v>6</v>
      </c>
      <c r="G146" s="101">
        <f>E146-F146</f>
        <v>4</v>
      </c>
      <c r="H146" s="102">
        <f>F146/E146</f>
        <v>0.6</v>
      </c>
      <c r="I146" s="101">
        <v>30</v>
      </c>
      <c r="J146" s="97">
        <v>15</v>
      </c>
      <c r="K146" s="103">
        <f>I146-J146</f>
        <v>15</v>
      </c>
      <c r="L146" s="104">
        <f>J146/I146</f>
        <v>0.5</v>
      </c>
      <c r="M146" s="101"/>
      <c r="N146" s="97"/>
      <c r="O146" s="103"/>
      <c r="P146" s="102"/>
      <c r="Q146" s="101"/>
      <c r="R146" s="97"/>
      <c r="S146" s="103"/>
      <c r="T146" s="104"/>
      <c r="U146" s="96">
        <v>2</v>
      </c>
      <c r="V146" s="97">
        <v>3</v>
      </c>
      <c r="W146" s="97"/>
      <c r="X146" s="98"/>
    </row>
    <row r="147" spans="1:24" x14ac:dyDescent="0.2">
      <c r="A147" s="4"/>
      <c r="B147" s="278"/>
      <c r="C147" s="278"/>
      <c r="D147" s="99" t="s">
        <v>251</v>
      </c>
      <c r="E147" s="100">
        <v>10</v>
      </c>
      <c r="F147" s="97">
        <v>7</v>
      </c>
      <c r="G147" s="101">
        <f>E147-F147</f>
        <v>3</v>
      </c>
      <c r="H147" s="102">
        <f>F147/E147</f>
        <v>0.7</v>
      </c>
      <c r="I147" s="101">
        <v>10</v>
      </c>
      <c r="J147" s="97">
        <v>4</v>
      </c>
      <c r="K147" s="103">
        <f>I147-J147</f>
        <v>6</v>
      </c>
      <c r="L147" s="104">
        <f>J147/I147</f>
        <v>0.4</v>
      </c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252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253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>
        <v>1</v>
      </c>
      <c r="V149" s="97"/>
      <c r="W149" s="97"/>
      <c r="X149" s="98"/>
    </row>
    <row r="150" spans="1:24" x14ac:dyDescent="0.2">
      <c r="A150" s="4"/>
      <c r="B150" s="278" t="s">
        <v>254</v>
      </c>
      <c r="C150" s="105" t="s">
        <v>255</v>
      </c>
      <c r="D150" s="99" t="s">
        <v>256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257</v>
      </c>
      <c r="D151" s="99" t="s">
        <v>47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258</v>
      </c>
      <c r="D152" s="99" t="s">
        <v>259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260</v>
      </c>
      <c r="D153" s="99" t="s">
        <v>180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105" t="s">
        <v>261</v>
      </c>
      <c r="D154" s="99" t="s">
        <v>262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 t="s">
        <v>263</v>
      </c>
      <c r="D155" s="99" t="s">
        <v>264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/>
      <c r="D156" s="99" t="s">
        <v>265</v>
      </c>
      <c r="E156" s="100">
        <v>6</v>
      </c>
      <c r="F156" s="97">
        <v>3</v>
      </c>
      <c r="G156" s="101">
        <f>E156-F156</f>
        <v>3</v>
      </c>
      <c r="H156" s="102">
        <f>F156/E156</f>
        <v>0.5</v>
      </c>
      <c r="I156" s="101">
        <v>13</v>
      </c>
      <c r="J156" s="97">
        <v>3</v>
      </c>
      <c r="K156" s="103">
        <f>I156-J156</f>
        <v>10</v>
      </c>
      <c r="L156" s="104">
        <f>J156/I156</f>
        <v>0.23076923076923078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 t="s">
        <v>266</v>
      </c>
      <c r="C157" s="105" t="s">
        <v>267</v>
      </c>
      <c r="D157" s="99" t="s">
        <v>268</v>
      </c>
      <c r="E157" s="100">
        <v>10</v>
      </c>
      <c r="F157" s="97">
        <v>0</v>
      </c>
      <c r="G157" s="101">
        <f>E157-F157</f>
        <v>10</v>
      </c>
      <c r="H157" s="102">
        <f>F157/E157</f>
        <v>0</v>
      </c>
      <c r="I157" s="101">
        <v>20</v>
      </c>
      <c r="J157" s="97">
        <v>0</v>
      </c>
      <c r="K157" s="103">
        <f>I157-J157</f>
        <v>20</v>
      </c>
      <c r="L157" s="104">
        <f>J157/I157</f>
        <v>0</v>
      </c>
      <c r="M157" s="101"/>
      <c r="N157" s="97"/>
      <c r="O157" s="103"/>
      <c r="P157" s="102"/>
      <c r="Q157" s="101"/>
      <c r="R157" s="97"/>
      <c r="S157" s="103"/>
      <c r="T157" s="104"/>
      <c r="U157" s="96">
        <v>1</v>
      </c>
      <c r="V157" s="97">
        <v>1</v>
      </c>
      <c r="W157" s="97"/>
      <c r="X157" s="98"/>
    </row>
    <row r="158" spans="1:24" x14ac:dyDescent="0.2">
      <c r="A158" s="4"/>
      <c r="B158" s="278"/>
      <c r="C158" s="105" t="s">
        <v>269</v>
      </c>
      <c r="D158" s="99" t="s">
        <v>270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271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272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273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278" t="s">
        <v>274</v>
      </c>
      <c r="D162" s="99" t="s">
        <v>275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278"/>
      <c r="D163" s="99" t="s">
        <v>276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105" t="s">
        <v>277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278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279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280</v>
      </c>
      <c r="D167" s="99" t="s">
        <v>281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282</v>
      </c>
      <c r="D168" s="99" t="s">
        <v>283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 t="s">
        <v>284</v>
      </c>
      <c r="C169" s="105" t="s">
        <v>285</v>
      </c>
      <c r="D169" s="99" t="s">
        <v>286</v>
      </c>
      <c r="E169" s="100">
        <v>10</v>
      </c>
      <c r="F169" s="97">
        <v>2</v>
      </c>
      <c r="G169" s="101">
        <f>E169-F169</f>
        <v>8</v>
      </c>
      <c r="H169" s="102">
        <f>F169/E169</f>
        <v>0.2</v>
      </c>
      <c r="I169" s="101">
        <v>25</v>
      </c>
      <c r="J169" s="97">
        <v>5</v>
      </c>
      <c r="K169" s="103">
        <f>I169-J169</f>
        <v>20</v>
      </c>
      <c r="L169" s="104">
        <f>J169/I169</f>
        <v>0.2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  <c r="AC169"/>
    </row>
    <row r="170" spans="1:29" x14ac:dyDescent="0.2">
      <c r="A170" s="4"/>
      <c r="B170" s="278"/>
      <c r="C170" s="278" t="s">
        <v>287</v>
      </c>
      <c r="D170" s="99" t="s">
        <v>288</v>
      </c>
      <c r="E170" s="100">
        <v>25</v>
      </c>
      <c r="F170" s="97">
        <v>15</v>
      </c>
      <c r="G170" s="101">
        <f>E170-F170</f>
        <v>10</v>
      </c>
      <c r="H170" s="102">
        <f>F170/E170</f>
        <v>0.6</v>
      </c>
      <c r="I170" s="101">
        <v>52</v>
      </c>
      <c r="J170" s="97">
        <v>6</v>
      </c>
      <c r="K170" s="103">
        <f>I170-J170</f>
        <v>46</v>
      </c>
      <c r="L170" s="104">
        <f>J170/I170</f>
        <v>0.11538461538461539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11</v>
      </c>
      <c r="W170" s="97"/>
      <c r="X170" s="98"/>
      <c r="AC170"/>
    </row>
    <row r="171" spans="1:29" x14ac:dyDescent="0.2">
      <c r="A171" s="4"/>
      <c r="B171" s="278"/>
      <c r="C171" s="278"/>
      <c r="D171" s="99" t="s">
        <v>289</v>
      </c>
      <c r="E171" s="100">
        <v>10</v>
      </c>
      <c r="F171" s="97">
        <v>7</v>
      </c>
      <c r="G171" s="101">
        <f>E171-F171</f>
        <v>3</v>
      </c>
      <c r="H171" s="102">
        <f>F171/E171</f>
        <v>0.7</v>
      </c>
      <c r="I171" s="101">
        <v>20</v>
      </c>
      <c r="J171" s="97">
        <v>8</v>
      </c>
      <c r="K171" s="103">
        <f>I171-J171</f>
        <v>12</v>
      </c>
      <c r="L171" s="104">
        <f>J171/I171</f>
        <v>0.4</v>
      </c>
      <c r="M171" s="101">
        <v>9</v>
      </c>
      <c r="N171" s="97">
        <v>1</v>
      </c>
      <c r="O171" s="103">
        <f>M171-N171</f>
        <v>8</v>
      </c>
      <c r="P171" s="102">
        <f>N171/M171</f>
        <v>0.1111111111111111</v>
      </c>
      <c r="Q171" s="101">
        <v>18</v>
      </c>
      <c r="R171" s="97">
        <v>2</v>
      </c>
      <c r="S171" s="103">
        <f>Q171-R171</f>
        <v>16</v>
      </c>
      <c r="T171" s="104">
        <f>R171/Q171</f>
        <v>0.1111111111111111</v>
      </c>
      <c r="U171" s="96">
        <v>2</v>
      </c>
      <c r="V171" s="97"/>
      <c r="W171" s="97"/>
      <c r="X171" s="98">
        <v>2</v>
      </c>
      <c r="AC171"/>
    </row>
    <row r="172" spans="1:29" x14ac:dyDescent="0.2">
      <c r="A172" s="4"/>
      <c r="B172" s="278"/>
      <c r="C172" s="278"/>
      <c r="D172" s="99" t="s">
        <v>290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>
        <v>1</v>
      </c>
      <c r="V172" s="97"/>
      <c r="W172" s="97"/>
      <c r="X172" s="98"/>
      <c r="AC172"/>
    </row>
    <row r="173" spans="1:29" x14ac:dyDescent="0.2">
      <c r="A173" s="4"/>
      <c r="B173" s="278"/>
      <c r="C173" s="278"/>
      <c r="D173" s="99" t="s">
        <v>291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1</v>
      </c>
      <c r="W173" s="97"/>
      <c r="X173" s="98"/>
    </row>
    <row r="174" spans="1:29" x14ac:dyDescent="0.2">
      <c r="A174" s="4"/>
      <c r="B174" s="278"/>
      <c r="C174" s="278"/>
      <c r="D174" s="99" t="s">
        <v>292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/>
      <c r="W174" s="97"/>
      <c r="X174" s="98"/>
    </row>
    <row r="175" spans="1:29" x14ac:dyDescent="0.2">
      <c r="A175" s="4"/>
      <c r="B175" s="278"/>
      <c r="C175" s="278"/>
      <c r="D175" s="99" t="s">
        <v>293</v>
      </c>
      <c r="E175" s="100">
        <v>20</v>
      </c>
      <c r="F175" s="97">
        <v>8</v>
      </c>
      <c r="G175" s="101">
        <f>E175-F175</f>
        <v>12</v>
      </c>
      <c r="H175" s="102">
        <f>F175/E175</f>
        <v>0.4</v>
      </c>
      <c r="I175" s="101">
        <v>30</v>
      </c>
      <c r="J175" s="97">
        <v>14</v>
      </c>
      <c r="K175" s="103">
        <f>I175-J175</f>
        <v>16</v>
      </c>
      <c r="L175" s="104">
        <f>J175/I175</f>
        <v>0.46666666666666667</v>
      </c>
      <c r="M175" s="101"/>
      <c r="N175" s="97"/>
      <c r="O175" s="103"/>
      <c r="P175" s="102"/>
      <c r="Q175" s="101"/>
      <c r="R175" s="97"/>
      <c r="S175" s="103"/>
      <c r="T175" s="104"/>
      <c r="U175" s="96">
        <v>1</v>
      </c>
      <c r="V175" s="97">
        <v>5</v>
      </c>
      <c r="W175" s="97"/>
      <c r="X175" s="98"/>
    </row>
    <row r="176" spans="1:29" x14ac:dyDescent="0.2">
      <c r="A176" s="4"/>
      <c r="B176" s="278"/>
      <c r="C176" s="105" t="s">
        <v>294</v>
      </c>
      <c r="D176" s="99" t="s">
        <v>295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296</v>
      </c>
      <c r="D177" s="99" t="s">
        <v>47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/>
      <c r="W177" s="97"/>
      <c r="X177" s="98"/>
    </row>
    <row r="178" spans="1:240" x14ac:dyDescent="0.2">
      <c r="A178" s="4"/>
      <c r="B178" s="278"/>
      <c r="C178" s="105" t="s">
        <v>297</v>
      </c>
      <c r="D178" s="99" t="s">
        <v>298</v>
      </c>
      <c r="E178" s="100">
        <v>12</v>
      </c>
      <c r="F178" s="97">
        <v>7</v>
      </c>
      <c r="G178" s="101">
        <f>E178-F178</f>
        <v>5</v>
      </c>
      <c r="H178" s="102">
        <f>F178/E178</f>
        <v>0.58333333333333337</v>
      </c>
      <c r="I178" s="101">
        <v>29</v>
      </c>
      <c r="J178" s="97">
        <v>10</v>
      </c>
      <c r="K178" s="103">
        <f>I178-J178</f>
        <v>19</v>
      </c>
      <c r="L178" s="104">
        <f>J178/I178</f>
        <v>0.34482758620689657</v>
      </c>
      <c r="M178" s="101">
        <v>2</v>
      </c>
      <c r="N178" s="97">
        <v>0</v>
      </c>
      <c r="O178" s="103">
        <f>M178-N178</f>
        <v>2</v>
      </c>
      <c r="P178" s="102">
        <f>N178/M178</f>
        <v>0</v>
      </c>
      <c r="Q178" s="101">
        <v>2</v>
      </c>
      <c r="R178" s="97">
        <v>1</v>
      </c>
      <c r="S178" s="103">
        <f>Q178-R178</f>
        <v>1</v>
      </c>
      <c r="T178" s="102">
        <f>R178/Q178</f>
        <v>0.5</v>
      </c>
      <c r="U178" s="96">
        <v>1</v>
      </c>
      <c r="V178" s="97">
        <v>11</v>
      </c>
      <c r="W178" s="97">
        <v>2</v>
      </c>
      <c r="X178" s="98"/>
    </row>
    <row r="179" spans="1:240" x14ac:dyDescent="0.2">
      <c r="A179" s="4"/>
      <c r="B179" s="278"/>
      <c r="C179" s="105" t="s">
        <v>299</v>
      </c>
      <c r="D179" s="99" t="s">
        <v>300</v>
      </c>
      <c r="E179" s="100"/>
      <c r="F179" s="97"/>
      <c r="G179" s="101"/>
      <c r="H179" s="102"/>
      <c r="I179" s="101"/>
      <c r="J179" s="97"/>
      <c r="K179" s="103"/>
      <c r="L179" s="104"/>
      <c r="M179" s="101"/>
      <c r="N179" s="97"/>
      <c r="O179" s="103"/>
      <c r="P179" s="102"/>
      <c r="Q179" s="101"/>
      <c r="R179" s="97"/>
      <c r="S179" s="103"/>
      <c r="T179" s="104"/>
      <c r="U179" s="96"/>
      <c r="V179" s="97"/>
      <c r="W179" s="97"/>
      <c r="X179" s="98"/>
    </row>
    <row r="180" spans="1:240" x14ac:dyDescent="0.2">
      <c r="A180" s="279" t="s">
        <v>301</v>
      </c>
      <c r="B180" s="279"/>
      <c r="C180" s="279"/>
      <c r="D180" s="279"/>
      <c r="E180" s="58">
        <f>SUM(E137:E179)</f>
        <v>138</v>
      </c>
      <c r="F180" s="59">
        <f>SUM(F137:F179)</f>
        <v>63</v>
      </c>
      <c r="G180" s="59">
        <f>E180-F180</f>
        <v>75</v>
      </c>
      <c r="H180" s="24">
        <f>F180/E180</f>
        <v>0.45652173913043476</v>
      </c>
      <c r="I180" s="59">
        <f>SUM(I137:I179)</f>
        <v>274</v>
      </c>
      <c r="J180" s="59">
        <f>SUM(J137:J179)</f>
        <v>72</v>
      </c>
      <c r="K180" s="23">
        <f>I180-J180</f>
        <v>202</v>
      </c>
      <c r="L180" s="60">
        <f>J180/I180</f>
        <v>0.26277372262773724</v>
      </c>
      <c r="M180" s="59">
        <f>SUM(M137:M179)</f>
        <v>11</v>
      </c>
      <c r="N180" s="59">
        <f>SUM(N137:N179)</f>
        <v>1</v>
      </c>
      <c r="O180" s="23">
        <f>M180-N180</f>
        <v>10</v>
      </c>
      <c r="P180" s="24">
        <f>N180/M180</f>
        <v>9.0909090909090912E-2</v>
      </c>
      <c r="Q180" s="59">
        <f>SUM(Q137:Q179)</f>
        <v>20</v>
      </c>
      <c r="R180" s="59">
        <f>SUM(R137:R179)</f>
        <v>3</v>
      </c>
      <c r="S180" s="23">
        <f>Q180-R180</f>
        <v>17</v>
      </c>
      <c r="T180" s="60">
        <f>R180/Q180</f>
        <v>0.15</v>
      </c>
      <c r="U180" s="58">
        <f>SUM(U137:U179)</f>
        <v>9</v>
      </c>
      <c r="V180" s="59">
        <f>SUM(V137:V179)</f>
        <v>35</v>
      </c>
      <c r="W180" s="59">
        <f>SUM(W137:W179)</f>
        <v>2</v>
      </c>
      <c r="X180" s="62">
        <f>SUM(X137:X179)</f>
        <v>2</v>
      </c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</row>
    <row r="181" spans="1:240" x14ac:dyDescent="0.2">
      <c r="A181" s="274" t="s">
        <v>302</v>
      </c>
      <c r="B181" s="280" t="s">
        <v>303</v>
      </c>
      <c r="C181" s="106" t="s">
        <v>304</v>
      </c>
      <c r="D181" s="107" t="s">
        <v>305</v>
      </c>
      <c r="E181" s="108">
        <v>30</v>
      </c>
      <c r="F181" s="109">
        <v>18</v>
      </c>
      <c r="G181" s="110">
        <f>E181-F181</f>
        <v>12</v>
      </c>
      <c r="H181" s="111">
        <f>F181/E181</f>
        <v>0.6</v>
      </c>
      <c r="I181" s="110">
        <v>40</v>
      </c>
      <c r="J181" s="109">
        <v>5</v>
      </c>
      <c r="K181" s="112">
        <f>I181-J181</f>
        <v>35</v>
      </c>
      <c r="L181" s="113">
        <f>J181/I181</f>
        <v>0.125</v>
      </c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306</v>
      </c>
      <c r="D182" s="107" t="s">
        <v>307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308</v>
      </c>
      <c r="D183" s="107" t="s">
        <v>47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309</v>
      </c>
      <c r="D184" s="107" t="s">
        <v>310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130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 t="s">
        <v>311</v>
      </c>
      <c r="D185" s="107" t="s">
        <v>312</v>
      </c>
      <c r="E185" s="120">
        <v>13</v>
      </c>
      <c r="F185" s="115">
        <v>6</v>
      </c>
      <c r="G185" s="114">
        <f>E185-F185</f>
        <v>7</v>
      </c>
      <c r="H185" s="117">
        <f>F185/E185</f>
        <v>0.46153846153846156</v>
      </c>
      <c r="I185" s="114">
        <v>20</v>
      </c>
      <c r="J185" s="115">
        <v>20</v>
      </c>
      <c r="K185" s="116">
        <f>I185-J185</f>
        <v>0</v>
      </c>
      <c r="L185" s="118">
        <f>J185/I185</f>
        <v>1</v>
      </c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3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/>
      <c r="D186" s="107" t="s">
        <v>313</v>
      </c>
      <c r="E186" s="120"/>
      <c r="F186" s="115"/>
      <c r="G186" s="114"/>
      <c r="H186" s="117"/>
      <c r="I186" s="114"/>
      <c r="J186" s="115"/>
      <c r="K186" s="116"/>
      <c r="L186" s="118"/>
      <c r="M186" s="114">
        <v>1</v>
      </c>
      <c r="N186" s="115">
        <v>0</v>
      </c>
      <c r="O186" s="116">
        <f>M186-N186</f>
        <v>1</v>
      </c>
      <c r="P186" s="117">
        <f>N186/M186</f>
        <v>0</v>
      </c>
      <c r="Q186" s="114">
        <v>14</v>
      </c>
      <c r="R186" s="115">
        <v>0</v>
      </c>
      <c r="S186" s="116">
        <f>Q186-R186</f>
        <v>14</v>
      </c>
      <c r="T186" s="118">
        <f>R186/Q186</f>
        <v>0</v>
      </c>
      <c r="U186" s="115"/>
      <c r="V186" s="115"/>
      <c r="W186" s="115"/>
      <c r="X186" s="119">
        <v>1</v>
      </c>
      <c r="Y186"/>
      <c r="Z186"/>
      <c r="AA186"/>
      <c r="AB186"/>
    </row>
    <row r="187" spans="1:240" x14ac:dyDescent="0.2">
      <c r="A187" s="274"/>
      <c r="B187" s="280" t="s">
        <v>314</v>
      </c>
      <c r="C187" s="280" t="s">
        <v>315</v>
      </c>
      <c r="D187" s="107" t="s">
        <v>316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>
        <v>1</v>
      </c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40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317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191</v>
      </c>
      <c r="E190" s="120">
        <v>50</v>
      </c>
      <c r="F190" s="115">
        <v>38</v>
      </c>
      <c r="G190" s="114">
        <f>E190-F190</f>
        <v>12</v>
      </c>
      <c r="H190" s="117">
        <f>F190/E190</f>
        <v>0.76</v>
      </c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318</v>
      </c>
      <c r="E191" s="120">
        <v>66</v>
      </c>
      <c r="F191" s="115">
        <v>44</v>
      </c>
      <c r="G191" s="114">
        <f>E191-F191</f>
        <v>22</v>
      </c>
      <c r="H191" s="117">
        <f>F191/E191</f>
        <v>0.66666666666666663</v>
      </c>
      <c r="I191" s="114">
        <v>96</v>
      </c>
      <c r="J191" s="115">
        <v>79</v>
      </c>
      <c r="K191" s="116">
        <f>I191-J191</f>
        <v>17</v>
      </c>
      <c r="L191" s="118">
        <f>J191/I191</f>
        <v>0.82291666666666663</v>
      </c>
      <c r="M191" s="114">
        <v>14</v>
      </c>
      <c r="N191" s="115">
        <v>6</v>
      </c>
      <c r="O191" s="116">
        <f>M191-N191</f>
        <v>8</v>
      </c>
      <c r="P191" s="117">
        <f>N191/M191</f>
        <v>0.42857142857142855</v>
      </c>
      <c r="Q191" s="114"/>
      <c r="R191" s="115"/>
      <c r="S191" s="116"/>
      <c r="T191" s="118"/>
      <c r="U191" s="115">
        <v>7</v>
      </c>
      <c r="V191" s="115">
        <v>30</v>
      </c>
      <c r="W191" s="115"/>
      <c r="X191" s="119">
        <v>1</v>
      </c>
      <c r="Y191"/>
      <c r="Z191"/>
      <c r="AA191"/>
      <c r="AB191"/>
    </row>
    <row r="192" spans="1:240" x14ac:dyDescent="0.2">
      <c r="A192" s="274"/>
      <c r="B192" s="280"/>
      <c r="C192" s="280"/>
      <c r="D192" s="107" t="s">
        <v>319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>
        <v>2</v>
      </c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320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/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321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2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322</v>
      </c>
      <c r="D195" s="107" t="s">
        <v>323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324</v>
      </c>
      <c r="D196" s="107" t="s">
        <v>61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325</v>
      </c>
      <c r="D197" s="107" t="s">
        <v>47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326</v>
      </c>
      <c r="D198" s="107" t="s">
        <v>86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>
        <v>1</v>
      </c>
      <c r="W198" s="115"/>
      <c r="X198" s="119">
        <v>1</v>
      </c>
      <c r="Y198"/>
      <c r="Z198"/>
      <c r="AA198"/>
      <c r="AB198"/>
    </row>
    <row r="199" spans="1:28" x14ac:dyDescent="0.2">
      <c r="A199" s="274"/>
      <c r="B199" s="280"/>
      <c r="C199" s="106" t="s">
        <v>327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 t="s">
        <v>328</v>
      </c>
      <c r="D200" s="107" t="s">
        <v>329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>
        <v>1</v>
      </c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280"/>
      <c r="D201" s="107" t="s">
        <v>330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331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2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332</v>
      </c>
      <c r="D203" s="107" t="s">
        <v>47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333</v>
      </c>
      <c r="D204" s="107" t="s">
        <v>334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335</v>
      </c>
      <c r="D205" s="107" t="s">
        <v>336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>
        <v>1</v>
      </c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337</v>
      </c>
      <c r="D206" s="107" t="s">
        <v>169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338</v>
      </c>
      <c r="D207" s="107" t="s">
        <v>339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>
        <v>1</v>
      </c>
      <c r="V207" s="115">
        <v>1</v>
      </c>
      <c r="W207" s="115"/>
      <c r="X207" s="119"/>
      <c r="Y207"/>
      <c r="Z207"/>
      <c r="AA207"/>
      <c r="AB207"/>
    </row>
    <row r="208" spans="1:28" x14ac:dyDescent="0.2">
      <c r="A208" s="274"/>
      <c r="B208" s="280" t="s">
        <v>340</v>
      </c>
      <c r="C208" s="106" t="s">
        <v>341</v>
      </c>
      <c r="D208" s="107" t="s">
        <v>342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343</v>
      </c>
      <c r="D209" s="107" t="s">
        <v>344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345</v>
      </c>
      <c r="D210" s="107" t="s">
        <v>180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346</v>
      </c>
      <c r="D211" s="107" t="s">
        <v>347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348</v>
      </c>
      <c r="D212" s="107" t="s">
        <v>349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106" t="s">
        <v>350</v>
      </c>
      <c r="D213" s="107" t="s">
        <v>351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>
        <v>1</v>
      </c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 t="s">
        <v>352</v>
      </c>
      <c r="D214" s="107" t="s">
        <v>353</v>
      </c>
      <c r="E214" s="120">
        <v>10</v>
      </c>
      <c r="F214" s="115">
        <v>6</v>
      </c>
      <c r="G214" s="114">
        <f>E214-F214</f>
        <v>4</v>
      </c>
      <c r="H214" s="117">
        <f>F214/E214</f>
        <v>0.6</v>
      </c>
      <c r="I214" s="114">
        <v>10</v>
      </c>
      <c r="J214" s="115">
        <v>7</v>
      </c>
      <c r="K214" s="116">
        <f>I214-J214</f>
        <v>3</v>
      </c>
      <c r="L214" s="118">
        <f>J214/I214</f>
        <v>0.7</v>
      </c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/>
      <c r="C215" s="280"/>
      <c r="D215" s="107" t="s">
        <v>354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38" x14ac:dyDescent="0.2">
      <c r="A216" s="274"/>
      <c r="B216" s="280" t="s">
        <v>355</v>
      </c>
      <c r="C216" s="106" t="s">
        <v>356</v>
      </c>
      <c r="D216" s="107" t="s">
        <v>357</v>
      </c>
      <c r="E216" s="120">
        <v>1</v>
      </c>
      <c r="F216" s="115">
        <v>1</v>
      </c>
      <c r="G216" s="114">
        <f>E216-F216</f>
        <v>0</v>
      </c>
      <c r="H216" s="117">
        <f>F216/E216</f>
        <v>1</v>
      </c>
      <c r="I216" s="114">
        <v>10</v>
      </c>
      <c r="J216" s="115">
        <v>3</v>
      </c>
      <c r="K216" s="116">
        <f>I216-J216</f>
        <v>7</v>
      </c>
      <c r="L216" s="118">
        <f>J216/I216</f>
        <v>0.3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358</v>
      </c>
      <c r="D217" s="107" t="s">
        <v>359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360</v>
      </c>
      <c r="D218" s="107" t="s">
        <v>361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362</v>
      </c>
      <c r="D219" s="107" t="s">
        <v>290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363</v>
      </c>
      <c r="D220" s="107" t="s">
        <v>47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364</v>
      </c>
      <c r="D221" s="107" t="s">
        <v>89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365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106" t="s">
        <v>366</v>
      </c>
      <c r="D223" s="107" t="s">
        <v>367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>
        <v>1</v>
      </c>
      <c r="W223" s="115"/>
      <c r="X223" s="119"/>
      <c r="Y223"/>
      <c r="Z223"/>
      <c r="AA223"/>
      <c r="AB223"/>
    </row>
    <row r="224" spans="1:38" x14ac:dyDescent="0.2">
      <c r="A224" s="274"/>
      <c r="B224" s="280"/>
      <c r="C224" s="280" t="s">
        <v>368</v>
      </c>
      <c r="D224" s="107" t="s">
        <v>369</v>
      </c>
      <c r="E224" s="120">
        <v>10</v>
      </c>
      <c r="F224" s="115">
        <v>6</v>
      </c>
      <c r="G224" s="114">
        <f>E224-F224</f>
        <v>4</v>
      </c>
      <c r="H224" s="117">
        <f>F224/E224</f>
        <v>0.6</v>
      </c>
      <c r="I224" s="114">
        <v>9</v>
      </c>
      <c r="J224" s="115">
        <v>7</v>
      </c>
      <c r="K224" s="116">
        <f>I224-J224</f>
        <v>2</v>
      </c>
      <c r="L224" s="118">
        <f>J224/I224</f>
        <v>0.77777777777777779</v>
      </c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38" x14ac:dyDescent="0.2">
      <c r="A225" s="274"/>
      <c r="B225" s="280"/>
      <c r="C225" s="280"/>
      <c r="D225" s="107" t="s">
        <v>370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38" x14ac:dyDescent="0.2">
      <c r="A226" s="274"/>
      <c r="B226" s="280"/>
      <c r="C226" s="106" t="s">
        <v>371</v>
      </c>
      <c r="D226" s="107" t="s">
        <v>159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>
        <v>1</v>
      </c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106" t="s">
        <v>372</v>
      </c>
      <c r="D227" s="107" t="s">
        <v>47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38" x14ac:dyDescent="0.2">
      <c r="A228" s="274"/>
      <c r="B228" s="280"/>
      <c r="C228" s="106" t="s">
        <v>373</v>
      </c>
      <c r="D228" s="107" t="s">
        <v>374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38" x14ac:dyDescent="0.2">
      <c r="A229" s="274"/>
      <c r="B229" s="280"/>
      <c r="C229" s="106" t="s">
        <v>375</v>
      </c>
      <c r="D229" s="107" t="s">
        <v>376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377</v>
      </c>
      <c r="D230" s="107" t="s">
        <v>378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379</v>
      </c>
      <c r="D231" s="107" t="s">
        <v>256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1</v>
      </c>
      <c r="W231" s="115"/>
      <c r="X231" s="119"/>
      <c r="Y231"/>
      <c r="Z231"/>
      <c r="AA231"/>
      <c r="AB231"/>
    </row>
    <row r="232" spans="1:38" x14ac:dyDescent="0.2">
      <c r="A232" s="274"/>
      <c r="B232" s="280" t="s">
        <v>380</v>
      </c>
      <c r="C232" s="280" t="s">
        <v>381</v>
      </c>
      <c r="D232" s="107" t="s">
        <v>382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280"/>
      <c r="D233" s="107" t="s">
        <v>136</v>
      </c>
      <c r="E233" s="120">
        <v>20</v>
      </c>
      <c r="F233" s="115">
        <v>5</v>
      </c>
      <c r="G233" s="114">
        <f>E233-F233</f>
        <v>15</v>
      </c>
      <c r="H233" s="117">
        <f>F233/E233</f>
        <v>0.25</v>
      </c>
      <c r="I233" s="114">
        <v>60</v>
      </c>
      <c r="J233" s="115">
        <v>1</v>
      </c>
      <c r="K233" s="116">
        <f>I233-J233</f>
        <v>59</v>
      </c>
      <c r="L233" s="118">
        <f>J233/I233</f>
        <v>1.6666666666666666E-2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/>
      <c r="C234" s="280"/>
      <c r="D234" s="107" t="s">
        <v>71</v>
      </c>
      <c r="E234" s="120">
        <v>4</v>
      </c>
      <c r="F234" s="115">
        <v>2</v>
      </c>
      <c r="G234" s="114">
        <f>E234-F234</f>
        <v>2</v>
      </c>
      <c r="H234" s="117">
        <f>F234/E234</f>
        <v>0.5</v>
      </c>
      <c r="I234" s="114">
        <v>14</v>
      </c>
      <c r="J234" s="115">
        <v>0</v>
      </c>
      <c r="K234" s="116">
        <f>I234-J234</f>
        <v>14</v>
      </c>
      <c r="L234" s="118">
        <f>J234/I234</f>
        <v>0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383</v>
      </c>
      <c r="E235" s="120">
        <v>2</v>
      </c>
      <c r="F235" s="115">
        <v>2</v>
      </c>
      <c r="G235" s="114">
        <f>E235-F235</f>
        <v>0</v>
      </c>
      <c r="H235" s="117">
        <f>F235/E235</f>
        <v>1</v>
      </c>
      <c r="I235" s="114">
        <v>4</v>
      </c>
      <c r="J235" s="115">
        <v>0</v>
      </c>
      <c r="K235" s="116">
        <f>I235-J235</f>
        <v>4</v>
      </c>
      <c r="L235" s="118">
        <f>J235/I235</f>
        <v>0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106" t="s">
        <v>384</v>
      </c>
      <c r="D236" s="107" t="s">
        <v>385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106" t="s">
        <v>386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387</v>
      </c>
      <c r="D238" s="107" t="s">
        <v>47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>
        <v>1</v>
      </c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388</v>
      </c>
      <c r="D239" s="107" t="s">
        <v>256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389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/>
      <c r="Y240"/>
      <c r="Z240"/>
      <c r="AA240"/>
      <c r="AB240"/>
    </row>
    <row r="241" spans="1:240" ht="14.65" customHeight="1" x14ac:dyDescent="0.2">
      <c r="A241" s="1" t="s">
        <v>390</v>
      </c>
      <c r="B241" s="1"/>
      <c r="C241" s="1"/>
      <c r="D241" s="1"/>
      <c r="E241" s="58">
        <f>SUM(E181:E240)</f>
        <v>206</v>
      </c>
      <c r="F241" s="59">
        <f>SUM(F181:F240)</f>
        <v>128</v>
      </c>
      <c r="G241" s="59">
        <f>E241-F241</f>
        <v>78</v>
      </c>
      <c r="H241" s="24">
        <f>F241/E241</f>
        <v>0.62135922330097082</v>
      </c>
      <c r="I241" s="59">
        <f>SUM(I181:I240)</f>
        <v>263</v>
      </c>
      <c r="J241" s="59">
        <f>SUM(J181:J240)</f>
        <v>122</v>
      </c>
      <c r="K241" s="59">
        <f>I241-J241</f>
        <v>141</v>
      </c>
      <c r="L241" s="60">
        <f>J241/I241</f>
        <v>0.46387832699619774</v>
      </c>
      <c r="M241" s="59">
        <f>SUM(M181:M240)</f>
        <v>15</v>
      </c>
      <c r="N241" s="59">
        <f>SUM(N181:N240)</f>
        <v>6</v>
      </c>
      <c r="O241" s="59">
        <f>M241-N241</f>
        <v>9</v>
      </c>
      <c r="P241" s="24">
        <f>N241/M241</f>
        <v>0.4</v>
      </c>
      <c r="Q241" s="59">
        <f>SUM(Q181:Q240)</f>
        <v>14</v>
      </c>
      <c r="R241" s="59">
        <f>SUM(R181:R240)</f>
        <v>0</v>
      </c>
      <c r="S241" s="59">
        <f>Q241-R241</f>
        <v>14</v>
      </c>
      <c r="T241" s="60">
        <f>R241/Q241</f>
        <v>0</v>
      </c>
      <c r="U241" s="59">
        <f>SUM(U181:U240)</f>
        <v>8</v>
      </c>
      <c r="V241" s="59">
        <f>SUM(V181:V240)</f>
        <v>180</v>
      </c>
      <c r="W241" s="59">
        <f>SUM(W181:W240)</f>
        <v>0</v>
      </c>
      <c r="X241" s="62">
        <f>SUM(X181:X240)</f>
        <v>3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1" t="s">
        <v>391</v>
      </c>
      <c r="B242" s="1">
        <f>B82+B136+B180+B241</f>
        <v>0</v>
      </c>
      <c r="C242" s="1" t="e">
        <f>C73+C127+C172+C241</f>
        <v>#VALUE!</v>
      </c>
      <c r="D242" s="1" t="e">
        <f>D73+D127+D172+D241</f>
        <v>#VALUE!</v>
      </c>
      <c r="E242" s="121">
        <f>E82+E136+E180+E241</f>
        <v>1085</v>
      </c>
      <c r="F242" s="122">
        <f>F82+F136+F180+F241</f>
        <v>790</v>
      </c>
      <c r="G242" s="122">
        <f>G82+G136+G180+G241</f>
        <v>295</v>
      </c>
      <c r="H242" s="123">
        <f>F242/E242</f>
        <v>0.72811059907834097</v>
      </c>
      <c r="I242" s="122">
        <f>I82+I136+I180+I241</f>
        <v>1529</v>
      </c>
      <c r="J242" s="122">
        <f>J82+J136+J180+J241</f>
        <v>682</v>
      </c>
      <c r="K242" s="122">
        <f>K82+K136+K180+K241</f>
        <v>847</v>
      </c>
      <c r="L242" s="124">
        <f>J242/I242</f>
        <v>0.4460431654676259</v>
      </c>
      <c r="M242" s="122">
        <f>M82+M136+M180+M241</f>
        <v>44</v>
      </c>
      <c r="N242" s="122">
        <f>N82+N136+N180+N241</f>
        <v>14</v>
      </c>
      <c r="O242" s="122">
        <f>O82+O136+O180+O241</f>
        <v>30</v>
      </c>
      <c r="P242" s="123">
        <f>N242/M242</f>
        <v>0.31818181818181818</v>
      </c>
      <c r="Q242" s="122">
        <f>Q82+Q136+Q180+Q241</f>
        <v>59</v>
      </c>
      <c r="R242" s="122">
        <f>R82+R136+R180+R241</f>
        <v>14</v>
      </c>
      <c r="S242" s="122">
        <f>S82+S136+S180+S241</f>
        <v>45</v>
      </c>
      <c r="T242" s="124">
        <f>R242/Q242</f>
        <v>0.23728813559322035</v>
      </c>
      <c r="U242" s="121">
        <f>U82+U136+U180+U241</f>
        <v>50</v>
      </c>
      <c r="V242" s="122">
        <f>V82+V136+V180+V241</f>
        <v>312</v>
      </c>
      <c r="W242" s="122">
        <f>W82+W136+W180+W241</f>
        <v>4</v>
      </c>
      <c r="X242" s="125">
        <f>X82+X136+X180+X241</f>
        <v>19</v>
      </c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ht="14.65" customHeight="1" x14ac:dyDescent="0.2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x14ac:dyDescent="0.2">
      <c r="A244" s="16"/>
      <c r="C244" s="16"/>
      <c r="E244" s="15"/>
      <c r="F244" s="15"/>
      <c r="G244" s="15"/>
      <c r="H244" s="126"/>
      <c r="I244" s="15"/>
      <c r="J244" s="15"/>
      <c r="K244" s="15"/>
      <c r="L244" s="15"/>
      <c r="M244" s="15"/>
      <c r="N244" s="15"/>
      <c r="O244" s="15"/>
      <c r="P244" s="126"/>
      <c r="Q244" s="15"/>
      <c r="R244" s="15"/>
      <c r="S244" s="15"/>
      <c r="T244" s="127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21.75" customHeight="1" x14ac:dyDescent="0.2">
      <c r="A245" s="282" t="s">
        <v>0</v>
      </c>
      <c r="B245" s="282"/>
      <c r="C245" s="282"/>
      <c r="D245" s="282"/>
      <c r="E245" s="282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1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19.350000000000001" customHeight="1" x14ac:dyDescent="0.2">
      <c r="A247" s="283" t="s">
        <v>392</v>
      </c>
      <c r="B247" s="283"/>
      <c r="C247" s="283"/>
      <c r="D247" s="28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20.25" x14ac:dyDescent="0.2">
      <c r="A248" s="284" t="s">
        <v>511</v>
      </c>
      <c r="B248" s="284"/>
      <c r="C248" s="284"/>
      <c r="D248" s="284"/>
      <c r="E248" s="284"/>
      <c r="F248" s="284"/>
      <c r="G248" s="284"/>
      <c r="H248" s="284"/>
      <c r="I248" s="284"/>
      <c r="J248" s="284"/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8.2" customHeight="1" x14ac:dyDescent="0.2">
      <c r="A249" s="285" t="s">
        <v>394</v>
      </c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30" customHeight="1" x14ac:dyDescent="0.2">
      <c r="A250" s="286" t="s">
        <v>395</v>
      </c>
      <c r="B250" s="286" t="s">
        <v>5</v>
      </c>
      <c r="C250" s="286" t="s">
        <v>6</v>
      </c>
      <c r="D250" s="286" t="s">
        <v>7</v>
      </c>
      <c r="E250" s="287" t="s">
        <v>8</v>
      </c>
      <c r="F250" s="287"/>
      <c r="G250" s="287"/>
      <c r="H250" s="287"/>
      <c r="I250" s="287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5" t="s">
        <v>396</v>
      </c>
      <c r="V250" s="5"/>
      <c r="W250" s="5"/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10</v>
      </c>
      <c r="F251" s="287"/>
      <c r="G251" s="287"/>
      <c r="H251" s="287"/>
      <c r="I251" s="287"/>
      <c r="J251" s="287"/>
      <c r="K251" s="287"/>
      <c r="L251" s="287"/>
      <c r="M251" s="287" t="s">
        <v>11</v>
      </c>
      <c r="N251" s="287"/>
      <c r="O251" s="287"/>
      <c r="P251" s="287"/>
      <c r="Q251" s="287"/>
      <c r="R251" s="287"/>
      <c r="S251" s="287"/>
      <c r="T251" s="287"/>
      <c r="U251" s="288" t="s">
        <v>10</v>
      </c>
      <c r="V251" s="288"/>
      <c r="W251" s="5" t="s">
        <v>12</v>
      </c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14.65" customHeight="1" x14ac:dyDescent="0.2">
      <c r="A252" s="286"/>
      <c r="B252" s="286"/>
      <c r="C252" s="286"/>
      <c r="D252" s="286"/>
      <c r="E252" s="287" t="s">
        <v>13</v>
      </c>
      <c r="F252" s="287"/>
      <c r="G252" s="287"/>
      <c r="H252" s="287"/>
      <c r="I252" s="287" t="s">
        <v>14</v>
      </c>
      <c r="J252" s="287"/>
      <c r="K252" s="287"/>
      <c r="L252" s="287"/>
      <c r="M252" s="287" t="s">
        <v>13</v>
      </c>
      <c r="N252" s="287"/>
      <c r="O252" s="287"/>
      <c r="P252" s="287"/>
      <c r="Q252" s="287" t="s">
        <v>14</v>
      </c>
      <c r="R252" s="287"/>
      <c r="S252" s="287"/>
      <c r="T252" s="287"/>
      <c r="U252" s="288"/>
      <c r="V252" s="288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22.5" x14ac:dyDescent="0.2">
      <c r="A253" s="286"/>
      <c r="B253" s="286"/>
      <c r="C253" s="286"/>
      <c r="D253" s="286"/>
      <c r="E253" s="128" t="s">
        <v>15</v>
      </c>
      <c r="F253" s="128" t="s">
        <v>16</v>
      </c>
      <c r="G253" s="128" t="s">
        <v>17</v>
      </c>
      <c r="H253" s="129" t="s">
        <v>18</v>
      </c>
      <c r="I253" s="128" t="s">
        <v>15</v>
      </c>
      <c r="J253" s="128" t="s">
        <v>16</v>
      </c>
      <c r="K253" s="128" t="s">
        <v>17</v>
      </c>
      <c r="L253" s="128" t="s">
        <v>18</v>
      </c>
      <c r="M253" s="128" t="s">
        <v>15</v>
      </c>
      <c r="N253" s="128" t="s">
        <v>16</v>
      </c>
      <c r="O253" s="128" t="s">
        <v>17</v>
      </c>
      <c r="P253" s="129" t="s">
        <v>18</v>
      </c>
      <c r="Q253" s="128" t="s">
        <v>15</v>
      </c>
      <c r="R253" s="128" t="s">
        <v>16</v>
      </c>
      <c r="S253" s="128" t="s">
        <v>17</v>
      </c>
      <c r="T253" s="128" t="s">
        <v>18</v>
      </c>
      <c r="U253" s="128" t="s">
        <v>13</v>
      </c>
      <c r="V253" s="128" t="s">
        <v>19</v>
      </c>
      <c r="W253" s="128" t="s">
        <v>13</v>
      </c>
      <c r="X253" s="21" t="s">
        <v>19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89" t="s">
        <v>397</v>
      </c>
      <c r="B254" s="289"/>
      <c r="C254" s="289"/>
      <c r="D254" s="289"/>
      <c r="E254" s="130">
        <f>E82</f>
        <v>585</v>
      </c>
      <c r="F254" s="131">
        <f>F82</f>
        <v>492</v>
      </c>
      <c r="G254" s="130">
        <f>G82</f>
        <v>93</v>
      </c>
      <c r="H254" s="132">
        <f>F254/E254</f>
        <v>0.84102564102564104</v>
      </c>
      <c r="I254" s="130">
        <f t="shared" ref="I254:O254" si="0">(I82)</f>
        <v>808</v>
      </c>
      <c r="J254" s="131">
        <f t="shared" si="0"/>
        <v>410</v>
      </c>
      <c r="K254" s="130">
        <f t="shared" si="0"/>
        <v>398</v>
      </c>
      <c r="L254" s="132">
        <f t="shared" si="0"/>
        <v>0.50742574257425743</v>
      </c>
      <c r="M254" s="130">
        <f t="shared" si="0"/>
        <v>16</v>
      </c>
      <c r="N254" s="131">
        <f t="shared" si="0"/>
        <v>7</v>
      </c>
      <c r="O254" s="130">
        <f t="shared" si="0"/>
        <v>9</v>
      </c>
      <c r="P254" s="132">
        <f t="shared" ref="P254:X254" si="1">P82</f>
        <v>0.4375</v>
      </c>
      <c r="Q254" s="130">
        <f t="shared" si="1"/>
        <v>22</v>
      </c>
      <c r="R254" s="131">
        <f t="shared" si="1"/>
        <v>11</v>
      </c>
      <c r="S254" s="130">
        <f t="shared" si="1"/>
        <v>11</v>
      </c>
      <c r="T254" s="132">
        <f t="shared" si="1"/>
        <v>0.5</v>
      </c>
      <c r="U254" s="133">
        <f t="shared" si="1"/>
        <v>16</v>
      </c>
      <c r="V254" s="133">
        <f t="shared" si="1"/>
        <v>62</v>
      </c>
      <c r="W254" s="133">
        <f t="shared" si="1"/>
        <v>2</v>
      </c>
      <c r="X254" s="134">
        <f t="shared" si="1"/>
        <v>11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0" t="s">
        <v>398</v>
      </c>
      <c r="B255" s="290"/>
      <c r="C255" s="290"/>
      <c r="D255" s="290"/>
      <c r="E255" s="135">
        <f>E136</f>
        <v>156</v>
      </c>
      <c r="F255" s="136">
        <f>F136</f>
        <v>107</v>
      </c>
      <c r="G255" s="135">
        <f>G136</f>
        <v>49</v>
      </c>
      <c r="H255" s="137">
        <f>F255/E255</f>
        <v>0.6858974358974359</v>
      </c>
      <c r="I255" s="135">
        <f>I136</f>
        <v>184</v>
      </c>
      <c r="J255" s="136">
        <f>J136</f>
        <v>78</v>
      </c>
      <c r="K255" s="135">
        <f>K136</f>
        <v>106</v>
      </c>
      <c r="L255" s="137">
        <f>L136</f>
        <v>0.42391304347826086</v>
      </c>
      <c r="M255" s="135">
        <f>(M136)</f>
        <v>2</v>
      </c>
      <c r="N255" s="136">
        <f>(N136)</f>
        <v>0</v>
      </c>
      <c r="O255" s="135">
        <f>(O136)</f>
        <v>2</v>
      </c>
      <c r="P255" s="137">
        <f>(P136)</f>
        <v>0</v>
      </c>
      <c r="Q255" s="135">
        <f t="shared" ref="Q255:X255" si="2">Q136</f>
        <v>3</v>
      </c>
      <c r="R255" s="136">
        <f t="shared" si="2"/>
        <v>0</v>
      </c>
      <c r="S255" s="135">
        <f t="shared" si="2"/>
        <v>3</v>
      </c>
      <c r="T255" s="137">
        <f t="shared" si="2"/>
        <v>0</v>
      </c>
      <c r="U255" s="136">
        <f t="shared" si="2"/>
        <v>17</v>
      </c>
      <c r="V255" s="136">
        <f t="shared" si="2"/>
        <v>35</v>
      </c>
      <c r="W255" s="136">
        <f t="shared" si="2"/>
        <v>0</v>
      </c>
      <c r="X255" s="138">
        <f t="shared" si="2"/>
        <v>3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1" t="s">
        <v>399</v>
      </c>
      <c r="B256" s="291"/>
      <c r="C256" s="291"/>
      <c r="D256" s="291"/>
      <c r="E256" s="139">
        <f t="shared" ref="E256:X256" si="3">E180</f>
        <v>138</v>
      </c>
      <c r="F256" s="140">
        <f t="shared" si="3"/>
        <v>63</v>
      </c>
      <c r="G256" s="139">
        <f t="shared" si="3"/>
        <v>75</v>
      </c>
      <c r="H256" s="141">
        <f t="shared" si="3"/>
        <v>0.45652173913043476</v>
      </c>
      <c r="I256" s="139">
        <f t="shared" si="3"/>
        <v>274</v>
      </c>
      <c r="J256" s="140">
        <f t="shared" si="3"/>
        <v>72</v>
      </c>
      <c r="K256" s="139">
        <f t="shared" si="3"/>
        <v>202</v>
      </c>
      <c r="L256" s="141">
        <f t="shared" si="3"/>
        <v>0.26277372262773724</v>
      </c>
      <c r="M256" s="139">
        <f t="shared" si="3"/>
        <v>11</v>
      </c>
      <c r="N256" s="140">
        <f t="shared" si="3"/>
        <v>1</v>
      </c>
      <c r="O256" s="139">
        <f t="shared" si="3"/>
        <v>10</v>
      </c>
      <c r="P256" s="141">
        <f t="shared" si="3"/>
        <v>9.0909090909090912E-2</v>
      </c>
      <c r="Q256" s="139">
        <f t="shared" si="3"/>
        <v>20</v>
      </c>
      <c r="R256" s="140">
        <f t="shared" si="3"/>
        <v>3</v>
      </c>
      <c r="S256" s="139">
        <f t="shared" si="3"/>
        <v>17</v>
      </c>
      <c r="T256" s="141">
        <f t="shared" si="3"/>
        <v>0.15</v>
      </c>
      <c r="U256" s="142">
        <f t="shared" si="3"/>
        <v>9</v>
      </c>
      <c r="V256" s="142">
        <f t="shared" si="3"/>
        <v>35</v>
      </c>
      <c r="W256" s="142">
        <f t="shared" si="3"/>
        <v>2</v>
      </c>
      <c r="X256" s="143">
        <f t="shared" si="3"/>
        <v>2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2" t="s">
        <v>400</v>
      </c>
      <c r="B257" s="292"/>
      <c r="C257" s="292"/>
      <c r="D257" s="292"/>
      <c r="E257" s="144">
        <f t="shared" ref="E257:X257" si="4">E241</f>
        <v>206</v>
      </c>
      <c r="F257" s="145">
        <f t="shared" si="4"/>
        <v>128</v>
      </c>
      <c r="G257" s="144">
        <f t="shared" si="4"/>
        <v>78</v>
      </c>
      <c r="H257" s="146">
        <f t="shared" si="4"/>
        <v>0.62135922330097082</v>
      </c>
      <c r="I257" s="144">
        <f t="shared" si="4"/>
        <v>263</v>
      </c>
      <c r="J257" s="145">
        <f t="shared" si="4"/>
        <v>122</v>
      </c>
      <c r="K257" s="144">
        <f t="shared" si="4"/>
        <v>141</v>
      </c>
      <c r="L257" s="146">
        <f t="shared" si="4"/>
        <v>0.46387832699619774</v>
      </c>
      <c r="M257" s="144">
        <f t="shared" si="4"/>
        <v>15</v>
      </c>
      <c r="N257" s="145">
        <f t="shared" si="4"/>
        <v>6</v>
      </c>
      <c r="O257" s="144">
        <f t="shared" si="4"/>
        <v>9</v>
      </c>
      <c r="P257" s="146">
        <f t="shared" si="4"/>
        <v>0.4</v>
      </c>
      <c r="Q257" s="144">
        <f t="shared" si="4"/>
        <v>14</v>
      </c>
      <c r="R257" s="145">
        <f t="shared" si="4"/>
        <v>0</v>
      </c>
      <c r="S257" s="144">
        <f t="shared" si="4"/>
        <v>14</v>
      </c>
      <c r="T257" s="146">
        <f t="shared" si="4"/>
        <v>0</v>
      </c>
      <c r="U257" s="145">
        <f t="shared" si="4"/>
        <v>8</v>
      </c>
      <c r="V257" s="145">
        <f t="shared" si="4"/>
        <v>180</v>
      </c>
      <c r="W257" s="145">
        <f t="shared" si="4"/>
        <v>0</v>
      </c>
      <c r="X257" s="147">
        <f t="shared" si="4"/>
        <v>3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3" t="s">
        <v>401</v>
      </c>
      <c r="B258" s="293"/>
      <c r="C258" s="293"/>
      <c r="D258" s="293"/>
      <c r="E258" s="148">
        <f t="shared" ref="E258:X258" si="5">E242</f>
        <v>1085</v>
      </c>
      <c r="F258" s="148">
        <f t="shared" si="5"/>
        <v>790</v>
      </c>
      <c r="G258" s="148">
        <f t="shared" si="5"/>
        <v>295</v>
      </c>
      <c r="H258" s="149">
        <f t="shared" si="5"/>
        <v>0.72811059907834097</v>
      </c>
      <c r="I258" s="148">
        <f t="shared" si="5"/>
        <v>1529</v>
      </c>
      <c r="J258" s="148">
        <f t="shared" si="5"/>
        <v>682</v>
      </c>
      <c r="K258" s="148">
        <f t="shared" si="5"/>
        <v>847</v>
      </c>
      <c r="L258" s="149">
        <f t="shared" si="5"/>
        <v>0.4460431654676259</v>
      </c>
      <c r="M258" s="148">
        <f t="shared" si="5"/>
        <v>44</v>
      </c>
      <c r="N258" s="148">
        <f t="shared" si="5"/>
        <v>14</v>
      </c>
      <c r="O258" s="148">
        <f t="shared" si="5"/>
        <v>30</v>
      </c>
      <c r="P258" s="149">
        <f t="shared" si="5"/>
        <v>0.31818181818181818</v>
      </c>
      <c r="Q258" s="148">
        <f t="shared" si="5"/>
        <v>59</v>
      </c>
      <c r="R258" s="148">
        <f t="shared" si="5"/>
        <v>14</v>
      </c>
      <c r="S258" s="148">
        <f t="shared" si="5"/>
        <v>45</v>
      </c>
      <c r="T258" s="149">
        <f t="shared" si="5"/>
        <v>0.23728813559322035</v>
      </c>
      <c r="U258" s="148">
        <f t="shared" si="5"/>
        <v>50</v>
      </c>
      <c r="V258" s="148">
        <f t="shared" si="5"/>
        <v>312</v>
      </c>
      <c r="W258" s="148">
        <f t="shared" si="5"/>
        <v>4</v>
      </c>
      <c r="X258" s="150">
        <f t="shared" si="5"/>
        <v>19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x14ac:dyDescent="0.2">
      <c r="A260" s="16"/>
      <c r="B260" s="16"/>
      <c r="C260" s="16"/>
      <c r="D260" s="16"/>
      <c r="H260" s="16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8.2" customHeight="1" x14ac:dyDescent="0.2">
      <c r="A261" s="285" t="s">
        <v>394</v>
      </c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ht="14.65" customHeight="1" x14ac:dyDescent="0.2">
      <c r="A262" s="286" t="s">
        <v>395</v>
      </c>
      <c r="B262" s="286" t="s">
        <v>5</v>
      </c>
      <c r="C262" s="286" t="s">
        <v>6</v>
      </c>
      <c r="D262" s="286" t="s">
        <v>7</v>
      </c>
      <c r="E262" s="294" t="s">
        <v>8</v>
      </c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x14ac:dyDescent="0.2">
      <c r="A263" s="286"/>
      <c r="B263" s="286"/>
      <c r="C263" s="286"/>
      <c r="D263" s="286"/>
      <c r="E263" s="294"/>
      <c r="F263" s="294"/>
      <c r="G263" s="294"/>
      <c r="H263" s="294"/>
      <c r="I263" s="294"/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/>
      <c r="B264" s="286"/>
      <c r="C264" s="286"/>
      <c r="D264" s="286"/>
      <c r="E264" s="287" t="s">
        <v>13</v>
      </c>
      <c r="F264" s="287"/>
      <c r="G264" s="287"/>
      <c r="H264" s="287"/>
      <c r="I264" s="294" t="s">
        <v>14</v>
      </c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22.5" x14ac:dyDescent="0.2">
      <c r="A265" s="286"/>
      <c r="B265" s="286"/>
      <c r="C265" s="286"/>
      <c r="D265" s="286"/>
      <c r="E265" s="128" t="s">
        <v>15</v>
      </c>
      <c r="F265" s="128" t="s">
        <v>16</v>
      </c>
      <c r="G265" s="128" t="s">
        <v>17</v>
      </c>
      <c r="H265" s="129" t="s">
        <v>18</v>
      </c>
      <c r="I265" s="128" t="s">
        <v>15</v>
      </c>
      <c r="J265" s="128" t="s">
        <v>16</v>
      </c>
      <c r="K265" s="128" t="s">
        <v>17</v>
      </c>
      <c r="L265" s="21" t="s">
        <v>18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89" t="s">
        <v>397</v>
      </c>
      <c r="B266" s="289"/>
      <c r="C266" s="289"/>
      <c r="D266" s="289"/>
      <c r="E266" s="130">
        <f t="shared" ref="E266:G270" si="6">E254+M254</f>
        <v>601</v>
      </c>
      <c r="F266" s="131">
        <f t="shared" si="6"/>
        <v>499</v>
      </c>
      <c r="G266" s="130">
        <f t="shared" si="6"/>
        <v>102</v>
      </c>
      <c r="H266" s="132">
        <f>F266/E266</f>
        <v>0.83028286189683864</v>
      </c>
      <c r="I266" s="130">
        <f t="shared" ref="I266:K270" si="7">I254+Q254</f>
        <v>830</v>
      </c>
      <c r="J266" s="131">
        <f t="shared" si="7"/>
        <v>421</v>
      </c>
      <c r="K266" s="130">
        <f t="shared" si="7"/>
        <v>409</v>
      </c>
      <c r="L266" s="151">
        <f>J266/I266</f>
        <v>0.5072289156626506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5" t="s">
        <v>398</v>
      </c>
      <c r="B267" s="295"/>
      <c r="C267" s="295"/>
      <c r="D267" s="295"/>
      <c r="E267" s="152">
        <f t="shared" si="6"/>
        <v>158</v>
      </c>
      <c r="F267" s="153">
        <f t="shared" si="6"/>
        <v>107</v>
      </c>
      <c r="G267" s="152">
        <f t="shared" si="6"/>
        <v>51</v>
      </c>
      <c r="H267" s="154">
        <f>F267/E267</f>
        <v>0.67721518987341767</v>
      </c>
      <c r="I267" s="152">
        <f t="shared" si="7"/>
        <v>187</v>
      </c>
      <c r="J267" s="153">
        <f t="shared" si="7"/>
        <v>78</v>
      </c>
      <c r="K267" s="152">
        <f t="shared" si="7"/>
        <v>109</v>
      </c>
      <c r="L267" s="155">
        <f>J267/I267</f>
        <v>0.41711229946524064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1" t="s">
        <v>399</v>
      </c>
      <c r="B268" s="291"/>
      <c r="C268" s="291"/>
      <c r="D268" s="291"/>
      <c r="E268" s="139">
        <f t="shared" si="6"/>
        <v>149</v>
      </c>
      <c r="F268" s="140">
        <f t="shared" si="6"/>
        <v>64</v>
      </c>
      <c r="G268" s="139">
        <f t="shared" si="6"/>
        <v>85</v>
      </c>
      <c r="H268" s="141">
        <f>F268/E268</f>
        <v>0.42953020134228187</v>
      </c>
      <c r="I268" s="139">
        <f t="shared" si="7"/>
        <v>294</v>
      </c>
      <c r="J268" s="140">
        <f t="shared" si="7"/>
        <v>75</v>
      </c>
      <c r="K268" s="139">
        <f t="shared" si="7"/>
        <v>219</v>
      </c>
      <c r="L268" s="156">
        <f>J268/I268</f>
        <v>0.25510204081632654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2" t="s">
        <v>400</v>
      </c>
      <c r="B269" s="292"/>
      <c r="C269" s="292"/>
      <c r="D269" s="292"/>
      <c r="E269" s="144">
        <f t="shared" si="6"/>
        <v>221</v>
      </c>
      <c r="F269" s="145">
        <f t="shared" si="6"/>
        <v>134</v>
      </c>
      <c r="G269" s="144">
        <f t="shared" si="6"/>
        <v>87</v>
      </c>
      <c r="H269" s="146">
        <f>F269/E269</f>
        <v>0.60633484162895923</v>
      </c>
      <c r="I269" s="144">
        <f t="shared" si="7"/>
        <v>277</v>
      </c>
      <c r="J269" s="145">
        <f t="shared" si="7"/>
        <v>122</v>
      </c>
      <c r="K269" s="144">
        <f t="shared" si="7"/>
        <v>155</v>
      </c>
      <c r="L269" s="157">
        <f>J269/I269</f>
        <v>0.44043321299638988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6" t="s">
        <v>401</v>
      </c>
      <c r="B270" s="296"/>
      <c r="C270" s="296"/>
      <c r="D270" s="296"/>
      <c r="E270" s="158">
        <f t="shared" si="6"/>
        <v>1129</v>
      </c>
      <c r="F270" s="148">
        <f t="shared" si="6"/>
        <v>804</v>
      </c>
      <c r="G270" s="158">
        <f t="shared" si="6"/>
        <v>325</v>
      </c>
      <c r="H270" s="159">
        <f>F270/E270</f>
        <v>0.71213463241806907</v>
      </c>
      <c r="I270" s="158">
        <f t="shared" si="7"/>
        <v>1588</v>
      </c>
      <c r="J270" s="148">
        <f t="shared" si="7"/>
        <v>696</v>
      </c>
      <c r="K270" s="158">
        <f t="shared" si="7"/>
        <v>892</v>
      </c>
      <c r="L270" s="160">
        <f>J270/I270</f>
        <v>0.43828715365239296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x14ac:dyDescent="0.2">
      <c r="A271" s="16"/>
      <c r="B271" s="16"/>
      <c r="C271" s="16"/>
      <c r="D271" s="16"/>
      <c r="H271" s="16"/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4.65" customHeight="1" x14ac:dyDescent="0.2">
      <c r="A272" s="16"/>
      <c r="B272" s="16"/>
      <c r="C272" s="297" t="s">
        <v>402</v>
      </c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ht="55.5" customHeight="1" x14ac:dyDescent="0.2">
      <c r="A276" s="16"/>
      <c r="B276" s="16"/>
      <c r="C276" s="161" t="s">
        <v>403</v>
      </c>
      <c r="D276" s="162" t="s">
        <v>404</v>
      </c>
      <c r="E276" s="163">
        <v>44069</v>
      </c>
      <c r="F276" s="163">
        <v>44070</v>
      </c>
      <c r="G276" s="163">
        <v>44071</v>
      </c>
      <c r="H276" s="163">
        <v>44072</v>
      </c>
      <c r="I276" s="163">
        <v>44073</v>
      </c>
      <c r="J276" s="163">
        <v>44074</v>
      </c>
      <c r="K276" s="163">
        <v>44075</v>
      </c>
      <c r="L276" s="163">
        <v>44076</v>
      </c>
      <c r="M276" s="163">
        <v>44077</v>
      </c>
      <c r="N276" s="163">
        <v>44078</v>
      </c>
      <c r="O276" s="163">
        <v>44079</v>
      </c>
      <c r="P276" s="163">
        <v>44080</v>
      </c>
      <c r="Q276" s="163">
        <v>44081</v>
      </c>
      <c r="R276" s="163">
        <v>44082</v>
      </c>
      <c r="S276" s="163">
        <v>44083</v>
      </c>
      <c r="T276" s="163">
        <v>44084</v>
      </c>
      <c r="U276" s="163">
        <v>44085</v>
      </c>
      <c r="V276" s="163">
        <v>44086</v>
      </c>
      <c r="W276" s="163">
        <v>44087</v>
      </c>
      <c r="X276" s="163">
        <v>44088</v>
      </c>
      <c r="Y276" s="163">
        <v>44089</v>
      </c>
      <c r="Z276" s="163">
        <v>44090</v>
      </c>
      <c r="AA276" s="163">
        <v>44091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 t="s">
        <v>397</v>
      </c>
      <c r="D277" s="164" t="s">
        <v>405</v>
      </c>
      <c r="E277" s="165">
        <v>0.83</v>
      </c>
      <c r="F277" s="165">
        <v>0.83</v>
      </c>
      <c r="G277" s="165">
        <v>0.83</v>
      </c>
      <c r="H277" s="165">
        <v>0.83</v>
      </c>
      <c r="I277" s="165">
        <v>0.84</v>
      </c>
      <c r="J277" s="165">
        <v>0.83</v>
      </c>
      <c r="K277" s="165">
        <v>0.82</v>
      </c>
      <c r="L277" s="165">
        <v>0.82</v>
      </c>
      <c r="M277" s="165">
        <v>0.82</v>
      </c>
      <c r="N277" s="165">
        <v>0.82</v>
      </c>
      <c r="O277" s="165">
        <v>0.82</v>
      </c>
      <c r="P277" s="165">
        <v>0.82</v>
      </c>
      <c r="Q277" s="165">
        <v>0.82</v>
      </c>
      <c r="R277" s="165">
        <v>0.83</v>
      </c>
      <c r="S277" s="165">
        <v>0.83</v>
      </c>
      <c r="T277" s="165">
        <v>0.83</v>
      </c>
      <c r="U277" s="165">
        <v>0.84</v>
      </c>
      <c r="V277" s="165">
        <v>0.83</v>
      </c>
      <c r="W277" s="165">
        <v>0.83</v>
      </c>
      <c r="X277" s="165">
        <v>0.84</v>
      </c>
      <c r="Y277" s="165">
        <v>0.84</v>
      </c>
      <c r="Z277" s="165">
        <v>0.85</v>
      </c>
      <c r="AA277" s="165">
        <v>0.85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406</v>
      </c>
      <c r="E278" s="167">
        <v>0.52</v>
      </c>
      <c r="F278" s="167">
        <v>0.52</v>
      </c>
      <c r="G278" s="167">
        <v>0.52</v>
      </c>
      <c r="H278" s="167">
        <v>0.53</v>
      </c>
      <c r="I278" s="167">
        <v>0.53</v>
      </c>
      <c r="J278" s="167">
        <v>0.54</v>
      </c>
      <c r="K278" s="167">
        <v>0.55000000000000004</v>
      </c>
      <c r="L278" s="167">
        <v>0.56000000000000005</v>
      </c>
      <c r="M278" s="167">
        <v>0.56000000000000005</v>
      </c>
      <c r="N278" s="167">
        <v>0.56000000000000005</v>
      </c>
      <c r="O278" s="167">
        <v>0.56000000000000005</v>
      </c>
      <c r="P278" s="167">
        <v>0.56000000000000005</v>
      </c>
      <c r="Q278" s="167">
        <v>0.56000000000000005</v>
      </c>
      <c r="R278" s="167">
        <v>0.56000000000000005</v>
      </c>
      <c r="S278" s="167">
        <v>0.55000000000000004</v>
      </c>
      <c r="T278" s="167">
        <v>0.55000000000000004</v>
      </c>
      <c r="U278" s="167">
        <v>0.55000000000000004</v>
      </c>
      <c r="V278" s="167">
        <v>0.55000000000000004</v>
      </c>
      <c r="W278" s="167">
        <v>0.55000000000000004</v>
      </c>
      <c r="X278" s="167">
        <v>0.54</v>
      </c>
      <c r="Y278" s="167">
        <v>0.54</v>
      </c>
      <c r="Z278" s="167">
        <v>0.53</v>
      </c>
      <c r="AA278" s="167">
        <v>0.53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6" t="s">
        <v>407</v>
      </c>
      <c r="E279" s="167">
        <v>0.41</v>
      </c>
      <c r="F279" s="167">
        <v>0.4</v>
      </c>
      <c r="G279" s="167">
        <v>0.4</v>
      </c>
      <c r="H279" s="167">
        <v>0.4</v>
      </c>
      <c r="I279" s="167">
        <v>0.4</v>
      </c>
      <c r="J279" s="167">
        <v>0.4</v>
      </c>
      <c r="K279" s="167">
        <v>0.39</v>
      </c>
      <c r="L279" s="167">
        <v>0.39</v>
      </c>
      <c r="M279" s="167">
        <v>0.39</v>
      </c>
      <c r="N279" s="167">
        <v>0.4</v>
      </c>
      <c r="O279" s="167">
        <v>0.42</v>
      </c>
      <c r="P279" s="167">
        <v>0.42</v>
      </c>
      <c r="Q279" s="167">
        <v>0.41</v>
      </c>
      <c r="R279" s="167">
        <v>0.41</v>
      </c>
      <c r="S279" s="167">
        <v>0.4</v>
      </c>
      <c r="T279" s="167">
        <v>0.4</v>
      </c>
      <c r="U279" s="167">
        <v>0.41</v>
      </c>
      <c r="V279" s="167">
        <v>0.41</v>
      </c>
      <c r="W279" s="167">
        <v>0.4</v>
      </c>
      <c r="X279" s="167">
        <v>0.41</v>
      </c>
      <c r="Y279" s="167">
        <v>0.45</v>
      </c>
      <c r="Z279" s="167">
        <v>0.49</v>
      </c>
      <c r="AA279" s="167">
        <v>0.5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8"/>
      <c r="D280" s="168" t="s">
        <v>408</v>
      </c>
      <c r="E280" s="169">
        <v>0.23</v>
      </c>
      <c r="F280" s="169">
        <v>0.24</v>
      </c>
      <c r="G280" s="169">
        <v>0.23</v>
      </c>
      <c r="H280" s="169">
        <v>0.23</v>
      </c>
      <c r="I280" s="169">
        <v>0.21</v>
      </c>
      <c r="J280" s="169">
        <v>0.22</v>
      </c>
      <c r="K280" s="169">
        <v>0.24</v>
      </c>
      <c r="L280" s="169">
        <v>0.24</v>
      </c>
      <c r="M280" s="169">
        <v>0.22</v>
      </c>
      <c r="N280" s="169">
        <v>0.21</v>
      </c>
      <c r="O280" s="169">
        <v>0.21</v>
      </c>
      <c r="P280" s="169">
        <v>0.22</v>
      </c>
      <c r="Q280" s="169">
        <v>0.21</v>
      </c>
      <c r="R280" s="169">
        <v>0.56000000000000005</v>
      </c>
      <c r="S280" s="169">
        <v>0.18</v>
      </c>
      <c r="T280" s="169">
        <v>0.2</v>
      </c>
      <c r="U280" s="169">
        <v>0.2</v>
      </c>
      <c r="V280" s="169">
        <v>0.2</v>
      </c>
      <c r="W280" s="169">
        <v>0.2</v>
      </c>
      <c r="X280" s="169">
        <v>0.21</v>
      </c>
      <c r="Y280" s="169">
        <v>0.22</v>
      </c>
      <c r="Z280" s="169">
        <v>0.27</v>
      </c>
      <c r="AA280" s="169">
        <v>0.28999999999999998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 t="s">
        <v>398</v>
      </c>
      <c r="D281" s="170" t="s">
        <v>405</v>
      </c>
      <c r="E281" s="171">
        <v>0.59</v>
      </c>
      <c r="F281" s="171">
        <v>0.6</v>
      </c>
      <c r="G281" s="171">
        <v>0.6</v>
      </c>
      <c r="H281" s="171">
        <v>0.6</v>
      </c>
      <c r="I281" s="171">
        <v>0.6</v>
      </c>
      <c r="J281" s="171">
        <v>0.6</v>
      </c>
      <c r="K281" s="171">
        <v>0.6</v>
      </c>
      <c r="L281" s="171">
        <v>0.61</v>
      </c>
      <c r="M281" s="171">
        <v>0.6</v>
      </c>
      <c r="N281" s="171">
        <v>0.59</v>
      </c>
      <c r="O281" s="171">
        <v>0.57999999999999996</v>
      </c>
      <c r="P281" s="171">
        <v>0.56999999999999995</v>
      </c>
      <c r="Q281" s="171">
        <v>0.56999999999999995</v>
      </c>
      <c r="R281" s="171">
        <v>0.56000000000000005</v>
      </c>
      <c r="S281" s="171">
        <v>0.56000000000000005</v>
      </c>
      <c r="T281" s="171">
        <v>0.56999999999999995</v>
      </c>
      <c r="U281" s="171">
        <v>0.59</v>
      </c>
      <c r="V281" s="171">
        <v>0.6</v>
      </c>
      <c r="W281" s="171">
        <v>0.62</v>
      </c>
      <c r="X281" s="171">
        <v>0.63</v>
      </c>
      <c r="Y281" s="171">
        <v>0.64</v>
      </c>
      <c r="Z281" s="171">
        <v>0.65</v>
      </c>
      <c r="AA281" s="171">
        <v>0.65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406</v>
      </c>
      <c r="E282" s="171">
        <v>0.44</v>
      </c>
      <c r="F282" s="171">
        <v>0.44</v>
      </c>
      <c r="G282" s="171">
        <v>0.45</v>
      </c>
      <c r="H282" s="171">
        <v>0.45</v>
      </c>
      <c r="I282" s="171">
        <v>0.46</v>
      </c>
      <c r="J282" s="171">
        <v>0.47</v>
      </c>
      <c r="K282" s="171">
        <v>0.49</v>
      </c>
      <c r="L282" s="171">
        <v>0.49</v>
      </c>
      <c r="M282" s="171">
        <v>0.5</v>
      </c>
      <c r="N282" s="171">
        <v>0.5</v>
      </c>
      <c r="O282" s="171">
        <v>0.51</v>
      </c>
      <c r="P282" s="171">
        <v>0.52</v>
      </c>
      <c r="Q282" s="171">
        <v>0.52</v>
      </c>
      <c r="R282" s="171">
        <v>0.52</v>
      </c>
      <c r="S282" s="171">
        <v>0.52</v>
      </c>
      <c r="T282" s="171">
        <v>0.52</v>
      </c>
      <c r="U282" s="171">
        <v>0.52</v>
      </c>
      <c r="V282" s="171">
        <v>0.5</v>
      </c>
      <c r="W282" s="171">
        <v>0.5</v>
      </c>
      <c r="X282" s="171">
        <v>0.5</v>
      </c>
      <c r="Y282" s="171">
        <v>0.48</v>
      </c>
      <c r="Z282" s="171">
        <v>0.47</v>
      </c>
      <c r="AA282" s="171">
        <v>0.47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407</v>
      </c>
      <c r="E283" s="171">
        <v>0.5</v>
      </c>
      <c r="F283" s="171">
        <v>0.5</v>
      </c>
      <c r="G283" s="171">
        <v>0.43</v>
      </c>
      <c r="H283" s="171">
        <v>0.36</v>
      </c>
      <c r="I283" s="171">
        <v>0.28999999999999998</v>
      </c>
      <c r="J283" s="171">
        <v>0.28999999999999998</v>
      </c>
      <c r="K283" s="171">
        <v>0.28999999999999998</v>
      </c>
      <c r="L283" s="171">
        <v>0.28999999999999998</v>
      </c>
      <c r="M283" s="171">
        <v>0.28999999999999998</v>
      </c>
      <c r="N283" s="171">
        <v>0.36</v>
      </c>
      <c r="O283" s="171">
        <v>0.43</v>
      </c>
      <c r="P283" s="171">
        <v>0.5</v>
      </c>
      <c r="Q283" s="171">
        <v>0.5</v>
      </c>
      <c r="R283" s="171">
        <v>0.5</v>
      </c>
      <c r="S283" s="171">
        <v>0.5</v>
      </c>
      <c r="T283" s="171">
        <v>0.5</v>
      </c>
      <c r="U283" s="171">
        <v>0.5</v>
      </c>
      <c r="V283" s="171">
        <v>0.5</v>
      </c>
      <c r="W283" s="171">
        <v>0.43</v>
      </c>
      <c r="X283" s="171">
        <v>0.36</v>
      </c>
      <c r="Y283" s="171">
        <v>0.28999999999999998</v>
      </c>
      <c r="Z283" s="171">
        <v>0.21</v>
      </c>
      <c r="AA283" s="171">
        <v>0.14000000000000001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299"/>
      <c r="D284" s="170" t="s">
        <v>408</v>
      </c>
      <c r="E284" s="171">
        <v>0.43</v>
      </c>
      <c r="F284" s="171">
        <v>0.38</v>
      </c>
      <c r="G284" s="171">
        <v>0.28999999999999998</v>
      </c>
      <c r="H284" s="171">
        <v>0.19</v>
      </c>
      <c r="I284" s="171">
        <v>0.14000000000000001</v>
      </c>
      <c r="J284" s="171">
        <v>0.05</v>
      </c>
      <c r="K284" s="171">
        <v>0.05</v>
      </c>
      <c r="L284" s="171">
        <v>0.05</v>
      </c>
      <c r="M284" s="171">
        <v>0.05</v>
      </c>
      <c r="N284" s="171">
        <v>0.14000000000000001</v>
      </c>
      <c r="O284" s="171">
        <v>0.24</v>
      </c>
      <c r="P284" s="171">
        <v>0.33</v>
      </c>
      <c r="Q284" s="171">
        <v>0.48</v>
      </c>
      <c r="R284" s="171">
        <v>0.52</v>
      </c>
      <c r="S284" s="171">
        <v>0.52</v>
      </c>
      <c r="T284" s="171">
        <v>0.52</v>
      </c>
      <c r="U284" s="171">
        <v>0.43</v>
      </c>
      <c r="V284" s="171">
        <v>0.33</v>
      </c>
      <c r="W284" s="171">
        <v>0.24</v>
      </c>
      <c r="X284" s="171">
        <v>0.1</v>
      </c>
      <c r="Y284" s="171">
        <v>0.05</v>
      </c>
      <c r="Z284" s="171">
        <v>0.05</v>
      </c>
      <c r="AA284" s="171">
        <v>0.05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 t="s">
        <v>399</v>
      </c>
      <c r="D285" s="172" t="s">
        <v>405</v>
      </c>
      <c r="E285" s="173">
        <v>0.57999999999999996</v>
      </c>
      <c r="F285" s="173">
        <v>0.57999999999999996</v>
      </c>
      <c r="G285" s="173">
        <v>0.56999999999999995</v>
      </c>
      <c r="H285" s="173">
        <v>0.56999999999999995</v>
      </c>
      <c r="I285" s="173">
        <v>0.56999999999999995</v>
      </c>
      <c r="J285" s="173">
        <v>0.56999999999999995</v>
      </c>
      <c r="K285" s="173">
        <v>0.57999999999999996</v>
      </c>
      <c r="L285" s="173">
        <v>0.6</v>
      </c>
      <c r="M285" s="173">
        <v>0.61</v>
      </c>
      <c r="N285" s="173">
        <v>0.62</v>
      </c>
      <c r="O285" s="173">
        <v>0.62</v>
      </c>
      <c r="P285" s="173">
        <v>0.62</v>
      </c>
      <c r="Q285" s="173">
        <v>0.63</v>
      </c>
      <c r="R285" s="173">
        <v>0.63</v>
      </c>
      <c r="S285" s="173">
        <v>0.62</v>
      </c>
      <c r="T285" s="173">
        <v>0.61</v>
      </c>
      <c r="U285" s="173">
        <v>0.6</v>
      </c>
      <c r="V285" s="173">
        <v>0.57999999999999996</v>
      </c>
      <c r="W285" s="173">
        <v>0.56999999999999995</v>
      </c>
      <c r="X285" s="173">
        <v>0.57999999999999996</v>
      </c>
      <c r="Y285" s="173">
        <v>0.54</v>
      </c>
      <c r="Z285" s="173">
        <v>0.52</v>
      </c>
      <c r="AA285" s="173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406</v>
      </c>
      <c r="E286" s="175">
        <v>0.28000000000000003</v>
      </c>
      <c r="F286" s="175">
        <v>0.28000000000000003</v>
      </c>
      <c r="G286" s="175">
        <v>0.27</v>
      </c>
      <c r="H286" s="175">
        <v>0.27</v>
      </c>
      <c r="I286" s="175">
        <v>0.27</v>
      </c>
      <c r="J286" s="175">
        <v>0.28000000000000003</v>
      </c>
      <c r="K286" s="175">
        <v>0.28000000000000003</v>
      </c>
      <c r="L286" s="175">
        <v>0.28000000000000003</v>
      </c>
      <c r="M286" s="175">
        <v>0.28000000000000003</v>
      </c>
      <c r="N286" s="175">
        <v>0.28999999999999998</v>
      </c>
      <c r="O286" s="175">
        <v>0.28999999999999998</v>
      </c>
      <c r="P286" s="175">
        <v>0.3</v>
      </c>
      <c r="Q286" s="175">
        <v>0.3</v>
      </c>
      <c r="R286" s="175">
        <v>0.31</v>
      </c>
      <c r="S286" s="175">
        <v>0.32</v>
      </c>
      <c r="T286" s="175">
        <v>0.32</v>
      </c>
      <c r="U286" s="175">
        <v>0.31</v>
      </c>
      <c r="V286" s="175">
        <v>0.31</v>
      </c>
      <c r="W286" s="175">
        <v>0.3</v>
      </c>
      <c r="X286" s="175">
        <v>0.3</v>
      </c>
      <c r="Y286" s="175">
        <v>0.28999999999999998</v>
      </c>
      <c r="Z286" s="175">
        <v>0.28999999999999998</v>
      </c>
      <c r="AA286" s="175">
        <v>0.28000000000000003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4" t="s">
        <v>407</v>
      </c>
      <c r="E287" s="175">
        <v>0.13</v>
      </c>
      <c r="F287" s="175">
        <v>0.13</v>
      </c>
      <c r="G287" s="175">
        <v>0.17</v>
      </c>
      <c r="H287" s="175">
        <v>0.18</v>
      </c>
      <c r="I287" s="175">
        <v>0.19</v>
      </c>
      <c r="J287" s="175">
        <v>0.19</v>
      </c>
      <c r="K287" s="175">
        <v>0.18</v>
      </c>
      <c r="L287" s="175">
        <v>0.17</v>
      </c>
      <c r="M287" s="175">
        <v>0.18</v>
      </c>
      <c r="N287" s="175">
        <v>0.16</v>
      </c>
      <c r="O287" s="175">
        <v>0.16</v>
      </c>
      <c r="P287" s="175">
        <v>0.16</v>
      </c>
      <c r="Q287" s="175">
        <v>0.16</v>
      </c>
      <c r="R287" s="175">
        <v>0.14000000000000001</v>
      </c>
      <c r="S287" s="175">
        <v>0.13</v>
      </c>
      <c r="T287" s="175">
        <v>0.12</v>
      </c>
      <c r="U287" s="175">
        <v>0.12</v>
      </c>
      <c r="V287" s="175">
        <v>0.1</v>
      </c>
      <c r="W287" s="175">
        <v>0.09</v>
      </c>
      <c r="X287" s="175">
        <v>0.09</v>
      </c>
      <c r="Y287" s="175">
        <v>0.09</v>
      </c>
      <c r="Z287" s="175">
        <v>0.09</v>
      </c>
      <c r="AA287" s="175">
        <v>0.1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0"/>
      <c r="D288" s="176" t="s">
        <v>408</v>
      </c>
      <c r="E288" s="177">
        <v>0.15</v>
      </c>
      <c r="F288" s="177">
        <v>0.15</v>
      </c>
      <c r="G288" s="177">
        <v>0.13</v>
      </c>
      <c r="H288" s="177">
        <v>0.12</v>
      </c>
      <c r="I288" s="177">
        <v>0.12</v>
      </c>
      <c r="J288" s="177">
        <v>0.13</v>
      </c>
      <c r="K288" s="177">
        <v>0.13</v>
      </c>
      <c r="L288" s="177">
        <v>0.13</v>
      </c>
      <c r="M288" s="177">
        <v>0.13</v>
      </c>
      <c r="N288" s="177">
        <v>0.16</v>
      </c>
      <c r="O288" s="177">
        <v>0.18</v>
      </c>
      <c r="P288" s="177">
        <v>0.18</v>
      </c>
      <c r="Q288" s="177">
        <v>0.16</v>
      </c>
      <c r="R288" s="177">
        <v>0.14000000000000001</v>
      </c>
      <c r="S288" s="177">
        <v>0.14000000000000001</v>
      </c>
      <c r="T288" s="177">
        <v>0.11</v>
      </c>
      <c r="U288" s="177">
        <v>0.11</v>
      </c>
      <c r="V288" s="177">
        <v>0.11</v>
      </c>
      <c r="W288" s="177">
        <v>0.12</v>
      </c>
      <c r="X288" s="177">
        <v>0.13</v>
      </c>
      <c r="Y288" s="177">
        <v>0.14000000000000001</v>
      </c>
      <c r="Z288" s="177">
        <v>0.16</v>
      </c>
      <c r="AA288" s="177">
        <v>0.17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 t="s">
        <v>400</v>
      </c>
      <c r="D289" s="178" t="s">
        <v>405</v>
      </c>
      <c r="E289" s="179">
        <v>0.61</v>
      </c>
      <c r="F289" s="179">
        <v>0.61</v>
      </c>
      <c r="G289" s="179">
        <v>0.61</v>
      </c>
      <c r="H289" s="179">
        <v>0.61</v>
      </c>
      <c r="I289" s="179">
        <v>0.61</v>
      </c>
      <c r="J289" s="179">
        <v>0.61</v>
      </c>
      <c r="K289" s="179">
        <v>0.61</v>
      </c>
      <c r="L289" s="179">
        <v>0.61</v>
      </c>
      <c r="M289" s="179">
        <v>0.62</v>
      </c>
      <c r="N289" s="179">
        <v>0.62</v>
      </c>
      <c r="O289" s="179">
        <v>0.62</v>
      </c>
      <c r="P289" s="179">
        <v>0.62</v>
      </c>
      <c r="Q289" s="179">
        <v>0.63</v>
      </c>
      <c r="R289" s="179">
        <v>0.62</v>
      </c>
      <c r="S289" s="179">
        <v>0.62</v>
      </c>
      <c r="T289" s="179">
        <v>0.62</v>
      </c>
      <c r="U289" s="179">
        <v>0.63</v>
      </c>
      <c r="V289" s="179">
        <v>0.64</v>
      </c>
      <c r="W289" s="179">
        <v>0.64</v>
      </c>
      <c r="X289" s="179">
        <v>0.65</v>
      </c>
      <c r="Y289" s="179">
        <v>0.65</v>
      </c>
      <c r="Z289" s="179">
        <v>0.67</v>
      </c>
      <c r="AA289" s="179">
        <v>0.66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406</v>
      </c>
      <c r="E290" s="179">
        <v>0.46</v>
      </c>
      <c r="F290" s="179">
        <v>0.47</v>
      </c>
      <c r="G290" s="179">
        <v>0.48</v>
      </c>
      <c r="H290" s="179">
        <v>0.47</v>
      </c>
      <c r="I290" s="179">
        <v>0.48</v>
      </c>
      <c r="J290" s="179">
        <v>0.48</v>
      </c>
      <c r="K290" s="179">
        <v>0.47</v>
      </c>
      <c r="L290" s="179">
        <v>0.47</v>
      </c>
      <c r="M290" s="179">
        <v>0.47</v>
      </c>
      <c r="N290" s="179">
        <v>0.47</v>
      </c>
      <c r="O290" s="179">
        <v>0.48</v>
      </c>
      <c r="P290" s="179">
        <v>0.49</v>
      </c>
      <c r="Q290" s="179">
        <v>0.5</v>
      </c>
      <c r="R290" s="179">
        <v>0.51</v>
      </c>
      <c r="S290" s="179">
        <v>0.52</v>
      </c>
      <c r="T290" s="179">
        <v>0.52</v>
      </c>
      <c r="U290" s="179">
        <v>0.52</v>
      </c>
      <c r="V290" s="179">
        <v>0.53</v>
      </c>
      <c r="W290" s="179">
        <v>0.53</v>
      </c>
      <c r="X290" s="179">
        <v>0.52</v>
      </c>
      <c r="Y290" s="179">
        <v>0.51</v>
      </c>
      <c r="Z290" s="179">
        <v>0.49</v>
      </c>
      <c r="AA290" s="179">
        <v>0.49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407</v>
      </c>
      <c r="E291" s="179">
        <v>0.2</v>
      </c>
      <c r="F291" s="179">
        <v>0.18</v>
      </c>
      <c r="G291" s="179">
        <v>0.17</v>
      </c>
      <c r="H291" s="179">
        <v>0.15</v>
      </c>
      <c r="I291" s="179">
        <v>0.14000000000000001</v>
      </c>
      <c r="J291" s="179">
        <v>0.12</v>
      </c>
      <c r="K291" s="179">
        <v>0.1</v>
      </c>
      <c r="L291" s="179">
        <v>0.09</v>
      </c>
      <c r="M291" s="179">
        <v>0.12</v>
      </c>
      <c r="N291" s="179">
        <v>0.14000000000000001</v>
      </c>
      <c r="O291" s="179">
        <v>0.16</v>
      </c>
      <c r="P291" s="179">
        <v>0.21</v>
      </c>
      <c r="Q291" s="179">
        <v>0.26</v>
      </c>
      <c r="R291" s="179">
        <v>0.28999999999999998</v>
      </c>
      <c r="S291" s="179">
        <v>0.31</v>
      </c>
      <c r="T291" s="179">
        <v>0.3</v>
      </c>
      <c r="U291" s="179">
        <v>0.3</v>
      </c>
      <c r="V291" s="179">
        <v>0.31</v>
      </c>
      <c r="W291" s="179">
        <v>0.3</v>
      </c>
      <c r="X291" s="179">
        <v>0.28000000000000003</v>
      </c>
      <c r="Y291" s="179">
        <v>0.28000000000000003</v>
      </c>
      <c r="Z291" s="179">
        <v>0.3</v>
      </c>
      <c r="AA291" s="179">
        <v>0.31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408</v>
      </c>
      <c r="E292" s="179">
        <v>0.05</v>
      </c>
      <c r="F292" s="179">
        <v>0.06</v>
      </c>
      <c r="G292" s="179">
        <v>0.05</v>
      </c>
      <c r="H292" s="179">
        <v>0.05</v>
      </c>
      <c r="I292" s="179">
        <v>0.06</v>
      </c>
      <c r="J292" s="179">
        <v>0.08</v>
      </c>
      <c r="K292" s="179">
        <v>0.11</v>
      </c>
      <c r="L292" s="179">
        <v>0.11</v>
      </c>
      <c r="M292" s="179">
        <v>0.1</v>
      </c>
      <c r="N292" s="179">
        <v>0.09</v>
      </c>
      <c r="O292" s="179">
        <v>0.08</v>
      </c>
      <c r="P292" s="179">
        <v>7.0000000000000007E-2</v>
      </c>
      <c r="Q292" s="179">
        <v>0.05</v>
      </c>
      <c r="R292" s="179">
        <v>0.02</v>
      </c>
      <c r="S292" s="179">
        <v>0.05</v>
      </c>
      <c r="T292" s="179">
        <v>0.06</v>
      </c>
      <c r="U292" s="179">
        <v>0.08</v>
      </c>
      <c r="V292" s="179">
        <v>0.08</v>
      </c>
      <c r="W292" s="179">
        <v>0.08</v>
      </c>
      <c r="X292" s="179">
        <v>0.11</v>
      </c>
      <c r="Y292" s="179">
        <v>0.11</v>
      </c>
      <c r="Z292" s="179">
        <v>7.0000000000000007E-2</v>
      </c>
      <c r="AA292" s="179">
        <v>0.05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 t="s">
        <v>409</v>
      </c>
      <c r="D293" s="180" t="s">
        <v>405</v>
      </c>
      <c r="E293" s="181">
        <v>0.73</v>
      </c>
      <c r="F293" s="181">
        <v>0.72</v>
      </c>
      <c r="G293" s="181">
        <v>0.72</v>
      </c>
      <c r="H293" s="181">
        <v>0.73</v>
      </c>
      <c r="I293" s="181">
        <v>0.73</v>
      </c>
      <c r="J293" s="181">
        <v>0.72</v>
      </c>
      <c r="K293" s="181">
        <v>0.72</v>
      </c>
      <c r="L293" s="181">
        <v>0.72</v>
      </c>
      <c r="M293" s="181">
        <v>0.72</v>
      </c>
      <c r="N293" s="181">
        <v>0.73</v>
      </c>
      <c r="O293" s="181">
        <v>0.72</v>
      </c>
      <c r="P293" s="181">
        <v>0.72</v>
      </c>
      <c r="Q293" s="181">
        <v>0.73</v>
      </c>
      <c r="R293" s="181">
        <v>0.73</v>
      </c>
      <c r="S293" s="181">
        <v>0.72</v>
      </c>
      <c r="T293" s="181">
        <v>0.73</v>
      </c>
      <c r="U293" s="181">
        <v>0.73</v>
      </c>
      <c r="V293" s="181">
        <v>0.73</v>
      </c>
      <c r="W293" s="181">
        <v>0.73</v>
      </c>
      <c r="X293" s="181">
        <v>0.74</v>
      </c>
      <c r="Y293" s="181">
        <v>0.74</v>
      </c>
      <c r="Z293" s="181">
        <v>0.74</v>
      </c>
      <c r="AA293" s="181">
        <v>0.74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408</v>
      </c>
      <c r="E294" s="183">
        <v>0.46</v>
      </c>
      <c r="F294" s="183">
        <v>0.46</v>
      </c>
      <c r="G294" s="183">
        <v>0.46</v>
      </c>
      <c r="H294" s="183">
        <v>0.46</v>
      </c>
      <c r="I294" s="183">
        <v>0.47</v>
      </c>
      <c r="J294" s="183">
        <v>0.47</v>
      </c>
      <c r="K294" s="183">
        <v>0.48</v>
      </c>
      <c r="L294" s="183">
        <v>0.49</v>
      </c>
      <c r="M294" s="183">
        <v>0.49</v>
      </c>
      <c r="N294" s="183">
        <v>0.49</v>
      </c>
      <c r="O294" s="183">
        <v>0.5</v>
      </c>
      <c r="P294" s="183">
        <v>0.5</v>
      </c>
      <c r="Q294" s="183">
        <v>0.5</v>
      </c>
      <c r="R294" s="183">
        <v>0.5</v>
      </c>
      <c r="S294" s="183">
        <v>0.5</v>
      </c>
      <c r="T294" s="183">
        <v>0.5</v>
      </c>
      <c r="U294" s="183">
        <v>0.5</v>
      </c>
      <c r="V294" s="183">
        <v>0.5</v>
      </c>
      <c r="W294" s="183">
        <v>0.5</v>
      </c>
      <c r="X294" s="183">
        <v>0.49</v>
      </c>
      <c r="Y294" s="183">
        <v>0.48</v>
      </c>
      <c r="Z294" s="183">
        <v>0.48</v>
      </c>
      <c r="AA294" s="183">
        <v>0.47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2" t="s">
        <v>407</v>
      </c>
      <c r="E295" s="183">
        <v>0.28000000000000003</v>
      </c>
      <c r="F295" s="183">
        <v>0.27</v>
      </c>
      <c r="G295" s="183">
        <v>0.27</v>
      </c>
      <c r="H295" s="183">
        <v>0.27</v>
      </c>
      <c r="I295" s="183">
        <v>0.26</v>
      </c>
      <c r="J295" s="183">
        <v>0.27</v>
      </c>
      <c r="K295" s="183">
        <v>0.25</v>
      </c>
      <c r="L295" s="183">
        <v>0.24</v>
      </c>
      <c r="M295" s="183">
        <v>0.26</v>
      </c>
      <c r="N295" s="183">
        <v>0.27</v>
      </c>
      <c r="O295" s="183">
        <v>0.28000000000000003</v>
      </c>
      <c r="P295" s="183">
        <v>0.3</v>
      </c>
      <c r="Q295" s="183">
        <v>0.31</v>
      </c>
      <c r="R295" s="183">
        <v>0.32</v>
      </c>
      <c r="S295" s="183">
        <v>0.32</v>
      </c>
      <c r="T295" s="183">
        <v>0.31</v>
      </c>
      <c r="U295" s="183">
        <v>0.31</v>
      </c>
      <c r="V295" s="183">
        <v>0.31</v>
      </c>
      <c r="W295" s="183">
        <v>0.28999999999999998</v>
      </c>
      <c r="X295" s="183">
        <v>0.28000000000000003</v>
      </c>
      <c r="Y295" s="183">
        <v>0.28999999999999998</v>
      </c>
      <c r="Z295" s="183">
        <v>0.31</v>
      </c>
      <c r="AA295" s="183">
        <v>0.32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4" t="s">
        <v>408</v>
      </c>
      <c r="E296" s="185">
        <v>0.19</v>
      </c>
      <c r="F296" s="185">
        <v>0.19</v>
      </c>
      <c r="G296" s="185">
        <v>0.18</v>
      </c>
      <c r="H296" s="185">
        <v>0.16</v>
      </c>
      <c r="I296" s="185">
        <v>0.16</v>
      </c>
      <c r="J296" s="185">
        <v>0.16</v>
      </c>
      <c r="K296" s="185">
        <v>0.18</v>
      </c>
      <c r="L296" s="185">
        <v>0.17</v>
      </c>
      <c r="M296" s="185">
        <v>0.17</v>
      </c>
      <c r="N296" s="185">
        <v>0.17</v>
      </c>
      <c r="O296" s="185">
        <v>0.18</v>
      </c>
      <c r="P296" s="185">
        <v>0.18</v>
      </c>
      <c r="Q296" s="185">
        <v>0.17</v>
      </c>
      <c r="R296" s="185">
        <v>0.16</v>
      </c>
      <c r="S296" s="185">
        <v>0.15</v>
      </c>
      <c r="T296" s="185">
        <v>0.16</v>
      </c>
      <c r="U296" s="185">
        <v>0.16</v>
      </c>
      <c r="V296" s="185">
        <v>0.16</v>
      </c>
      <c r="W296" s="185">
        <v>0.15</v>
      </c>
      <c r="X296" s="185">
        <v>0.16</v>
      </c>
      <c r="Y296" s="185">
        <v>0.16</v>
      </c>
      <c r="Z296" s="185">
        <v>0.18</v>
      </c>
      <c r="AA296" s="185">
        <v>0.19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3" t="s">
        <v>410</v>
      </c>
      <c r="D297" s="303"/>
      <c r="E297"/>
      <c r="F297"/>
      <c r="H297" s="16"/>
    </row>
    <row r="298" spans="1:240" x14ac:dyDescent="0.2">
      <c r="A298" s="16"/>
      <c r="B298" s="16"/>
      <c r="C298" s="186" t="s">
        <v>411</v>
      </c>
      <c r="D298"/>
      <c r="E298"/>
      <c r="F298"/>
      <c r="H298" s="16"/>
    </row>
    <row r="299" spans="1:240" x14ac:dyDescent="0.2">
      <c r="A299" s="16"/>
      <c r="B299" s="16"/>
      <c r="C299" s="16"/>
      <c r="D299" s="16"/>
      <c r="H299" s="16"/>
      <c r="O299" s="15"/>
      <c r="P299" s="126"/>
      <c r="Q299" s="15"/>
      <c r="R299" s="15"/>
      <c r="S299" s="15"/>
      <c r="T299" s="127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</row>
    <row r="300" spans="1:240" s="189" customFormat="1" ht="11.25" x14ac:dyDescent="0.2">
      <c r="A300" s="187"/>
      <c r="B300" s="187"/>
      <c r="C300" s="187"/>
      <c r="D300" s="187"/>
      <c r="E300" s="16"/>
      <c r="F300" s="16"/>
      <c r="G300" s="16"/>
      <c r="H300" s="17"/>
      <c r="I300" s="16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s="189" customFormat="1" ht="21.95" customHeight="1" x14ac:dyDescent="0.2">
      <c r="A301" s="187"/>
      <c r="B301" s="187"/>
      <c r="C301" s="187"/>
      <c r="D301" s="190" t="s">
        <v>412</v>
      </c>
      <c r="E301" s="191" t="s">
        <v>15</v>
      </c>
      <c r="F301" s="191" t="s">
        <v>16</v>
      </c>
      <c r="G301" s="191" t="s">
        <v>17</v>
      </c>
      <c r="H301" s="304" t="s">
        <v>18</v>
      </c>
      <c r="I301" s="304"/>
      <c r="J301" s="16"/>
      <c r="K301" s="16"/>
      <c r="L301" s="16"/>
      <c r="M301" s="16"/>
      <c r="N301" s="16"/>
      <c r="O301" s="16"/>
      <c r="P301" s="17"/>
      <c r="Q301" s="16"/>
      <c r="R301" s="16"/>
      <c r="S301" s="16"/>
      <c r="T301" s="18"/>
      <c r="U301" s="188"/>
      <c r="V301" s="19"/>
      <c r="W301" s="188"/>
      <c r="X301" s="188"/>
    </row>
    <row r="302" spans="1:240" ht="14.65" customHeight="1" x14ac:dyDescent="0.2">
      <c r="D302" s="192" t="s">
        <v>405</v>
      </c>
      <c r="E302" s="193">
        <f>E242</f>
        <v>1085</v>
      </c>
      <c r="F302" s="193">
        <f>F242</f>
        <v>790</v>
      </c>
      <c r="G302" s="193">
        <f>G242</f>
        <v>295</v>
      </c>
      <c r="H302" s="305">
        <f>F302/E302</f>
        <v>0.72811059907834097</v>
      </c>
      <c r="I302" s="305"/>
      <c r="M302" s="306"/>
      <c r="N302" s="306"/>
    </row>
    <row r="303" spans="1:240" ht="14.65" customHeight="1" x14ac:dyDescent="0.2">
      <c r="D303" s="192" t="s">
        <v>413</v>
      </c>
      <c r="E303" s="193">
        <f>I242</f>
        <v>1529</v>
      </c>
      <c r="F303" s="193">
        <f>J242</f>
        <v>682</v>
      </c>
      <c r="G303" s="193">
        <f>K242</f>
        <v>847</v>
      </c>
      <c r="H303" s="305">
        <f>F303/E303</f>
        <v>0.4460431654676259</v>
      </c>
      <c r="I303" s="305"/>
    </row>
    <row r="304" spans="1:240" ht="14.65" customHeight="1" x14ac:dyDescent="0.2">
      <c r="D304" s="192" t="s">
        <v>407</v>
      </c>
      <c r="E304" s="193">
        <f>M242</f>
        <v>44</v>
      </c>
      <c r="F304" s="193">
        <f>N242</f>
        <v>14</v>
      </c>
      <c r="G304" s="193">
        <f>O242</f>
        <v>30</v>
      </c>
      <c r="H304" s="305">
        <f>F304/E304</f>
        <v>0.31818181818181818</v>
      </c>
      <c r="I304" s="305"/>
    </row>
    <row r="305" spans="1:14" ht="14.65" customHeight="1" x14ac:dyDescent="0.2">
      <c r="D305" s="192" t="s">
        <v>414</v>
      </c>
      <c r="E305" s="193">
        <f>Q242</f>
        <v>59</v>
      </c>
      <c r="F305" s="193">
        <f>R242</f>
        <v>14</v>
      </c>
      <c r="G305" s="193">
        <f>S242</f>
        <v>45</v>
      </c>
      <c r="H305" s="305">
        <f>F305/E305</f>
        <v>0.23728813559322035</v>
      </c>
      <c r="I305" s="305"/>
    </row>
    <row r="306" spans="1:14" ht="14.65" customHeight="1" x14ac:dyDescent="0.2">
      <c r="D306" s="194" t="s">
        <v>401</v>
      </c>
      <c r="E306" s="158">
        <f>SUM(E302:E305)</f>
        <v>2717</v>
      </c>
      <c r="F306" s="158">
        <f>SUM(F302:F305)</f>
        <v>1500</v>
      </c>
      <c r="G306" s="158">
        <f>SUM(G302:G305)</f>
        <v>1217</v>
      </c>
      <c r="H306" s="307">
        <f>F306/E306</f>
        <v>0.55207949944792045</v>
      </c>
      <c r="I306" s="307"/>
    </row>
    <row r="308" spans="1:14" ht="87" customHeight="1" x14ac:dyDescent="0.2">
      <c r="D308" s="190" t="s">
        <v>415</v>
      </c>
      <c r="E308" s="195" t="s">
        <v>416</v>
      </c>
      <c r="F308" s="195" t="s">
        <v>417</v>
      </c>
      <c r="G308" s="195" t="s">
        <v>418</v>
      </c>
      <c r="H308" s="308" t="s">
        <v>419</v>
      </c>
      <c r="I308" s="308"/>
    </row>
    <row r="309" spans="1:14" ht="14.65" customHeight="1" x14ac:dyDescent="0.2">
      <c r="D309" s="192" t="s">
        <v>405</v>
      </c>
      <c r="E309" s="193">
        <f>F302</f>
        <v>790</v>
      </c>
      <c r="F309" s="193">
        <f>U242</f>
        <v>50</v>
      </c>
      <c r="G309" s="193">
        <v>98</v>
      </c>
      <c r="H309" s="309">
        <f>E309+F309+G309</f>
        <v>938</v>
      </c>
      <c r="I309" s="309">
        <f>SUM(E309:H309)</f>
        <v>1876</v>
      </c>
      <c r="J309" s="18"/>
    </row>
    <row r="310" spans="1:14" ht="14.65" customHeight="1" x14ac:dyDescent="0.2">
      <c r="D310" s="192" t="s">
        <v>413</v>
      </c>
      <c r="E310" s="193">
        <f>F303</f>
        <v>682</v>
      </c>
      <c r="F310" s="193">
        <f>V242</f>
        <v>312</v>
      </c>
      <c r="G310" s="193">
        <v>145</v>
      </c>
      <c r="H310" s="309">
        <f>E310+F310+G310</f>
        <v>1139</v>
      </c>
      <c r="I310" s="309"/>
    </row>
    <row r="311" spans="1:14" ht="14.65" customHeight="1" x14ac:dyDescent="0.2">
      <c r="D311" s="192" t="s">
        <v>407</v>
      </c>
      <c r="E311" s="193">
        <f>F304</f>
        <v>14</v>
      </c>
      <c r="F311" s="193">
        <f>W242</f>
        <v>4</v>
      </c>
      <c r="G311" s="196">
        <v>0</v>
      </c>
      <c r="H311" s="309">
        <f>E311+F311+G311</f>
        <v>18</v>
      </c>
      <c r="I311" s="309"/>
    </row>
    <row r="312" spans="1:14" ht="14.65" customHeight="1" x14ac:dyDescent="0.2">
      <c r="D312" s="192" t="s">
        <v>414</v>
      </c>
      <c r="E312" s="193">
        <f>F305</f>
        <v>14</v>
      </c>
      <c r="F312" s="193">
        <f>X242</f>
        <v>19</v>
      </c>
      <c r="G312" s="196">
        <v>1</v>
      </c>
      <c r="H312" s="309">
        <f>E312+F312+G312</f>
        <v>34</v>
      </c>
      <c r="I312" s="309"/>
    </row>
    <row r="313" spans="1:14" ht="14.65" customHeight="1" x14ac:dyDescent="0.2">
      <c r="D313" s="194" t="s">
        <v>401</v>
      </c>
      <c r="E313" s="197">
        <f>SUM(E309:E312)</f>
        <v>1500</v>
      </c>
      <c r="F313" s="197">
        <f>SUM(F309:F312)</f>
        <v>385</v>
      </c>
      <c r="G313" s="197">
        <f>SUM(G309:G312)</f>
        <v>244</v>
      </c>
      <c r="H313" s="310">
        <f>H309+H310+H311+H312</f>
        <v>2129</v>
      </c>
      <c r="I313" s="310">
        <f>F313+G313+H313</f>
        <v>2758</v>
      </c>
    </row>
    <row r="315" spans="1:14" x14ac:dyDescent="0.2">
      <c r="A315" s="281" t="s">
        <v>420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</row>
    <row r="316" spans="1:14" x14ac:dyDescent="0.2">
      <c r="A316" s="281" t="s">
        <v>421</v>
      </c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</row>
    <row r="317" spans="1:14" ht="25.35" customHeight="1" x14ac:dyDescent="0.2">
      <c r="A317" s="16"/>
      <c r="B317" s="16"/>
      <c r="C317" s="16"/>
      <c r="D317" s="311" t="s">
        <v>433</v>
      </c>
      <c r="E317" s="311" t="s">
        <v>423</v>
      </c>
      <c r="F317" s="311"/>
      <c r="G317" s="311"/>
      <c r="H317" s="311"/>
      <c r="I317" s="311"/>
      <c r="J317" s="311"/>
      <c r="K317" s="311"/>
      <c r="L317" s="311"/>
      <c r="M317" s="311"/>
    </row>
    <row r="318" spans="1:14" ht="14.65" customHeight="1" x14ac:dyDescent="0.2">
      <c r="A318" s="16"/>
      <c r="B318" s="16"/>
      <c r="C318" s="16"/>
      <c r="D318" s="312" t="s">
        <v>404</v>
      </c>
      <c r="E318" s="313" t="s">
        <v>424</v>
      </c>
      <c r="F318" s="313"/>
      <c r="G318" s="313"/>
      <c r="H318" s="314" t="s">
        <v>425</v>
      </c>
      <c r="I318" s="314"/>
      <c r="J318" s="314"/>
      <c r="K318" s="315" t="s">
        <v>426</v>
      </c>
      <c r="L318" s="315"/>
      <c r="M318" s="315"/>
    </row>
    <row r="319" spans="1:14" x14ac:dyDescent="0.2">
      <c r="A319" s="16"/>
      <c r="B319" s="16"/>
      <c r="C319" s="16"/>
      <c r="D319" s="312"/>
      <c r="E319" s="198" t="s">
        <v>427</v>
      </c>
      <c r="F319" s="198" t="s">
        <v>428</v>
      </c>
      <c r="G319" s="198" t="s">
        <v>401</v>
      </c>
      <c r="H319" s="199" t="s">
        <v>429</v>
      </c>
      <c r="I319" s="199" t="s">
        <v>428</v>
      </c>
      <c r="J319" s="199" t="s">
        <v>401</v>
      </c>
      <c r="K319" s="200" t="s">
        <v>427</v>
      </c>
      <c r="L319" s="200" t="s">
        <v>428</v>
      </c>
      <c r="M319" s="201" t="s">
        <v>401</v>
      </c>
    </row>
    <row r="320" spans="1:14" x14ac:dyDescent="0.2">
      <c r="A320" s="16"/>
      <c r="B320" s="16"/>
      <c r="C320" s="16"/>
      <c r="D320" s="202" t="s">
        <v>13</v>
      </c>
      <c r="E320" s="203">
        <f>K320-H320</f>
        <v>439</v>
      </c>
      <c r="F320" s="203">
        <v>419</v>
      </c>
      <c r="G320" s="203">
        <f>SUM(E320:F320)</f>
        <v>858</v>
      </c>
      <c r="H320" s="204">
        <v>22</v>
      </c>
      <c r="I320" s="204">
        <v>76</v>
      </c>
      <c r="J320" s="204">
        <f>SUM(H320:I320)</f>
        <v>98</v>
      </c>
      <c r="K320" s="205">
        <f>M320-L320</f>
        <v>461</v>
      </c>
      <c r="L320" s="205">
        <f>F320+I320</f>
        <v>495</v>
      </c>
      <c r="M320" s="206">
        <f>H309+H311</f>
        <v>956</v>
      </c>
    </row>
    <row r="321" spans="1:240" x14ac:dyDescent="0.2">
      <c r="A321" s="16"/>
      <c r="B321" s="16"/>
      <c r="C321" s="16"/>
      <c r="D321" s="202" t="s">
        <v>430</v>
      </c>
      <c r="E321" s="203">
        <f>K321-H321</f>
        <v>571</v>
      </c>
      <c r="F321" s="203">
        <v>456</v>
      </c>
      <c r="G321" s="203">
        <f>SUM(E321:F321)</f>
        <v>1027</v>
      </c>
      <c r="H321" s="204">
        <v>39</v>
      </c>
      <c r="I321" s="204">
        <v>107</v>
      </c>
      <c r="J321" s="204">
        <f>SUM(H321:I321)</f>
        <v>146</v>
      </c>
      <c r="K321" s="205">
        <f>M321-L321</f>
        <v>610</v>
      </c>
      <c r="L321" s="205">
        <f>F321+I321</f>
        <v>563</v>
      </c>
      <c r="M321" s="206">
        <f>H310+H312</f>
        <v>1173</v>
      </c>
    </row>
    <row r="322" spans="1:240" x14ac:dyDescent="0.2">
      <c r="A322" s="16"/>
      <c r="B322" s="16"/>
      <c r="C322" s="16"/>
      <c r="D322" s="207" t="s">
        <v>431</v>
      </c>
      <c r="E322" s="208">
        <f>K322-H322</f>
        <v>1010</v>
      </c>
      <c r="F322" s="208">
        <f>SUM(F320:F321)</f>
        <v>875</v>
      </c>
      <c r="G322" s="208">
        <f>SUM(E322:F322)</f>
        <v>1885</v>
      </c>
      <c r="H322" s="209">
        <f t="shared" ref="H322:M322" si="8">SUM(H320:H321)</f>
        <v>61</v>
      </c>
      <c r="I322" s="209">
        <f t="shared" si="8"/>
        <v>183</v>
      </c>
      <c r="J322" s="209">
        <f t="shared" si="8"/>
        <v>244</v>
      </c>
      <c r="K322" s="210">
        <f t="shared" si="8"/>
        <v>1071</v>
      </c>
      <c r="L322" s="210">
        <f t="shared" si="8"/>
        <v>1058</v>
      </c>
      <c r="M322" s="211">
        <f t="shared" si="8"/>
        <v>2129</v>
      </c>
    </row>
    <row r="323" spans="1:240" x14ac:dyDescent="0.2">
      <c r="A323" s="16"/>
      <c r="B323" s="16"/>
      <c r="C323" s="16"/>
      <c r="D323" s="186" t="s">
        <v>411</v>
      </c>
    </row>
    <row r="324" spans="1:240" ht="14.65" customHeight="1" x14ac:dyDescent="0.2">
      <c r="A324" s="16"/>
      <c r="B324" s="16"/>
      <c r="C324" s="16"/>
      <c r="D324" s="303" t="s">
        <v>432</v>
      </c>
      <c r="E324" s="303"/>
      <c r="F324" s="303"/>
      <c r="G324" s="303"/>
      <c r="H324" s="303"/>
      <c r="I324" s="303"/>
      <c r="J324" s="303"/>
      <c r="K324" s="303"/>
      <c r="L324" s="303"/>
      <c r="M324" s="303"/>
    </row>
    <row r="325" spans="1:240" ht="25.7" customHeight="1" x14ac:dyDescent="0.2">
      <c r="A325"/>
      <c r="B325"/>
      <c r="C325" s="16"/>
      <c r="D325" s="316" t="s">
        <v>433</v>
      </c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  <c r="AA325" s="316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58.5" customHeight="1" x14ac:dyDescent="0.2">
      <c r="A326"/>
      <c r="B326"/>
      <c r="C326" s="16"/>
      <c r="D326" s="212" t="s">
        <v>404</v>
      </c>
      <c r="E326" s="213">
        <v>44069</v>
      </c>
      <c r="F326" s="213">
        <v>44070</v>
      </c>
      <c r="G326" s="213">
        <v>44071</v>
      </c>
      <c r="H326" s="213">
        <v>44072</v>
      </c>
      <c r="I326" s="213">
        <v>44073</v>
      </c>
      <c r="J326" s="213">
        <v>44074</v>
      </c>
      <c r="K326" s="213">
        <v>44075</v>
      </c>
      <c r="L326" s="213">
        <v>44076</v>
      </c>
      <c r="M326" s="213">
        <v>44077</v>
      </c>
      <c r="N326" s="213">
        <v>44078</v>
      </c>
      <c r="O326" s="213">
        <v>44079</v>
      </c>
      <c r="P326" s="213">
        <v>44080</v>
      </c>
      <c r="Q326" s="213">
        <v>44081</v>
      </c>
      <c r="R326" s="213">
        <v>44082</v>
      </c>
      <c r="S326" s="213">
        <v>44083</v>
      </c>
      <c r="T326" s="213">
        <v>44084</v>
      </c>
      <c r="U326" s="213">
        <v>44085</v>
      </c>
      <c r="V326" s="213">
        <v>44086</v>
      </c>
      <c r="W326" s="213">
        <v>44087</v>
      </c>
      <c r="X326" s="213">
        <v>44088</v>
      </c>
      <c r="Y326" s="213">
        <v>44089</v>
      </c>
      <c r="Z326" s="213">
        <v>44090</v>
      </c>
      <c r="AA326" s="213">
        <v>44091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4" t="s">
        <v>13</v>
      </c>
      <c r="E327" s="215">
        <v>993</v>
      </c>
      <c r="F327" s="215">
        <v>977</v>
      </c>
      <c r="G327" s="215">
        <v>969</v>
      </c>
      <c r="H327" s="215">
        <v>1037</v>
      </c>
      <c r="I327" s="215">
        <v>969</v>
      </c>
      <c r="J327" s="215">
        <v>954</v>
      </c>
      <c r="K327" s="215">
        <v>945</v>
      </c>
      <c r="L327" s="215">
        <v>975</v>
      </c>
      <c r="M327" s="215">
        <v>952</v>
      </c>
      <c r="N327" s="215">
        <v>933</v>
      </c>
      <c r="O327" s="215">
        <v>966</v>
      </c>
      <c r="P327" s="215">
        <v>957</v>
      </c>
      <c r="Q327" s="215">
        <v>945</v>
      </c>
      <c r="R327" s="215">
        <v>942</v>
      </c>
      <c r="S327" s="215">
        <v>935</v>
      </c>
      <c r="T327" s="215">
        <v>962</v>
      </c>
      <c r="U327" s="215">
        <v>967</v>
      </c>
      <c r="V327" s="215">
        <v>964</v>
      </c>
      <c r="W327" s="215">
        <v>978</v>
      </c>
      <c r="X327" s="215">
        <v>994</v>
      </c>
      <c r="Y327" s="215">
        <v>952</v>
      </c>
      <c r="Z327" s="215">
        <v>952</v>
      </c>
      <c r="AA327" s="215">
        <v>956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6" t="s">
        <v>430</v>
      </c>
      <c r="E328" s="217">
        <v>1161</v>
      </c>
      <c r="F328" s="217">
        <v>1237</v>
      </c>
      <c r="G328" s="217">
        <v>1246</v>
      </c>
      <c r="H328" s="217">
        <v>1164</v>
      </c>
      <c r="I328" s="217">
        <v>1184</v>
      </c>
      <c r="J328" s="217">
        <v>1211</v>
      </c>
      <c r="K328" s="217">
        <v>1267</v>
      </c>
      <c r="L328" s="217">
        <v>1329</v>
      </c>
      <c r="M328" s="217">
        <v>1297</v>
      </c>
      <c r="N328" s="217">
        <v>1331</v>
      </c>
      <c r="O328" s="217">
        <v>1316</v>
      </c>
      <c r="P328" s="217">
        <v>1331</v>
      </c>
      <c r="Q328" s="217">
        <v>1354</v>
      </c>
      <c r="R328" s="217">
        <v>1356</v>
      </c>
      <c r="S328" s="217">
        <v>1301</v>
      </c>
      <c r="T328" s="217">
        <v>1268</v>
      </c>
      <c r="U328" s="217">
        <v>1263</v>
      </c>
      <c r="V328" s="217">
        <v>1279</v>
      </c>
      <c r="W328" s="217">
        <v>1257</v>
      </c>
      <c r="X328" s="217">
        <v>1216</v>
      </c>
      <c r="Y328" s="217">
        <v>1202</v>
      </c>
      <c r="Z328" s="217">
        <v>1155</v>
      </c>
      <c r="AA328" s="217">
        <v>1173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8" t="s">
        <v>434</v>
      </c>
      <c r="E329" s="219">
        <f t="shared" ref="E329:AA329" si="9">SUM(E327:E328)</f>
        <v>2154</v>
      </c>
      <c r="F329" s="219">
        <f t="shared" si="9"/>
        <v>2214</v>
      </c>
      <c r="G329" s="219">
        <f t="shared" si="9"/>
        <v>2215</v>
      </c>
      <c r="H329" s="219">
        <f t="shared" si="9"/>
        <v>2201</v>
      </c>
      <c r="I329" s="219">
        <f t="shared" si="9"/>
        <v>2153</v>
      </c>
      <c r="J329" s="219">
        <f t="shared" si="9"/>
        <v>2165</v>
      </c>
      <c r="K329" s="219">
        <f t="shared" si="9"/>
        <v>2212</v>
      </c>
      <c r="L329" s="219">
        <f t="shared" si="9"/>
        <v>2304</v>
      </c>
      <c r="M329" s="219">
        <f t="shared" si="9"/>
        <v>2249</v>
      </c>
      <c r="N329" s="219">
        <f t="shared" si="9"/>
        <v>2264</v>
      </c>
      <c r="O329" s="219">
        <f t="shared" si="9"/>
        <v>2282</v>
      </c>
      <c r="P329" s="219">
        <f t="shared" si="9"/>
        <v>2288</v>
      </c>
      <c r="Q329" s="219">
        <f t="shared" si="9"/>
        <v>2299</v>
      </c>
      <c r="R329" s="219">
        <f t="shared" si="9"/>
        <v>2298</v>
      </c>
      <c r="S329" s="219">
        <f t="shared" si="9"/>
        <v>2236</v>
      </c>
      <c r="T329" s="219">
        <f t="shared" si="9"/>
        <v>2230</v>
      </c>
      <c r="U329" s="219">
        <f t="shared" si="9"/>
        <v>2230</v>
      </c>
      <c r="V329" s="219">
        <f t="shared" si="9"/>
        <v>2243</v>
      </c>
      <c r="W329" s="219">
        <f t="shared" si="9"/>
        <v>2235</v>
      </c>
      <c r="X329" s="219">
        <f t="shared" si="9"/>
        <v>2210</v>
      </c>
      <c r="Y329" s="219">
        <f t="shared" si="9"/>
        <v>2154</v>
      </c>
      <c r="Z329" s="219">
        <f t="shared" si="9"/>
        <v>2107</v>
      </c>
      <c r="AA329" s="219">
        <f t="shared" si="9"/>
        <v>2129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1" spans="1:240" ht="28.35" customHeight="1" x14ac:dyDescent="0.2">
      <c r="C331" s="317" t="s">
        <v>435</v>
      </c>
      <c r="D331" s="317"/>
      <c r="E331" s="317"/>
      <c r="F331" s="317"/>
      <c r="G331" s="317"/>
      <c r="H331" s="318" t="s">
        <v>436</v>
      </c>
      <c r="I331" s="318"/>
      <c r="J331" s="318"/>
      <c r="K331" s="318"/>
      <c r="L331" s="319" t="s">
        <v>437</v>
      </c>
      <c r="M331" s="319"/>
      <c r="N331" s="319"/>
      <c r="O331" s="319"/>
      <c r="P331" s="320" t="s">
        <v>438</v>
      </c>
      <c r="Q331" s="320"/>
      <c r="R331" s="320"/>
      <c r="S331" s="320"/>
      <c r="T331" s="361" t="s">
        <v>426</v>
      </c>
      <c r="U331" s="361"/>
      <c r="V331" s="361"/>
      <c r="W331" s="361"/>
    </row>
    <row r="332" spans="1:240" x14ac:dyDescent="0.2">
      <c r="C332" s="317"/>
      <c r="D332" s="317"/>
      <c r="E332" s="317"/>
      <c r="F332" s="317"/>
      <c r="G332" s="317"/>
      <c r="H332" s="322" t="s">
        <v>439</v>
      </c>
      <c r="I332" s="322"/>
      <c r="J332" s="323" t="s">
        <v>440</v>
      </c>
      <c r="K332" s="323"/>
      <c r="L332" s="324" t="s">
        <v>439</v>
      </c>
      <c r="M332" s="324"/>
      <c r="N332" s="325" t="s">
        <v>440</v>
      </c>
      <c r="O332" s="325"/>
      <c r="P332" s="326" t="s">
        <v>439</v>
      </c>
      <c r="Q332" s="326"/>
      <c r="R332" s="327" t="s">
        <v>440</v>
      </c>
      <c r="S332" s="327"/>
      <c r="T332" s="362" t="s">
        <v>439</v>
      </c>
      <c r="U332" s="362"/>
      <c r="V332" s="363" t="s">
        <v>440</v>
      </c>
      <c r="W332" s="363"/>
    </row>
    <row r="333" spans="1:240" ht="14.65" customHeight="1" x14ac:dyDescent="0.2">
      <c r="C333" s="362" t="s">
        <v>441</v>
      </c>
      <c r="D333" s="364" t="s">
        <v>442</v>
      </c>
      <c r="E333" s="365" t="s">
        <v>443</v>
      </c>
      <c r="F333" s="365"/>
      <c r="G333" s="365"/>
      <c r="H333" s="332">
        <v>2390</v>
      </c>
      <c r="I333" s="332"/>
      <c r="J333" s="333">
        <f>H333/H339</f>
        <v>0.1708729534567813</v>
      </c>
      <c r="K333" s="333"/>
      <c r="L333" s="334">
        <v>707</v>
      </c>
      <c r="M333" s="334"/>
      <c r="N333" s="335">
        <f>L333/L339</f>
        <v>0.15859129654553611</v>
      </c>
      <c r="O333" s="335"/>
      <c r="P333" s="336">
        <v>29</v>
      </c>
      <c r="Q333" s="336"/>
      <c r="R333" s="337">
        <f>P333/P339</f>
        <v>0.26363636363636361</v>
      </c>
      <c r="S333" s="337"/>
      <c r="T333" s="379">
        <f>H333+L333+P333</f>
        <v>3126</v>
      </c>
      <c r="U333" s="379"/>
      <c r="V333" s="380">
        <f>T333/T339</f>
        <v>0.16848119003988357</v>
      </c>
      <c r="W333" s="380"/>
    </row>
    <row r="334" spans="1:240" x14ac:dyDescent="0.2">
      <c r="C334" s="362"/>
      <c r="D334" s="364"/>
      <c r="E334" s="365" t="s">
        <v>444</v>
      </c>
      <c r="F334" s="365"/>
      <c r="G334" s="365"/>
      <c r="H334" s="332">
        <v>553</v>
      </c>
      <c r="I334" s="332"/>
      <c r="J334" s="333">
        <f>H334/H339</f>
        <v>3.9536712661757345E-2</v>
      </c>
      <c r="K334" s="333"/>
      <c r="L334" s="334">
        <v>357</v>
      </c>
      <c r="M334" s="334"/>
      <c r="N334" s="335">
        <f>L334/L339</f>
        <v>8.0080753701211302E-2</v>
      </c>
      <c r="O334" s="335"/>
      <c r="P334" s="336">
        <v>0</v>
      </c>
      <c r="Q334" s="336"/>
      <c r="R334" s="337">
        <f>P334/P339</f>
        <v>0</v>
      </c>
      <c r="S334" s="337"/>
      <c r="T334" s="379">
        <f>H334+L334+P334</f>
        <v>910</v>
      </c>
      <c r="U334" s="379"/>
      <c r="V334" s="380">
        <f>T334/T339</f>
        <v>4.9046027810714668E-2</v>
      </c>
      <c r="W334" s="380"/>
    </row>
    <row r="335" spans="1:240" x14ac:dyDescent="0.2">
      <c r="C335" s="362"/>
      <c r="D335" s="364"/>
      <c r="E335" s="365" t="s">
        <v>445</v>
      </c>
      <c r="F335" s="365"/>
      <c r="G335" s="365"/>
      <c r="H335" s="332">
        <v>2</v>
      </c>
      <c r="I335" s="332"/>
      <c r="J335" s="333">
        <f>H335/H339</f>
        <v>1.4298991921069565E-4</v>
      </c>
      <c r="K335" s="333"/>
      <c r="L335" s="334">
        <v>8</v>
      </c>
      <c r="M335" s="334"/>
      <c r="N335" s="335">
        <f>L335/L339</f>
        <v>1.794526693584567E-3</v>
      </c>
      <c r="O335" s="335"/>
      <c r="P335" s="336">
        <v>0</v>
      </c>
      <c r="Q335" s="336"/>
      <c r="R335" s="337">
        <f>P335/P339</f>
        <v>0</v>
      </c>
      <c r="S335" s="337"/>
      <c r="T335" s="379">
        <f>H335+L335+P335</f>
        <v>10</v>
      </c>
      <c r="U335" s="379"/>
      <c r="V335" s="380">
        <f>T335/T339</f>
        <v>5.3896733857928213E-4</v>
      </c>
      <c r="W335" s="380"/>
    </row>
    <row r="336" spans="1:240" ht="14.65" customHeight="1" x14ac:dyDescent="0.2">
      <c r="C336" s="362"/>
      <c r="D336" s="364"/>
      <c r="E336" s="365" t="s">
        <v>446</v>
      </c>
      <c r="F336" s="365"/>
      <c r="G336" s="365"/>
      <c r="H336" s="332">
        <v>0</v>
      </c>
      <c r="I336" s="332"/>
      <c r="J336" s="333">
        <f>H336/H339</f>
        <v>0</v>
      </c>
      <c r="K336" s="333"/>
      <c r="L336" s="334">
        <v>2</v>
      </c>
      <c r="M336" s="334"/>
      <c r="N336" s="335">
        <f>L336/L339</f>
        <v>4.4863167339614175E-4</v>
      </c>
      <c r="O336" s="335"/>
      <c r="P336" s="336">
        <v>0</v>
      </c>
      <c r="Q336" s="336"/>
      <c r="R336" s="337">
        <f>P336/P339</f>
        <v>0</v>
      </c>
      <c r="S336" s="337"/>
      <c r="T336" s="379">
        <f>H336+L336+P336</f>
        <v>2</v>
      </c>
      <c r="U336" s="379"/>
      <c r="V336" s="380">
        <f>T336/T339</f>
        <v>1.0779346771585642E-4</v>
      </c>
      <c r="W336" s="380"/>
    </row>
    <row r="337" spans="1:240" ht="14.65" customHeight="1" x14ac:dyDescent="0.2">
      <c r="C337" s="362"/>
      <c r="D337" s="364"/>
      <c r="E337" s="368" t="s">
        <v>401</v>
      </c>
      <c r="F337" s="368"/>
      <c r="G337" s="368"/>
      <c r="H337" s="332">
        <f>SUM(H333:H336)</f>
        <v>2945</v>
      </c>
      <c r="I337" s="332">
        <f>SUM(H337:H337)</f>
        <v>2945</v>
      </c>
      <c r="J337" s="333">
        <f>H337/H339</f>
        <v>0.21055265603774934</v>
      </c>
      <c r="K337" s="333"/>
      <c r="L337" s="334">
        <f>L333+L334+L335+L336</f>
        <v>1074</v>
      </c>
      <c r="M337" s="334">
        <f>SUM(L337:L337)</f>
        <v>1074</v>
      </c>
      <c r="N337" s="335">
        <f>L337/L339</f>
        <v>0.24091520861372812</v>
      </c>
      <c r="O337" s="335"/>
      <c r="P337" s="336">
        <v>30</v>
      </c>
      <c r="Q337" s="336"/>
      <c r="R337" s="337">
        <f>P337/P339</f>
        <v>0.27272727272727271</v>
      </c>
      <c r="S337" s="337"/>
      <c r="T337" s="379">
        <f>SUM(T333:T336)</f>
        <v>4048</v>
      </c>
      <c r="U337" s="379"/>
      <c r="V337" s="380">
        <f>T337/T339</f>
        <v>0.21817397865689339</v>
      </c>
      <c r="W337" s="380"/>
    </row>
    <row r="338" spans="1:240" ht="14.65" customHeight="1" x14ac:dyDescent="0.2">
      <c r="A338"/>
      <c r="C338" s="362"/>
      <c r="D338" s="364" t="s">
        <v>447</v>
      </c>
      <c r="E338" s="364"/>
      <c r="F338" s="364"/>
      <c r="G338" s="364"/>
      <c r="H338" s="332">
        <v>11042</v>
      </c>
      <c r="I338" s="332"/>
      <c r="J338" s="333">
        <f>H338/H339</f>
        <v>0.78944734396225069</v>
      </c>
      <c r="K338" s="333"/>
      <c r="L338" s="334">
        <v>3384</v>
      </c>
      <c r="M338" s="334"/>
      <c r="N338" s="335">
        <f>L338/L339</f>
        <v>0.75908479138627183</v>
      </c>
      <c r="O338" s="335"/>
      <c r="P338" s="336">
        <v>80</v>
      </c>
      <c r="Q338" s="336"/>
      <c r="R338" s="337">
        <f>P338/P339</f>
        <v>0.72727272727272729</v>
      </c>
      <c r="S338" s="337"/>
      <c r="T338" s="379">
        <f>H338+L338+P338</f>
        <v>14506</v>
      </c>
      <c r="U338" s="379"/>
      <c r="V338" s="380">
        <f>T338/T339</f>
        <v>0.78182602134310664</v>
      </c>
      <c r="W338" s="380"/>
    </row>
    <row r="339" spans="1:240" ht="15.75" customHeight="1" x14ac:dyDescent="0.2">
      <c r="A339"/>
      <c r="C339" s="341" t="s">
        <v>448</v>
      </c>
      <c r="D339" s="341"/>
      <c r="E339" s="341"/>
      <c r="F339" s="341"/>
      <c r="G339" s="341"/>
      <c r="H339" s="342">
        <f>H337+H338</f>
        <v>13987</v>
      </c>
      <c r="I339" s="342"/>
      <c r="J339" s="307">
        <f>H339/H339</f>
        <v>1</v>
      </c>
      <c r="K339" s="307"/>
      <c r="L339" s="342">
        <f>L337+L338</f>
        <v>4458</v>
      </c>
      <c r="M339" s="342"/>
      <c r="N339" s="307">
        <f>L339/L339</f>
        <v>1</v>
      </c>
      <c r="O339" s="307"/>
      <c r="P339" s="342">
        <f>P337+P338</f>
        <v>110</v>
      </c>
      <c r="Q339" s="342"/>
      <c r="R339" s="307">
        <f>P339/P339</f>
        <v>1</v>
      </c>
      <c r="S339" s="307"/>
      <c r="T339" s="381">
        <f>T337+T338</f>
        <v>18554</v>
      </c>
      <c r="U339" s="381"/>
      <c r="V339" s="382">
        <f>T339/T339</f>
        <v>1</v>
      </c>
      <c r="W339" s="382"/>
    </row>
    <row r="340" spans="1:240" x14ac:dyDescent="0.2">
      <c r="A340"/>
      <c r="B340"/>
      <c r="C340" s="281" t="s">
        <v>449</v>
      </c>
      <c r="D340" s="281"/>
      <c r="E340" s="281"/>
      <c r="F340" s="281"/>
      <c r="G340" s="281"/>
      <c r="H340" s="281">
        <f>SUM(H333:H337)</f>
        <v>5890</v>
      </c>
      <c r="I340" s="281">
        <f>SUM(I333:I337)</f>
        <v>2945</v>
      </c>
      <c r="J340" s="281"/>
      <c r="K340" s="281"/>
      <c r="L340" s="281">
        <f>SUM(L333:L337)</f>
        <v>2148</v>
      </c>
      <c r="M340" s="281">
        <f>SUM(M333:M337)</f>
        <v>1074</v>
      </c>
      <c r="N340" s="281"/>
      <c r="O340" s="281"/>
      <c r="P340" s="281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</row>
    <row r="342" spans="1:240" ht="54" customHeight="1" x14ac:dyDescent="0.2">
      <c r="A342"/>
      <c r="B342"/>
      <c r="C342"/>
      <c r="D342" s="357" t="s">
        <v>450</v>
      </c>
      <c r="E342" s="357"/>
      <c r="F342" s="357"/>
      <c r="G342" s="357"/>
      <c r="H342" s="357"/>
      <c r="I342" s="357"/>
      <c r="J342" s="357"/>
      <c r="K342" s="357"/>
      <c r="L342" s="357"/>
      <c r="M342" s="357"/>
      <c r="N342" s="357"/>
      <c r="O342" s="357"/>
      <c r="P342" s="357"/>
      <c r="Q342" s="357"/>
      <c r="R342" s="357"/>
      <c r="S342" s="357"/>
      <c r="T342" s="357"/>
      <c r="U342" s="357"/>
      <c r="V342" s="357"/>
      <c r="W342" s="357"/>
      <c r="X342" s="357"/>
      <c r="Y342" s="357"/>
      <c r="Z342" s="357"/>
      <c r="AA342" s="357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67.7" customHeight="1" x14ac:dyDescent="0.2">
      <c r="A343"/>
      <c r="B343"/>
      <c r="C343"/>
      <c r="D343" s="224" t="s">
        <v>404</v>
      </c>
      <c r="E343" s="225">
        <v>44069</v>
      </c>
      <c r="F343" s="225">
        <v>44070</v>
      </c>
      <c r="G343" s="225">
        <v>44071</v>
      </c>
      <c r="H343" s="225">
        <v>44072</v>
      </c>
      <c r="I343" s="225">
        <v>44073</v>
      </c>
      <c r="J343" s="225">
        <v>44074</v>
      </c>
      <c r="K343" s="225">
        <v>44075</v>
      </c>
      <c r="L343" s="226">
        <v>44076</v>
      </c>
      <c r="M343" s="226">
        <v>44077</v>
      </c>
      <c r="N343" s="226">
        <v>44078</v>
      </c>
      <c r="O343" s="226">
        <v>44079</v>
      </c>
      <c r="P343" s="226">
        <v>44080</v>
      </c>
      <c r="Q343" s="226">
        <v>44081</v>
      </c>
      <c r="R343" s="226">
        <v>44082</v>
      </c>
      <c r="S343" s="226">
        <v>44083</v>
      </c>
      <c r="T343" s="226">
        <v>44084</v>
      </c>
      <c r="U343" s="226">
        <v>44085</v>
      </c>
      <c r="V343" s="226">
        <v>44086</v>
      </c>
      <c r="W343" s="226">
        <v>44087</v>
      </c>
      <c r="X343" s="226">
        <v>44088</v>
      </c>
      <c r="Y343" s="226">
        <v>44089</v>
      </c>
      <c r="Z343" s="226">
        <v>44090</v>
      </c>
      <c r="AA343" s="226">
        <v>44091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7" t="s">
        <v>451</v>
      </c>
      <c r="E344" s="152">
        <v>3114</v>
      </c>
      <c r="F344" s="152">
        <v>3155</v>
      </c>
      <c r="G344" s="152">
        <v>3183</v>
      </c>
      <c r="H344" s="152">
        <v>3213</v>
      </c>
      <c r="I344" s="152">
        <v>3328</v>
      </c>
      <c r="J344" s="152">
        <v>3371</v>
      </c>
      <c r="K344" s="152">
        <v>3402</v>
      </c>
      <c r="L344" s="228">
        <v>3440</v>
      </c>
      <c r="M344" s="228">
        <v>3475</v>
      </c>
      <c r="N344" s="228">
        <v>3512</v>
      </c>
      <c r="O344" s="228">
        <v>3532</v>
      </c>
      <c r="P344" s="228">
        <v>3556</v>
      </c>
      <c r="Q344" s="228">
        <v>3587</v>
      </c>
      <c r="R344" s="228">
        <v>3618</v>
      </c>
      <c r="S344" s="228">
        <v>3646</v>
      </c>
      <c r="T344" s="228">
        <v>3668</v>
      </c>
      <c r="U344" s="228">
        <v>3880</v>
      </c>
      <c r="V344" s="228">
        <v>3906</v>
      </c>
      <c r="W344" s="228">
        <v>3930</v>
      </c>
      <c r="X344" s="228">
        <v>3958</v>
      </c>
      <c r="Y344" s="228">
        <v>3992</v>
      </c>
      <c r="Z344" s="228">
        <v>4021</v>
      </c>
      <c r="AA344" s="228">
        <v>4048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/>
      <c r="D345" s="229" t="s">
        <v>452</v>
      </c>
      <c r="E345" s="130">
        <v>11535</v>
      </c>
      <c r="F345" s="130">
        <v>11618</v>
      </c>
      <c r="G345" s="130">
        <v>11706</v>
      </c>
      <c r="H345" s="130">
        <v>11807</v>
      </c>
      <c r="I345" s="130">
        <v>12341</v>
      </c>
      <c r="J345" s="130">
        <v>12413</v>
      </c>
      <c r="K345" s="130">
        <v>12500</v>
      </c>
      <c r="L345" s="230">
        <v>12614</v>
      </c>
      <c r="M345" s="230">
        <v>12705</v>
      </c>
      <c r="N345" s="230">
        <v>12808</v>
      </c>
      <c r="O345" s="230">
        <v>12926</v>
      </c>
      <c r="P345" s="230">
        <v>12997</v>
      </c>
      <c r="Q345" s="230">
        <v>13064</v>
      </c>
      <c r="R345" s="230">
        <v>13192</v>
      </c>
      <c r="S345" s="230">
        <v>13295</v>
      </c>
      <c r="T345" s="230">
        <v>13392</v>
      </c>
      <c r="U345" s="230">
        <v>13894</v>
      </c>
      <c r="V345" s="230">
        <v>14000</v>
      </c>
      <c r="W345" s="230">
        <v>14097</v>
      </c>
      <c r="X345" s="230">
        <v>14182</v>
      </c>
      <c r="Y345" s="230">
        <v>14285</v>
      </c>
      <c r="Z345" s="230">
        <v>14380</v>
      </c>
      <c r="AA345" s="230">
        <v>14506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 s="16"/>
      <c r="D346" s="231" t="s">
        <v>453</v>
      </c>
      <c r="E346" s="232">
        <f t="shared" ref="E346:AA346" si="10">SUM(E344:E345)</f>
        <v>14649</v>
      </c>
      <c r="F346" s="232">
        <f t="shared" si="10"/>
        <v>14773</v>
      </c>
      <c r="G346" s="232">
        <f t="shared" si="10"/>
        <v>14889</v>
      </c>
      <c r="H346" s="232">
        <f t="shared" si="10"/>
        <v>15020</v>
      </c>
      <c r="I346" s="232">
        <f t="shared" si="10"/>
        <v>15669</v>
      </c>
      <c r="J346" s="232">
        <f t="shared" si="10"/>
        <v>15784</v>
      </c>
      <c r="K346" s="232">
        <f t="shared" si="10"/>
        <v>15902</v>
      </c>
      <c r="L346" s="233">
        <f t="shared" si="10"/>
        <v>16054</v>
      </c>
      <c r="M346" s="233">
        <f t="shared" si="10"/>
        <v>16180</v>
      </c>
      <c r="N346" s="233">
        <f t="shared" si="10"/>
        <v>16320</v>
      </c>
      <c r="O346" s="233">
        <f t="shared" si="10"/>
        <v>16458</v>
      </c>
      <c r="P346" s="233">
        <f t="shared" si="10"/>
        <v>16553</v>
      </c>
      <c r="Q346" s="233">
        <f t="shared" si="10"/>
        <v>16651</v>
      </c>
      <c r="R346" s="233">
        <f t="shared" si="10"/>
        <v>16810</v>
      </c>
      <c r="S346" s="233">
        <f t="shared" si="10"/>
        <v>16941</v>
      </c>
      <c r="T346" s="233">
        <f t="shared" si="10"/>
        <v>17060</v>
      </c>
      <c r="U346" s="233">
        <f t="shared" si="10"/>
        <v>17774</v>
      </c>
      <c r="V346" s="233">
        <f t="shared" si="10"/>
        <v>17906</v>
      </c>
      <c r="W346" s="233">
        <f t="shared" si="10"/>
        <v>18027</v>
      </c>
      <c r="X346" s="233">
        <f t="shared" si="10"/>
        <v>18140</v>
      </c>
      <c r="Y346" s="233">
        <f t="shared" si="10"/>
        <v>18277</v>
      </c>
      <c r="Z346" s="233">
        <f t="shared" si="10"/>
        <v>18401</v>
      </c>
      <c r="AA346" s="233">
        <f t="shared" si="10"/>
        <v>18554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454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 s="16"/>
      <c r="D348" s="303" t="s">
        <v>455</v>
      </c>
      <c r="E348" s="303"/>
      <c r="F348" s="303"/>
      <c r="G348" s="303"/>
      <c r="H348" s="303"/>
      <c r="I348" s="303"/>
      <c r="J348" s="303"/>
      <c r="K348" s="303"/>
      <c r="L348" s="303"/>
      <c r="M348" s="303"/>
      <c r="N348" s="303"/>
      <c r="O348" s="303"/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14.65" customHeight="1" x14ac:dyDescent="0.2">
      <c r="B350"/>
      <c r="C350"/>
      <c r="D350" s="345" t="s">
        <v>456</v>
      </c>
      <c r="E350" s="345"/>
      <c r="F350" s="345"/>
      <c r="G350" s="345"/>
      <c r="H350" s="346" t="s">
        <v>457</v>
      </c>
      <c r="I350" s="346"/>
      <c r="J350" s="346"/>
      <c r="K350" s="346"/>
      <c r="L350" s="346" t="s">
        <v>458</v>
      </c>
      <c r="M350" s="346"/>
      <c r="N350" s="346"/>
      <c r="O350" s="346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25.5" customHeight="1" x14ac:dyDescent="0.2">
      <c r="B351"/>
      <c r="C351"/>
      <c r="D351" s="345"/>
      <c r="E351" s="345"/>
      <c r="F351" s="345"/>
      <c r="G351" s="345"/>
      <c r="H351" s="347" t="s">
        <v>459</v>
      </c>
      <c r="I351" s="347"/>
      <c r="J351" s="347"/>
      <c r="K351" s="347"/>
      <c r="L351" s="348" t="s">
        <v>458</v>
      </c>
      <c r="M351" s="348"/>
      <c r="N351" s="348"/>
      <c r="O351" s="348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D352" s="349" t="s">
        <v>460</v>
      </c>
      <c r="E352" s="350" t="s">
        <v>443</v>
      </c>
      <c r="F352" s="350"/>
      <c r="G352" s="350"/>
      <c r="H352" s="351">
        <v>11</v>
      </c>
      <c r="I352" s="351"/>
      <c r="J352" s="351"/>
      <c r="K352" s="351"/>
      <c r="L352" s="352">
        <v>13.6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444</v>
      </c>
      <c r="F353" s="350"/>
      <c r="G353" s="350"/>
      <c r="H353" s="351">
        <v>7.5</v>
      </c>
      <c r="I353" s="351"/>
      <c r="J353" s="351"/>
      <c r="K353" s="351"/>
      <c r="L353" s="352">
        <v>7.7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445</v>
      </c>
      <c r="F354" s="350"/>
      <c r="G354" s="350"/>
      <c r="H354" s="351">
        <v>9.3000000000000007</v>
      </c>
      <c r="I354" s="351"/>
      <c r="J354" s="351"/>
      <c r="K354" s="351"/>
      <c r="L354" s="352">
        <v>36</v>
      </c>
      <c r="M354" s="352"/>
      <c r="N354" s="352"/>
      <c r="O354" s="352"/>
      <c r="P354" s="353"/>
      <c r="Q354" s="353"/>
      <c r="R354" s="353"/>
      <c r="S354" s="353"/>
    </row>
    <row r="355" spans="4:19" x14ac:dyDescent="0.2">
      <c r="D355" s="349"/>
      <c r="E355" s="350" t="s">
        <v>446</v>
      </c>
      <c r="F355" s="350"/>
      <c r="G355" s="350"/>
      <c r="H355" s="351">
        <v>4.0999999999999996</v>
      </c>
      <c r="I355" s="351"/>
      <c r="J355" s="351"/>
      <c r="K355" s="351"/>
      <c r="L355" s="352">
        <v>8.1999999999999993</v>
      </c>
      <c r="M355" s="352"/>
      <c r="N355" s="352"/>
      <c r="O355" s="352"/>
      <c r="P355" s="353"/>
      <c r="Q355" s="353"/>
      <c r="R355" s="353"/>
      <c r="S355" s="353"/>
    </row>
    <row r="356" spans="4:19" ht="14.65" customHeight="1" x14ac:dyDescent="0.2">
      <c r="D356" s="354" t="s">
        <v>461</v>
      </c>
      <c r="E356" s="350" t="s">
        <v>443</v>
      </c>
      <c r="F356" s="350"/>
      <c r="G356" s="350"/>
      <c r="H356" s="351">
        <v>9.6</v>
      </c>
      <c r="I356" s="351"/>
      <c r="J356" s="351"/>
      <c r="K356" s="351"/>
      <c r="L356" s="352">
        <v>11.4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444</v>
      </c>
      <c r="F357" s="350"/>
      <c r="G357" s="350"/>
      <c r="H357" s="351">
        <v>5.9</v>
      </c>
      <c r="I357" s="351"/>
      <c r="J357" s="351"/>
      <c r="K357" s="351"/>
      <c r="L357" s="352">
        <v>7.5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0" t="s">
        <v>445</v>
      </c>
      <c r="F358" s="350"/>
      <c r="G358" s="350"/>
      <c r="H358" s="351">
        <v>1.8</v>
      </c>
      <c r="I358" s="351"/>
      <c r="J358" s="351"/>
      <c r="K358" s="351"/>
      <c r="L358" s="352">
        <v>20</v>
      </c>
      <c r="M358" s="352"/>
      <c r="N358" s="352"/>
      <c r="O358" s="352"/>
      <c r="P358" s="353"/>
      <c r="Q358" s="353"/>
      <c r="R358" s="353"/>
      <c r="S358" s="353"/>
    </row>
    <row r="359" spans="4:19" x14ac:dyDescent="0.2">
      <c r="D359" s="354"/>
      <c r="E359" s="355" t="s">
        <v>446</v>
      </c>
      <c r="F359" s="355"/>
      <c r="G359" s="355"/>
      <c r="H359" s="356" t="s">
        <v>462</v>
      </c>
      <c r="I359" s="356"/>
      <c r="J359" s="356"/>
      <c r="K359" s="356"/>
      <c r="L359" s="356" t="s">
        <v>462</v>
      </c>
      <c r="M359" s="356"/>
      <c r="N359" s="356"/>
      <c r="O359" s="356"/>
      <c r="P359" s="353"/>
      <c r="Q359" s="353"/>
      <c r="R359" s="353"/>
      <c r="S359" s="353"/>
    </row>
    <row r="360" spans="4:19" x14ac:dyDescent="0.2">
      <c r="D360" s="15" t="s">
        <v>463</v>
      </c>
    </row>
    <row r="362" spans="4:19" ht="25.5" customHeight="1" x14ac:dyDescent="0.2">
      <c r="E362" s="369" t="s">
        <v>494</v>
      </c>
      <c r="F362" s="369"/>
      <c r="G362" s="369"/>
      <c r="H362" s="369"/>
      <c r="I362" s="369"/>
      <c r="J362" s="369"/>
      <c r="K362" s="369"/>
      <c r="L362" s="369"/>
      <c r="M362" s="369"/>
      <c r="N362" s="369"/>
      <c r="O362" s="369"/>
      <c r="P362" s="369"/>
      <c r="Q362" s="369"/>
      <c r="R362" s="369"/>
      <c r="S362" s="369"/>
    </row>
    <row r="363" spans="4:19" ht="26.25" customHeight="1" x14ac:dyDescent="0.2">
      <c r="E363" s="370" t="s">
        <v>495</v>
      </c>
      <c r="F363" s="370"/>
      <c r="G363" s="370"/>
      <c r="H363" s="370"/>
      <c r="I363" s="37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</row>
    <row r="364" spans="4:19" x14ac:dyDescent="0.2">
      <c r="E364" s="371" t="s">
        <v>468</v>
      </c>
      <c r="F364" s="371"/>
      <c r="G364" s="371"/>
      <c r="H364" s="371"/>
      <c r="I364" s="371"/>
      <c r="J364" s="371"/>
      <c r="K364" s="359" t="s">
        <v>439</v>
      </c>
      <c r="L364" s="359"/>
      <c r="M364" s="359"/>
      <c r="N364" s="359"/>
      <c r="O364" s="359"/>
      <c r="P364" s="372" t="s">
        <v>440</v>
      </c>
      <c r="Q364" s="372"/>
      <c r="R364" s="372"/>
      <c r="S364" s="372"/>
    </row>
    <row r="365" spans="4:19" x14ac:dyDescent="0.2">
      <c r="E365" s="373" t="s">
        <v>469</v>
      </c>
      <c r="F365" s="373"/>
      <c r="G365" s="373"/>
      <c r="H365" s="373"/>
      <c r="I365" s="373"/>
      <c r="J365" s="373"/>
      <c r="K365" s="374">
        <v>8329</v>
      </c>
      <c r="L365" s="374"/>
      <c r="M365" s="374"/>
      <c r="N365" s="374"/>
      <c r="O365" s="374"/>
      <c r="P365" s="375">
        <f>K365/K373</f>
        <v>0.59548151855294207</v>
      </c>
      <c r="Q365" s="375"/>
      <c r="R365" s="375"/>
      <c r="S365" s="375">
        <f t="shared" ref="S365:S373" si="11">SUM(P365:R365)</f>
        <v>0.59548151855294207</v>
      </c>
    </row>
    <row r="366" spans="4:19" x14ac:dyDescent="0.2">
      <c r="E366" s="373" t="s">
        <v>470</v>
      </c>
      <c r="F366" s="373"/>
      <c r="G366" s="373"/>
      <c r="H366" s="373"/>
      <c r="I366" s="373"/>
      <c r="J366" s="373"/>
      <c r="K366" s="374">
        <v>1691</v>
      </c>
      <c r="L366" s="374"/>
      <c r="M366" s="374"/>
      <c r="N366" s="374"/>
      <c r="O366" s="374"/>
      <c r="P366" s="375">
        <f>K366/K373</f>
        <v>0.12089797669264317</v>
      </c>
      <c r="Q366" s="375"/>
      <c r="R366" s="375"/>
      <c r="S366" s="375">
        <f t="shared" si="11"/>
        <v>0.12089797669264317</v>
      </c>
    </row>
    <row r="367" spans="4:19" x14ac:dyDescent="0.2">
      <c r="E367" s="373" t="s">
        <v>471</v>
      </c>
      <c r="F367" s="373"/>
      <c r="G367" s="373"/>
      <c r="H367" s="373"/>
      <c r="I367" s="373"/>
      <c r="J367" s="373"/>
      <c r="K367" s="374">
        <v>958</v>
      </c>
      <c r="L367" s="374"/>
      <c r="M367" s="374"/>
      <c r="N367" s="374"/>
      <c r="O367" s="374"/>
      <c r="P367" s="375">
        <f>K367/K373</f>
        <v>6.8492171301923213E-2</v>
      </c>
      <c r="Q367" s="375"/>
      <c r="R367" s="375"/>
      <c r="S367" s="375">
        <f t="shared" si="11"/>
        <v>6.8492171301923213E-2</v>
      </c>
    </row>
    <row r="368" spans="4:19" x14ac:dyDescent="0.2">
      <c r="E368" s="373" t="s">
        <v>472</v>
      </c>
      <c r="F368" s="373"/>
      <c r="G368" s="373"/>
      <c r="H368" s="373"/>
      <c r="I368" s="373"/>
      <c r="J368" s="373"/>
      <c r="K368" s="374">
        <v>736</v>
      </c>
      <c r="L368" s="374"/>
      <c r="M368" s="374"/>
      <c r="N368" s="374"/>
      <c r="O368" s="374"/>
      <c r="P368" s="375">
        <f>K368/K373</f>
        <v>5.2620290269535998E-2</v>
      </c>
      <c r="Q368" s="375"/>
      <c r="R368" s="375"/>
      <c r="S368" s="375">
        <f t="shared" si="11"/>
        <v>5.2620290269535998E-2</v>
      </c>
    </row>
    <row r="369" spans="3:19" x14ac:dyDescent="0.2">
      <c r="E369" s="373" t="s">
        <v>473</v>
      </c>
      <c r="F369" s="373"/>
      <c r="G369" s="373"/>
      <c r="H369" s="373"/>
      <c r="I369" s="373"/>
      <c r="J369" s="373"/>
      <c r="K369" s="374">
        <v>639</v>
      </c>
      <c r="L369" s="374"/>
      <c r="M369" s="374"/>
      <c r="N369" s="374"/>
      <c r="O369" s="374"/>
      <c r="P369" s="375">
        <f>K369/K373</f>
        <v>4.5685279187817257E-2</v>
      </c>
      <c r="Q369" s="375"/>
      <c r="R369" s="375"/>
      <c r="S369" s="375">
        <f t="shared" si="11"/>
        <v>4.5685279187817257E-2</v>
      </c>
    </row>
    <row r="370" spans="3:19" x14ac:dyDescent="0.2">
      <c r="E370" s="373" t="s">
        <v>474</v>
      </c>
      <c r="F370" s="373"/>
      <c r="G370" s="373"/>
      <c r="H370" s="373"/>
      <c r="I370" s="373"/>
      <c r="J370" s="373"/>
      <c r="K370" s="374">
        <v>544</v>
      </c>
      <c r="L370" s="374"/>
      <c r="M370" s="374"/>
      <c r="N370" s="374"/>
      <c r="O370" s="374"/>
      <c r="P370" s="375">
        <f>K370/K373</f>
        <v>3.8893258025309213E-2</v>
      </c>
      <c r="Q370" s="375"/>
      <c r="R370" s="375"/>
      <c r="S370" s="375">
        <f t="shared" si="11"/>
        <v>3.8893258025309213E-2</v>
      </c>
    </row>
    <row r="371" spans="3:19" x14ac:dyDescent="0.2">
      <c r="E371" s="373" t="s">
        <v>505</v>
      </c>
      <c r="F371" s="373"/>
      <c r="G371" s="373"/>
      <c r="H371" s="373"/>
      <c r="I371" s="373"/>
      <c r="J371" s="373"/>
      <c r="K371" s="374">
        <v>827</v>
      </c>
      <c r="L371" s="374"/>
      <c r="M371" s="374"/>
      <c r="N371" s="374"/>
      <c r="O371" s="374"/>
      <c r="P371" s="375">
        <f>K371/K373</f>
        <v>5.9126331593622648E-2</v>
      </c>
      <c r="Q371" s="375"/>
      <c r="R371" s="375"/>
      <c r="S371" s="375">
        <f t="shared" si="11"/>
        <v>5.9126331593622648E-2</v>
      </c>
    </row>
    <row r="372" spans="3:19" x14ac:dyDescent="0.2">
      <c r="E372" s="373" t="s">
        <v>476</v>
      </c>
      <c r="F372" s="373"/>
      <c r="G372" s="373"/>
      <c r="H372" s="373"/>
      <c r="I372" s="373"/>
      <c r="J372" s="373"/>
      <c r="K372" s="374">
        <v>263</v>
      </c>
      <c r="L372" s="374"/>
      <c r="M372" s="374"/>
      <c r="N372" s="374"/>
      <c r="O372" s="374"/>
      <c r="P372" s="375">
        <f>K372/K373</f>
        <v>1.8803174376206478E-2</v>
      </c>
      <c r="Q372" s="375"/>
      <c r="R372" s="375"/>
      <c r="S372" s="375">
        <f t="shared" si="11"/>
        <v>1.8803174376206478E-2</v>
      </c>
    </row>
    <row r="373" spans="3:19" x14ac:dyDescent="0.2">
      <c r="E373" s="376" t="s">
        <v>401</v>
      </c>
      <c r="F373" s="376"/>
      <c r="G373" s="376"/>
      <c r="H373" s="376"/>
      <c r="I373" s="376"/>
      <c r="J373" s="376"/>
      <c r="K373" s="377">
        <f>K365+K366+K367+K368+K369+K370+K371+K372</f>
        <v>13987</v>
      </c>
      <c r="L373" s="377"/>
      <c r="M373" s="377"/>
      <c r="N373" s="377"/>
      <c r="O373" s="377">
        <f>SUM(K373:N373)</f>
        <v>13987</v>
      </c>
      <c r="P373" s="378">
        <f>SUM(P365:P372)</f>
        <v>1</v>
      </c>
      <c r="Q373" s="378"/>
      <c r="R373" s="378"/>
      <c r="S373" s="378">
        <f t="shared" si="11"/>
        <v>1</v>
      </c>
    </row>
    <row r="374" spans="3:19" x14ac:dyDescent="0.2">
      <c r="E374" s="239" t="s">
        <v>477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3:19" x14ac:dyDescent="0.2">
      <c r="E375" s="239" t="s">
        <v>478</v>
      </c>
      <c r="F375" s="239"/>
      <c r="G375" s="239"/>
      <c r="H375" s="240"/>
      <c r="I375" s="241"/>
      <c r="J375" s="241"/>
      <c r="K375" s="241"/>
      <c r="L375" s="241"/>
      <c r="M375" s="241"/>
      <c r="N375" s="241"/>
    </row>
    <row r="376" spans="3:19" x14ac:dyDescent="0.2">
      <c r="C376"/>
      <c r="E376" s="242" t="s">
        <v>506</v>
      </c>
    </row>
  </sheetData>
  <mergeCells count="287">
    <mergeCell ref="E373:J373"/>
    <mergeCell ref="K373:O373"/>
    <mergeCell ref="P373:S373"/>
    <mergeCell ref="E370:J370"/>
    <mergeCell ref="K370:O370"/>
    <mergeCell ref="P370:S370"/>
    <mergeCell ref="E371:J371"/>
    <mergeCell ref="K371:O371"/>
    <mergeCell ref="P371:S371"/>
    <mergeCell ref="E372:J372"/>
    <mergeCell ref="K372:O372"/>
    <mergeCell ref="P372:S372"/>
    <mergeCell ref="E367:J367"/>
    <mergeCell ref="K367:O367"/>
    <mergeCell ref="P367:S367"/>
    <mergeCell ref="E368:J368"/>
    <mergeCell ref="K368:O368"/>
    <mergeCell ref="P368:S368"/>
    <mergeCell ref="E369:J369"/>
    <mergeCell ref="K369:O369"/>
    <mergeCell ref="P369:S369"/>
    <mergeCell ref="E362:S362"/>
    <mergeCell ref="E363:S363"/>
    <mergeCell ref="E364:J364"/>
    <mergeCell ref="K364:O364"/>
    <mergeCell ref="P364:S364"/>
    <mergeCell ref="E365:J365"/>
    <mergeCell ref="K365:O365"/>
    <mergeCell ref="P365:S365"/>
    <mergeCell ref="E366:J366"/>
    <mergeCell ref="K366:O366"/>
    <mergeCell ref="P366:S366"/>
    <mergeCell ref="P355:S355"/>
    <mergeCell ref="D356:D359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E359:G359"/>
    <mergeCell ref="H359:K359"/>
    <mergeCell ref="L359:O359"/>
    <mergeCell ref="P359:S359"/>
    <mergeCell ref="C340:P340"/>
    <mergeCell ref="D342:AA342"/>
    <mergeCell ref="D347:Z347"/>
    <mergeCell ref="D348:Z348"/>
    <mergeCell ref="D350:G351"/>
    <mergeCell ref="H350:O350"/>
    <mergeCell ref="H351:K351"/>
    <mergeCell ref="L351:O351"/>
    <mergeCell ref="D352:D355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P354:S354"/>
    <mergeCell ref="E355:G355"/>
    <mergeCell ref="H355:K355"/>
    <mergeCell ref="L355:O355"/>
    <mergeCell ref="C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D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C333:C338"/>
    <mergeCell ref="D333:D337"/>
    <mergeCell ref="E333:G333"/>
    <mergeCell ref="H333:I333"/>
    <mergeCell ref="J333:K333"/>
    <mergeCell ref="L333:M333"/>
    <mergeCell ref="N333:O333"/>
    <mergeCell ref="P333:Q333"/>
    <mergeCell ref="R333:S333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D317:M317"/>
    <mergeCell ref="D318:D319"/>
    <mergeCell ref="E318:G318"/>
    <mergeCell ref="H318:J318"/>
    <mergeCell ref="K318:M318"/>
    <mergeCell ref="D324:M324"/>
    <mergeCell ref="D325:AA325"/>
    <mergeCell ref="C331:G332"/>
    <mergeCell ref="H331:K331"/>
    <mergeCell ref="L331:O331"/>
    <mergeCell ref="P331:S331"/>
    <mergeCell ref="T331:W331"/>
    <mergeCell ref="H332:I332"/>
    <mergeCell ref="J332:K332"/>
    <mergeCell ref="L332:M332"/>
    <mergeCell ref="N332:O332"/>
    <mergeCell ref="P332:Q332"/>
    <mergeCell ref="R332:S332"/>
    <mergeCell ref="T332:U332"/>
    <mergeCell ref="V332:W332"/>
    <mergeCell ref="H306:I306"/>
    <mergeCell ref="H308:I308"/>
    <mergeCell ref="H309:I309"/>
    <mergeCell ref="H310:I310"/>
    <mergeCell ref="H311:I311"/>
    <mergeCell ref="H312:I312"/>
    <mergeCell ref="H313:I313"/>
    <mergeCell ref="A315:N315"/>
    <mergeCell ref="A316:K316"/>
    <mergeCell ref="C289:C292"/>
    <mergeCell ref="C293:C296"/>
    <mergeCell ref="C297:D297"/>
    <mergeCell ref="H301:I301"/>
    <mergeCell ref="H302:I302"/>
    <mergeCell ref="M302:N302"/>
    <mergeCell ref="H303:I303"/>
    <mergeCell ref="H304:I304"/>
    <mergeCell ref="H305:I305"/>
    <mergeCell ref="A266:D266"/>
    <mergeCell ref="A267:D267"/>
    <mergeCell ref="A268:D268"/>
    <mergeCell ref="A269:D269"/>
    <mergeCell ref="A270:D270"/>
    <mergeCell ref="C272:AA275"/>
    <mergeCell ref="C277:C280"/>
    <mergeCell ref="C281:C284"/>
    <mergeCell ref="C285:C288"/>
    <mergeCell ref="A254:D254"/>
    <mergeCell ref="A255:D255"/>
    <mergeCell ref="A256:D256"/>
    <mergeCell ref="A257:D257"/>
    <mergeCell ref="A258:D258"/>
    <mergeCell ref="A259:N259"/>
    <mergeCell ref="A261:L261"/>
    <mergeCell ref="A262:D265"/>
    <mergeCell ref="E262:L263"/>
    <mergeCell ref="E264:H264"/>
    <mergeCell ref="I264:L264"/>
    <mergeCell ref="A241:D241"/>
    <mergeCell ref="A242:D242"/>
    <mergeCell ref="A243:N243"/>
    <mergeCell ref="A245:X245"/>
    <mergeCell ref="A246:X246"/>
    <mergeCell ref="A247:X247"/>
    <mergeCell ref="A248:X248"/>
    <mergeCell ref="A249:X249"/>
    <mergeCell ref="A250:D253"/>
    <mergeCell ref="E250:T250"/>
    <mergeCell ref="U250:X250"/>
    <mergeCell ref="E251:L251"/>
    <mergeCell ref="M251:T251"/>
    <mergeCell ref="U251:V252"/>
    <mergeCell ref="W251:X252"/>
    <mergeCell ref="E252:H252"/>
    <mergeCell ref="I252:L252"/>
    <mergeCell ref="M252:P252"/>
    <mergeCell ref="Q252:T252"/>
    <mergeCell ref="A180:D180"/>
    <mergeCell ref="A181:A240"/>
    <mergeCell ref="B181:B186"/>
    <mergeCell ref="C185:C186"/>
    <mergeCell ref="B187:B207"/>
    <mergeCell ref="C187:C194"/>
    <mergeCell ref="C200:C201"/>
    <mergeCell ref="B208:B215"/>
    <mergeCell ref="C214:C215"/>
    <mergeCell ref="B216:B231"/>
    <mergeCell ref="C224:C225"/>
    <mergeCell ref="B232:B240"/>
    <mergeCell ref="C232:C235"/>
    <mergeCell ref="A136:D136"/>
    <mergeCell ref="A137:A179"/>
    <mergeCell ref="B137:B145"/>
    <mergeCell ref="C137:C138"/>
    <mergeCell ref="B146:B149"/>
    <mergeCell ref="C146:C149"/>
    <mergeCell ref="B150:B156"/>
    <mergeCell ref="C155:C156"/>
    <mergeCell ref="B157:B168"/>
    <mergeCell ref="C162:C163"/>
    <mergeCell ref="B169:B179"/>
    <mergeCell ref="C170:C175"/>
    <mergeCell ref="A82:D82"/>
    <mergeCell ref="A83:A135"/>
    <mergeCell ref="B83:B89"/>
    <mergeCell ref="C83:C85"/>
    <mergeCell ref="B90:B100"/>
    <mergeCell ref="C97:C99"/>
    <mergeCell ref="B101:B106"/>
    <mergeCell ref="C105:C106"/>
    <mergeCell ref="B107:B126"/>
    <mergeCell ref="C108:C113"/>
    <mergeCell ref="C118:C120"/>
    <mergeCell ref="B127:B135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0"/>
  <sheetViews>
    <sheetView topLeftCell="D290" zoomScaleNormal="100" workbookViewId="0">
      <selection activeCell="F77" sqref="F77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44092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>
        <v>1</v>
      </c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>
        <v>1</v>
      </c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11</v>
      </c>
      <c r="G13" s="44">
        <f>E13-F13</f>
        <v>9</v>
      </c>
      <c r="H13" s="45">
        <f>F13/E13</f>
        <v>0.55000000000000004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8</v>
      </c>
      <c r="G14" s="44">
        <f>E14-F14</f>
        <v>0</v>
      </c>
      <c r="H14" s="45">
        <f>F14/E14</f>
        <v>1</v>
      </c>
      <c r="I14" s="44">
        <v>10</v>
      </c>
      <c r="J14" s="43">
        <v>9</v>
      </c>
      <c r="K14" s="44">
        <f>I14-J14</f>
        <v>1</v>
      </c>
      <c r="L14" s="46">
        <f>J14/I14</f>
        <v>0.9</v>
      </c>
      <c r="M14" s="54"/>
      <c r="N14" s="51"/>
      <c r="O14" s="49"/>
      <c r="P14" s="45"/>
      <c r="Q14" s="54"/>
      <c r="R14" s="43"/>
      <c r="S14" s="44"/>
      <c r="T14" s="46"/>
      <c r="U14" s="51"/>
      <c r="V14" s="51">
        <v>1</v>
      </c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7</v>
      </c>
      <c r="G16" s="44">
        <f>E16-F16</f>
        <v>3</v>
      </c>
      <c r="H16" s="45">
        <f>F16/E16</f>
        <v>0.7</v>
      </c>
      <c r="I16" s="44">
        <v>15</v>
      </c>
      <c r="J16" s="43">
        <v>7</v>
      </c>
      <c r="K16" s="44">
        <f>I16-J16</f>
        <v>8</v>
      </c>
      <c r="L16" s="46">
        <f>J16/I16</f>
        <v>0.46666666666666667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45</v>
      </c>
      <c r="G17" s="44">
        <f>E17-F17</f>
        <v>20</v>
      </c>
      <c r="H17" s="45">
        <f>F17/E17</f>
        <v>0.69230769230769229</v>
      </c>
      <c r="I17" s="44">
        <v>70</v>
      </c>
      <c r="J17" s="43">
        <v>40</v>
      </c>
      <c r="K17" s="44">
        <f>I17-J17</f>
        <v>30</v>
      </c>
      <c r="L17" s="46">
        <f>J17/I17</f>
        <v>0.5714285714285714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>
        <v>1</v>
      </c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59</v>
      </c>
      <c r="G19" s="44">
        <f>E19-F19</f>
        <v>2</v>
      </c>
      <c r="H19" s="45">
        <f>F19/E19</f>
        <v>0.96721311475409832</v>
      </c>
      <c r="I19" s="44">
        <v>83</v>
      </c>
      <c r="J19" s="43">
        <v>81</v>
      </c>
      <c r="K19" s="44">
        <f>I19-J19</f>
        <v>2</v>
      </c>
      <c r="L19" s="46">
        <f>J19/I19</f>
        <v>0.97590361445783136</v>
      </c>
      <c r="M19" s="54">
        <v>5</v>
      </c>
      <c r="N19" s="51">
        <v>4</v>
      </c>
      <c r="O19" s="49">
        <f>M19-N19</f>
        <v>1</v>
      </c>
      <c r="P19" s="45">
        <f>N19/M19</f>
        <v>0.8</v>
      </c>
      <c r="Q19" s="54"/>
      <c r="R19" s="43"/>
      <c r="S19" s="44"/>
      <c r="T19" s="46"/>
      <c r="U19" s="51"/>
      <c r="V19" s="51"/>
      <c r="W19" s="51"/>
      <c r="X19" s="52">
        <v>15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3</v>
      </c>
      <c r="O20" s="49">
        <f>M20-N20</f>
        <v>2</v>
      </c>
      <c r="P20" s="45">
        <f>N20/M20</f>
        <v>0.6</v>
      </c>
      <c r="Q20" s="54">
        <v>10</v>
      </c>
      <c r="R20" s="43">
        <v>5</v>
      </c>
      <c r="S20" s="44">
        <f>Q20-R20</f>
        <v>5</v>
      </c>
      <c r="T20" s="46">
        <f>R20/Q20</f>
        <v>0.5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3</v>
      </c>
      <c r="G22" s="44">
        <f>E22-F22</f>
        <v>2</v>
      </c>
      <c r="H22" s="45">
        <f>F22/E22</f>
        <v>0.6</v>
      </c>
      <c r="I22" s="44">
        <v>8</v>
      </c>
      <c r="J22" s="43">
        <v>5</v>
      </c>
      <c r="K22" s="44">
        <f>I22-J22</f>
        <v>3</v>
      </c>
      <c r="L22" s="46">
        <f>J22/I22</f>
        <v>0.625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30</v>
      </c>
      <c r="G24" s="44">
        <f>E24-F24</f>
        <v>3</v>
      </c>
      <c r="H24" s="45">
        <f>F24/E24</f>
        <v>0.90909090909090906</v>
      </c>
      <c r="I24" s="44">
        <v>48</v>
      </c>
      <c r="J24" s="43">
        <v>27</v>
      </c>
      <c r="K24" s="44">
        <f>I24-J24</f>
        <v>21</v>
      </c>
      <c r="L24" s="46">
        <f>J24/I24</f>
        <v>0.5625</v>
      </c>
      <c r="M24" s="54">
        <v>6</v>
      </c>
      <c r="N24" s="51">
        <v>1</v>
      </c>
      <c r="O24" s="49">
        <f>M24-N24</f>
        <v>5</v>
      </c>
      <c r="P24" s="45">
        <f>N24/M24</f>
        <v>0.16666666666666666</v>
      </c>
      <c r="Q24" s="54">
        <v>10</v>
      </c>
      <c r="R24" s="43">
        <v>1</v>
      </c>
      <c r="S24" s="44">
        <f>Q24-R24</f>
        <v>9</v>
      </c>
      <c r="T24" s="46">
        <f>R24/Q24</f>
        <v>0.1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61</v>
      </c>
      <c r="G25" s="44">
        <f>E25-F25</f>
        <v>1</v>
      </c>
      <c r="H25" s="45">
        <f>F25/E25</f>
        <v>0.9838709677419355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>
        <v>0</v>
      </c>
      <c r="V25" s="51">
        <v>7</v>
      </c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18</v>
      </c>
      <c r="G27" s="44">
        <f>E27-F27</f>
        <v>4</v>
      </c>
      <c r="H27" s="45">
        <f>F27/E27</f>
        <v>0.81818181818181823</v>
      </c>
      <c r="I27" s="44">
        <v>34</v>
      </c>
      <c r="J27" s="43">
        <v>18</v>
      </c>
      <c r="K27" s="44">
        <f>I27-J27</f>
        <v>16</v>
      </c>
      <c r="L27" s="46">
        <f>J27/I27</f>
        <v>0.52941176470588236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42</v>
      </c>
      <c r="G29" s="44">
        <f>E29-F29</f>
        <v>10</v>
      </c>
      <c r="H29" s="45">
        <f>F29/E29</f>
        <v>0.80769230769230771</v>
      </c>
      <c r="I29" s="44">
        <v>32</v>
      </c>
      <c r="J29" s="43">
        <v>12</v>
      </c>
      <c r="K29" s="44">
        <f>I29-J29</f>
        <v>20</v>
      </c>
      <c r="L29" s="46">
        <f>J29/I29</f>
        <v>0.375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8</v>
      </c>
      <c r="G30" s="44">
        <f>E30-F30</f>
        <v>2</v>
      </c>
      <c r="H30" s="45">
        <f>F30/E30</f>
        <v>0.8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1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2</v>
      </c>
      <c r="X33" s="52">
        <v>1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7</v>
      </c>
      <c r="G34" s="44">
        <f>E34-F34</f>
        <v>1</v>
      </c>
      <c r="H34" s="45">
        <f>F34/E34</f>
        <v>0.875</v>
      </c>
      <c r="I34" s="44">
        <v>10</v>
      </c>
      <c r="J34" s="43">
        <v>10</v>
      </c>
      <c r="K34" s="44">
        <f>I34-J34</f>
        <v>0</v>
      </c>
      <c r="L34" s="46">
        <f>J34/I34</f>
        <v>1</v>
      </c>
      <c r="M34" s="54"/>
      <c r="N34" s="51"/>
      <c r="O34" s="49"/>
      <c r="P34" s="45"/>
      <c r="Q34" s="54"/>
      <c r="R34" s="43"/>
      <c r="S34" s="44"/>
      <c r="T34" s="46"/>
      <c r="U34" s="51">
        <v>1</v>
      </c>
      <c r="V34" s="51">
        <v>1</v>
      </c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117</v>
      </c>
      <c r="G35" s="44">
        <f>E35-F35</f>
        <v>8</v>
      </c>
      <c r="H35" s="45">
        <f>F35/E35</f>
        <v>0.93600000000000005</v>
      </c>
      <c r="I35" s="44">
        <v>212</v>
      </c>
      <c r="J35" s="43">
        <v>59</v>
      </c>
      <c r="K35" s="44">
        <f>I35-J35</f>
        <v>153</v>
      </c>
      <c r="L35" s="46">
        <f>J35/I35</f>
        <v>0.27830188679245282</v>
      </c>
      <c r="M35" s="54"/>
      <c r="N35" s="51"/>
      <c r="O35" s="49"/>
      <c r="P35" s="45"/>
      <c r="Q35" s="54"/>
      <c r="R35" s="43"/>
      <c r="S35" s="44"/>
      <c r="T35" s="46"/>
      <c r="U35" s="51">
        <v>8</v>
      </c>
      <c r="V35" s="51">
        <v>10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>
        <v>2</v>
      </c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</v>
      </c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21</v>
      </c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2</v>
      </c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2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/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>
        <v>1</v>
      </c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30</v>
      </c>
      <c r="G50" s="44">
        <f>E50-F50</f>
        <v>0</v>
      </c>
      <c r="H50" s="45">
        <f>F50/E50</f>
        <v>1</v>
      </c>
      <c r="I50" s="44">
        <v>24</v>
      </c>
      <c r="J50" s="43">
        <v>19</v>
      </c>
      <c r="K50" s="44">
        <f>I50-J50</f>
        <v>5</v>
      </c>
      <c r="L50" s="46">
        <f>J50/I50</f>
        <v>0.79166666666666663</v>
      </c>
      <c r="M50" s="54"/>
      <c r="N50" s="51"/>
      <c r="O50" s="49"/>
      <c r="P50" s="45"/>
      <c r="Q50" s="54"/>
      <c r="R50" s="43"/>
      <c r="S50" s="44"/>
      <c r="T50" s="46"/>
      <c r="U50" s="51">
        <v>2</v>
      </c>
      <c r="V50" s="51">
        <v>1</v>
      </c>
      <c r="W50" s="51"/>
      <c r="X50" s="52">
        <v>1</v>
      </c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1</v>
      </c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>
        <v>1</v>
      </c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3</v>
      </c>
      <c r="G65" s="44">
        <f>E65-F65</f>
        <v>1</v>
      </c>
      <c r="H65" s="45">
        <f>F65/E65</f>
        <v>0.75</v>
      </c>
      <c r="I65" s="44">
        <v>4</v>
      </c>
      <c r="J65" s="43">
        <v>4</v>
      </c>
      <c r="K65" s="44">
        <f>I65-J65</f>
        <v>0</v>
      </c>
      <c r="L65" s="46">
        <f>J65/I65</f>
        <v>1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2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>
        <v>10</v>
      </c>
      <c r="F66" s="43">
        <v>2</v>
      </c>
      <c r="G66" s="44">
        <f>E66-F66</f>
        <v>8</v>
      </c>
      <c r="H66" s="45">
        <f>F66/E66</f>
        <v>0.2</v>
      </c>
      <c r="I66" s="44">
        <v>40</v>
      </c>
      <c r="J66" s="43">
        <v>3</v>
      </c>
      <c r="K66" s="44">
        <f>I66-J66</f>
        <v>37</v>
      </c>
      <c r="L66" s="46">
        <f>J66/I66</f>
        <v>7.4999999999999997E-2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7</v>
      </c>
      <c r="G67" s="44">
        <f>E67-F67</f>
        <v>13</v>
      </c>
      <c r="H67" s="45">
        <f>F67/E67</f>
        <v>0.35</v>
      </c>
      <c r="I67" s="44">
        <v>60</v>
      </c>
      <c r="J67" s="43">
        <v>3</v>
      </c>
      <c r="K67" s="44">
        <f>I67-J67</f>
        <v>57</v>
      </c>
      <c r="L67" s="46">
        <f>J67/I67</f>
        <v>0.05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4</v>
      </c>
      <c r="G71" s="44">
        <f>E71-F71</f>
        <v>6</v>
      </c>
      <c r="H71" s="45">
        <f>F71/E71</f>
        <v>0.4</v>
      </c>
      <c r="I71" s="44">
        <v>20</v>
      </c>
      <c r="J71" s="43">
        <v>3</v>
      </c>
      <c r="K71" s="44">
        <f>I71-J71</f>
        <v>17</v>
      </c>
      <c r="L71" s="46">
        <f>J71/I71</f>
        <v>0.15</v>
      </c>
      <c r="M71" s="54"/>
      <c r="N71" s="51"/>
      <c r="O71" s="49"/>
      <c r="P71" s="45"/>
      <c r="Q71" s="54"/>
      <c r="R71" s="43"/>
      <c r="S71" s="44"/>
      <c r="T71" s="46"/>
      <c r="U71" s="51"/>
      <c r="V71" s="51">
        <v>1</v>
      </c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1</v>
      </c>
      <c r="G73" s="44">
        <f>E73-F73</f>
        <v>3</v>
      </c>
      <c r="H73" s="45">
        <f>F73/E73</f>
        <v>0.25</v>
      </c>
      <c r="I73" s="44">
        <v>8</v>
      </c>
      <c r="J73" s="43">
        <v>2</v>
      </c>
      <c r="K73" s="44">
        <f>I73-J73</f>
        <v>6</v>
      </c>
      <c r="L73" s="46">
        <f>J73/I73</f>
        <v>0.25</v>
      </c>
      <c r="M73" s="54"/>
      <c r="N73" s="51"/>
      <c r="O73" s="49"/>
      <c r="P73" s="45"/>
      <c r="Q73" s="54"/>
      <c r="R73" s="43"/>
      <c r="S73" s="44"/>
      <c r="T73" s="46"/>
      <c r="U73" s="51"/>
      <c r="V73" s="51">
        <v>1</v>
      </c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1</v>
      </c>
      <c r="G74" s="44">
        <f>E74-F74</f>
        <v>1</v>
      </c>
      <c r="H74" s="45">
        <f>F74/E74</f>
        <v>0.5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>
        <v>2</v>
      </c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19</v>
      </c>
      <c r="G80" s="44">
        <f>E80-F80</f>
        <v>1</v>
      </c>
      <c r="H80" s="45">
        <f>F80/E80</f>
        <v>0.95</v>
      </c>
      <c r="I80" s="44">
        <v>20</v>
      </c>
      <c r="J80" s="43">
        <v>11</v>
      </c>
      <c r="K80" s="44">
        <f>I80-J80</f>
        <v>9</v>
      </c>
      <c r="L80" s="46">
        <f>J80/I80</f>
        <v>0.55000000000000004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4</v>
      </c>
      <c r="G81" s="44">
        <f>E81-F81</f>
        <v>0</v>
      </c>
      <c r="H81" s="45">
        <f>F81/E81</f>
        <v>1</v>
      </c>
      <c r="I81" s="44">
        <v>6</v>
      </c>
      <c r="J81" s="43">
        <v>5</v>
      </c>
      <c r="K81" s="44">
        <f>I81-J81</f>
        <v>1</v>
      </c>
      <c r="L81" s="46">
        <f>J81/I81</f>
        <v>0.83333333333333337</v>
      </c>
      <c r="M81" s="54"/>
      <c r="N81" s="51"/>
      <c r="O81" s="49"/>
      <c r="P81" s="45"/>
      <c r="Q81" s="54">
        <v>2</v>
      </c>
      <c r="R81" s="43">
        <v>0</v>
      </c>
      <c r="S81" s="44">
        <f>Q81-R81</f>
        <v>2</v>
      </c>
      <c r="T81" s="46">
        <f>R81/Q81</f>
        <v>0</v>
      </c>
      <c r="U81" s="51">
        <v>1</v>
      </c>
      <c r="V81" s="51">
        <v>1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585</v>
      </c>
      <c r="F82" s="59">
        <f>SUM(F10:F81)</f>
        <v>487</v>
      </c>
      <c r="G82" s="59">
        <f>E82-F82</f>
        <v>98</v>
      </c>
      <c r="H82" s="24">
        <f>F82/E82</f>
        <v>0.83247863247863252</v>
      </c>
      <c r="I82" s="23">
        <f>SUM(I10:I81)</f>
        <v>808</v>
      </c>
      <c r="J82" s="23">
        <f>SUM(J10:J81)</f>
        <v>408</v>
      </c>
      <c r="K82" s="23">
        <f>I82-J82</f>
        <v>400</v>
      </c>
      <c r="L82" s="60">
        <f>J82/I82</f>
        <v>0.50495049504950495</v>
      </c>
      <c r="M82" s="59">
        <f>SUM(M10:M81)</f>
        <v>16</v>
      </c>
      <c r="N82" s="59">
        <f>SUM(N10:N81)</f>
        <v>8</v>
      </c>
      <c r="O82" s="61">
        <f>M82-N82</f>
        <v>8</v>
      </c>
      <c r="P82" s="24">
        <f>N82/M82</f>
        <v>0.5</v>
      </c>
      <c r="Q82" s="59">
        <f>SUM(Q10:Q81)</f>
        <v>22</v>
      </c>
      <c r="R82" s="59">
        <f>SUM(R10:R81)</f>
        <v>6</v>
      </c>
      <c r="S82" s="23">
        <f>Q82-R82</f>
        <v>16</v>
      </c>
      <c r="T82" s="60">
        <f>R82/Q82</f>
        <v>0.27272727272727271</v>
      </c>
      <c r="U82" s="59">
        <f>SUM(U10:U81)</f>
        <v>15</v>
      </c>
      <c r="V82" s="59">
        <f>SUM(V10:V81)</f>
        <v>66</v>
      </c>
      <c r="W82" s="59">
        <f>SUM(W10:W81)</f>
        <v>2</v>
      </c>
      <c r="X82" s="62">
        <f>SUM(X10:X81)</f>
        <v>17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1</v>
      </c>
      <c r="G83" s="68">
        <f>E83-F83</f>
        <v>6</v>
      </c>
      <c r="H83" s="69">
        <f>F83/E83</f>
        <v>0.14285714285714285</v>
      </c>
      <c r="I83" s="68">
        <v>7</v>
      </c>
      <c r="J83" s="67">
        <v>1</v>
      </c>
      <c r="K83" s="70">
        <f>I83-J83</f>
        <v>6</v>
      </c>
      <c r="L83" s="71">
        <f>J83/I83</f>
        <v>0.14285714285714285</v>
      </c>
      <c r="M83" s="68">
        <v>2</v>
      </c>
      <c r="N83" s="67">
        <v>0</v>
      </c>
      <c r="O83" s="70">
        <f>M83-N83</f>
        <v>2</v>
      </c>
      <c r="P83" s="69">
        <f>N83/M83</f>
        <v>0</v>
      </c>
      <c r="Q83" s="68">
        <v>3</v>
      </c>
      <c r="R83" s="67">
        <v>0</v>
      </c>
      <c r="S83" s="70">
        <f>Q83-R83</f>
        <v>3</v>
      </c>
      <c r="T83" s="71">
        <f>R83/Q83</f>
        <v>0</v>
      </c>
      <c r="U83" s="72"/>
      <c r="V83" s="67">
        <v>1</v>
      </c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2</v>
      </c>
      <c r="G84" s="76">
        <f>E84-F84</f>
        <v>3</v>
      </c>
      <c r="H84" s="77">
        <f>F84/E84</f>
        <v>0.4</v>
      </c>
      <c r="I84" s="76">
        <v>15</v>
      </c>
      <c r="J84" s="75">
        <v>5</v>
      </c>
      <c r="K84" s="78">
        <f>I84-J84</f>
        <v>10</v>
      </c>
      <c r="L84" s="79">
        <f>J84/I84</f>
        <v>0.33333333333333331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4</v>
      </c>
      <c r="G87" s="76">
        <f>E87-F87</f>
        <v>6</v>
      </c>
      <c r="H87" s="77">
        <f>F87/E87</f>
        <v>0.4</v>
      </c>
      <c r="I87" s="76">
        <v>20</v>
      </c>
      <c r="J87" s="75">
        <v>3</v>
      </c>
      <c r="K87" s="78">
        <f>I87-J87</f>
        <v>17</v>
      </c>
      <c r="L87" s="79">
        <f>J87/I87</f>
        <v>0.15</v>
      </c>
      <c r="M87" s="76"/>
      <c r="N87" s="75"/>
      <c r="O87" s="78"/>
      <c r="P87" s="77"/>
      <c r="Q87" s="76"/>
      <c r="R87" s="75"/>
      <c r="S87" s="78"/>
      <c r="T87" s="79"/>
      <c r="U87" s="80"/>
      <c r="V87" s="75">
        <v>1</v>
      </c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149</v>
      </c>
      <c r="D88" s="65" t="s">
        <v>150</v>
      </c>
      <c r="E88" s="74">
        <v>10</v>
      </c>
      <c r="F88" s="75">
        <v>3</v>
      </c>
      <c r="G88" s="76">
        <f>E88-F88</f>
        <v>7</v>
      </c>
      <c r="H88" s="77">
        <f>F88/E88</f>
        <v>0.3</v>
      </c>
      <c r="I88" s="76">
        <v>7</v>
      </c>
      <c r="J88" s="75">
        <v>0</v>
      </c>
      <c r="K88" s="78">
        <f>I88-J88</f>
        <v>7</v>
      </c>
      <c r="L88" s="79">
        <f>J88/I88</f>
        <v>0</v>
      </c>
      <c r="M88" s="76"/>
      <c r="N88" s="75"/>
      <c r="O88" s="78"/>
      <c r="P88" s="77"/>
      <c r="Q88" s="76"/>
      <c r="R88" s="75"/>
      <c r="S88" s="78"/>
      <c r="T88" s="79"/>
      <c r="U88" s="80"/>
      <c r="V88" s="75"/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151</v>
      </c>
      <c r="D89" s="65" t="s">
        <v>152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>
        <v>2</v>
      </c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 t="s">
        <v>153</v>
      </c>
      <c r="C90" s="64" t="s">
        <v>154</v>
      </c>
      <c r="D90" s="65" t="s">
        <v>155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156</v>
      </c>
      <c r="D91" s="65" t="s">
        <v>157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158</v>
      </c>
      <c r="D92" s="65" t="s">
        <v>159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1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160</v>
      </c>
      <c r="D93" s="65" t="s">
        <v>161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162</v>
      </c>
      <c r="D94" s="65" t="s">
        <v>163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164</v>
      </c>
      <c r="D95" s="65" t="s">
        <v>165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/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166</v>
      </c>
      <c r="D96" s="65" t="s">
        <v>167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>
        <v>2</v>
      </c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 t="s">
        <v>168</v>
      </c>
      <c r="D97" s="65" t="s">
        <v>169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170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171</v>
      </c>
      <c r="E99" s="74">
        <v>10</v>
      </c>
      <c r="F99" s="75">
        <v>8</v>
      </c>
      <c r="G99" s="76">
        <f>E99-F99</f>
        <v>2</v>
      </c>
      <c r="H99" s="77">
        <f>F99/E99</f>
        <v>0.8</v>
      </c>
      <c r="I99" s="76">
        <v>10</v>
      </c>
      <c r="J99" s="75">
        <v>8</v>
      </c>
      <c r="K99" s="78">
        <f>I99-J99</f>
        <v>2</v>
      </c>
      <c r="L99" s="79">
        <f>J99/I99</f>
        <v>0.8</v>
      </c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</row>
    <row r="100" spans="1:240" x14ac:dyDescent="0.2">
      <c r="A100" s="274"/>
      <c r="B100" s="275"/>
      <c r="C100" s="64" t="s">
        <v>172</v>
      </c>
      <c r="D100" s="65" t="s">
        <v>173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>
        <v>2</v>
      </c>
      <c r="W100" s="75"/>
      <c r="X100" s="81"/>
    </row>
    <row r="101" spans="1:240" x14ac:dyDescent="0.2">
      <c r="A101" s="274"/>
      <c r="B101" s="275" t="s">
        <v>174</v>
      </c>
      <c r="C101" s="64" t="s">
        <v>175</v>
      </c>
      <c r="D101" s="65" t="s">
        <v>176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177</v>
      </c>
      <c r="D102" s="65" t="s">
        <v>178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>
        <v>1</v>
      </c>
      <c r="W102" s="75"/>
      <c r="X102" s="81"/>
    </row>
    <row r="103" spans="1:240" x14ac:dyDescent="0.2">
      <c r="A103" s="274"/>
      <c r="B103" s="275"/>
      <c r="C103" s="64" t="s">
        <v>179</v>
      </c>
      <c r="D103" s="65" t="s">
        <v>180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/>
      <c r="W103" s="75"/>
      <c r="X103" s="81"/>
    </row>
    <row r="104" spans="1:240" x14ac:dyDescent="0.2">
      <c r="A104" s="274"/>
      <c r="B104" s="275"/>
      <c r="C104" s="64" t="s">
        <v>211</v>
      </c>
      <c r="D104" s="65" t="s">
        <v>202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>
        <v>1</v>
      </c>
      <c r="W104" s="75"/>
      <c r="X104" s="81"/>
    </row>
    <row r="105" spans="1:240" x14ac:dyDescent="0.2">
      <c r="A105" s="274"/>
      <c r="B105" s="275"/>
      <c r="C105" s="275" t="s">
        <v>181</v>
      </c>
      <c r="D105" s="65" t="s">
        <v>182</v>
      </c>
      <c r="E105" s="74">
        <v>30</v>
      </c>
      <c r="F105" s="75">
        <v>29</v>
      </c>
      <c r="G105" s="76">
        <f>E105-F105</f>
        <v>1</v>
      </c>
      <c r="H105" s="77">
        <f>F105/E105</f>
        <v>0.96666666666666667</v>
      </c>
      <c r="I105" s="76">
        <v>52</v>
      </c>
      <c r="J105" s="75">
        <v>41</v>
      </c>
      <c r="K105" s="78">
        <f>I105-J105</f>
        <v>11</v>
      </c>
      <c r="L105" s="79">
        <f>J105/I105</f>
        <v>0.78846153846153844</v>
      </c>
      <c r="M105" s="76"/>
      <c r="N105" s="75"/>
      <c r="O105" s="78"/>
      <c r="P105" s="77"/>
      <c r="Q105" s="76"/>
      <c r="R105" s="75"/>
      <c r="S105" s="78"/>
      <c r="T105" s="79"/>
      <c r="U105" s="80">
        <v>12</v>
      </c>
      <c r="V105" s="75">
        <v>13</v>
      </c>
      <c r="W105" s="75"/>
      <c r="X105" s="81">
        <v>2</v>
      </c>
    </row>
    <row r="106" spans="1:240" x14ac:dyDescent="0.2">
      <c r="A106" s="274"/>
      <c r="B106" s="275"/>
      <c r="C106" s="275"/>
      <c r="D106" s="65" t="s">
        <v>183</v>
      </c>
      <c r="E106" s="74"/>
      <c r="F106" s="75"/>
      <c r="G106" s="76"/>
      <c r="H106" s="77"/>
      <c r="I106" s="76"/>
      <c r="J106" s="75"/>
      <c r="K106" s="78"/>
      <c r="L106" s="79"/>
      <c r="M106" s="76"/>
      <c r="N106" s="75"/>
      <c r="O106" s="78"/>
      <c r="P106" s="77"/>
      <c r="Q106" s="76"/>
      <c r="R106" s="75"/>
      <c r="S106" s="78"/>
      <c r="T106" s="79"/>
      <c r="U106" s="80">
        <v>5</v>
      </c>
      <c r="V106" s="75">
        <v>1</v>
      </c>
      <c r="W106" s="75"/>
      <c r="X106" s="81"/>
    </row>
    <row r="107" spans="1:240" x14ac:dyDescent="0.2">
      <c r="A107" s="274"/>
      <c r="B107" s="275" t="s">
        <v>184</v>
      </c>
      <c r="C107" s="64" t="s">
        <v>185</v>
      </c>
      <c r="D107" s="65" t="s">
        <v>186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188</v>
      </c>
      <c r="E108" s="74">
        <v>30</v>
      </c>
      <c r="F108" s="75">
        <v>24</v>
      </c>
      <c r="G108" s="76">
        <f>E108-F108</f>
        <v>6</v>
      </c>
      <c r="H108" s="77">
        <f>F108/E108</f>
        <v>0.8</v>
      </c>
      <c r="I108" s="76">
        <v>27</v>
      </c>
      <c r="J108" s="75">
        <v>12</v>
      </c>
      <c r="K108" s="78">
        <f>I108-J108</f>
        <v>15</v>
      </c>
      <c r="L108" s="79">
        <f>J108/I108</f>
        <v>0.44444444444444442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>
        <v>1</v>
      </c>
      <c r="W108" s="75"/>
      <c r="X108" s="81">
        <v>1</v>
      </c>
    </row>
    <row r="109" spans="1:240" x14ac:dyDescent="0.2">
      <c r="A109" s="274"/>
      <c r="B109" s="275"/>
      <c r="C109" s="275"/>
      <c r="D109" s="82" t="s">
        <v>189</v>
      </c>
      <c r="E109" s="74">
        <v>14</v>
      </c>
      <c r="F109" s="75">
        <v>8</v>
      </c>
      <c r="G109" s="76">
        <f>E109-F109</f>
        <v>6</v>
      </c>
      <c r="H109" s="77">
        <f>F109/E109</f>
        <v>0.5714285714285714</v>
      </c>
      <c r="I109" s="76">
        <v>28</v>
      </c>
      <c r="J109" s="75">
        <v>16</v>
      </c>
      <c r="K109" s="78">
        <f>I109-J109</f>
        <v>12</v>
      </c>
      <c r="L109" s="79">
        <f>J109/I109</f>
        <v>0.5714285714285714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 t="s">
        <v>187</v>
      </c>
      <c r="D110" s="65" t="s">
        <v>190</v>
      </c>
      <c r="E110" s="74">
        <v>2</v>
      </c>
      <c r="F110" s="75">
        <v>1</v>
      </c>
      <c r="G110" s="76">
        <f>E110-F110</f>
        <v>1</v>
      </c>
      <c r="H110" s="77">
        <f>F110/E110</f>
        <v>0.5</v>
      </c>
      <c r="I110" s="76">
        <v>4</v>
      </c>
      <c r="J110" s="75">
        <v>2</v>
      </c>
      <c r="K110" s="78">
        <f>I110-J110</f>
        <v>2</v>
      </c>
      <c r="L110" s="79">
        <f>J110/I110</f>
        <v>0.5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191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192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>
        <v>1</v>
      </c>
      <c r="W112" s="75"/>
      <c r="X112" s="81"/>
    </row>
    <row r="113" spans="1:24" x14ac:dyDescent="0.2">
      <c r="A113" s="274"/>
      <c r="B113" s="275"/>
      <c r="C113" s="275"/>
      <c r="D113" s="65" t="s">
        <v>193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194</v>
      </c>
      <c r="D114" s="65" t="s">
        <v>195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196</v>
      </c>
      <c r="D115" s="65" t="s">
        <v>47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197</v>
      </c>
      <c r="D116" s="65" t="s">
        <v>198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199</v>
      </c>
      <c r="D117" s="65" t="s">
        <v>200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 t="s">
        <v>201</v>
      </c>
      <c r="D118" s="65" t="s">
        <v>202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/>
      <c r="W118" s="75"/>
      <c r="X118" s="81"/>
    </row>
    <row r="119" spans="1:24" x14ac:dyDescent="0.2">
      <c r="A119" s="274"/>
      <c r="B119" s="275"/>
      <c r="C119" s="275"/>
      <c r="D119" s="65" t="s">
        <v>203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204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64" t="s">
        <v>205</v>
      </c>
      <c r="D121" s="65" t="s">
        <v>206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1</v>
      </c>
      <c r="W121" s="75"/>
      <c r="X121" s="81"/>
    </row>
    <row r="122" spans="1:24" x14ac:dyDescent="0.2">
      <c r="A122" s="274"/>
      <c r="B122" s="275"/>
      <c r="C122" s="64" t="s">
        <v>207</v>
      </c>
      <c r="D122" s="65" t="s">
        <v>47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208</v>
      </c>
      <c r="D123" s="65" t="s">
        <v>123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209</v>
      </c>
      <c r="D124" s="65" t="s">
        <v>210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>
        <v>1</v>
      </c>
      <c r="W124" s="75"/>
      <c r="X124" s="81"/>
    </row>
    <row r="125" spans="1:24" x14ac:dyDescent="0.2">
      <c r="A125" s="274"/>
      <c r="B125" s="275"/>
      <c r="C125" s="64" t="s">
        <v>212</v>
      </c>
      <c r="D125" s="65" t="s">
        <v>213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214</v>
      </c>
      <c r="D126" s="65" t="s">
        <v>47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>
        <v>2</v>
      </c>
      <c r="W126" s="75"/>
      <c r="X126" s="81"/>
    </row>
    <row r="127" spans="1:24" x14ac:dyDescent="0.2">
      <c r="A127" s="274"/>
      <c r="B127" s="275" t="s">
        <v>215</v>
      </c>
      <c r="C127" s="64" t="s">
        <v>216</v>
      </c>
      <c r="D127" s="65" t="s">
        <v>217</v>
      </c>
      <c r="E127" s="74">
        <v>14</v>
      </c>
      <c r="F127" s="75">
        <v>12</v>
      </c>
      <c r="G127" s="76">
        <f>E127-F127</f>
        <v>2</v>
      </c>
      <c r="H127" s="77">
        <f>F127/E127</f>
        <v>0.8571428571428571</v>
      </c>
      <c r="I127" s="76">
        <v>14</v>
      </c>
      <c r="J127" s="75">
        <v>2</v>
      </c>
      <c r="K127" s="78">
        <f>I127-J127</f>
        <v>12</v>
      </c>
      <c r="L127" s="79">
        <f>J127/I127</f>
        <v>0.14285714285714285</v>
      </c>
      <c r="M127" s="76"/>
      <c r="N127" s="75"/>
      <c r="O127" s="78"/>
      <c r="P127" s="77"/>
      <c r="Q127" s="76"/>
      <c r="R127" s="75"/>
      <c r="S127" s="78"/>
      <c r="T127" s="79"/>
      <c r="U127" s="80"/>
      <c r="V127" s="75">
        <v>1</v>
      </c>
      <c r="W127" s="75"/>
      <c r="X127" s="81"/>
    </row>
    <row r="128" spans="1:24" x14ac:dyDescent="0.2">
      <c r="A128" s="274"/>
      <c r="B128" s="275"/>
      <c r="C128" s="64" t="s">
        <v>218</v>
      </c>
      <c r="D128" s="65" t="s">
        <v>219</v>
      </c>
      <c r="E128" s="74">
        <v>24</v>
      </c>
      <c r="F128" s="75">
        <v>13</v>
      </c>
      <c r="G128" s="76">
        <f>E128-F128</f>
        <v>11</v>
      </c>
      <c r="H128" s="77">
        <f>F128/E128</f>
        <v>0.54166666666666663</v>
      </c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220</v>
      </c>
      <c r="D129" s="65" t="s">
        <v>221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222</v>
      </c>
      <c r="D130" s="65" t="s">
        <v>180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223</v>
      </c>
      <c r="D131" s="65" t="s">
        <v>47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224</v>
      </c>
      <c r="D132" s="65" t="s">
        <v>180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225</v>
      </c>
      <c r="D133" s="65" t="s">
        <v>47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>
        <v>2</v>
      </c>
      <c r="W133" s="75"/>
      <c r="X133" s="81"/>
    </row>
    <row r="134" spans="1:240" x14ac:dyDescent="0.2">
      <c r="A134" s="274"/>
      <c r="B134" s="275"/>
      <c r="C134" s="64" t="s">
        <v>226</v>
      </c>
      <c r="D134" s="65" t="s">
        <v>227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4"/>
      <c r="B135" s="275"/>
      <c r="C135" s="64" t="s">
        <v>228</v>
      </c>
      <c r="D135" s="65" t="s">
        <v>229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>
        <v>1</v>
      </c>
      <c r="W135" s="75"/>
      <c r="X135" s="81"/>
    </row>
    <row r="136" spans="1:240" x14ac:dyDescent="0.2">
      <c r="A136" s="276" t="s">
        <v>230</v>
      </c>
      <c r="B136" s="276"/>
      <c r="C136" s="276"/>
      <c r="D136" s="276"/>
      <c r="E136" s="83">
        <f>SUM(E83:E135)</f>
        <v>156</v>
      </c>
      <c r="F136" s="84">
        <f>SUM(F83:F135)</f>
        <v>105</v>
      </c>
      <c r="G136" s="84">
        <f>E136-F136</f>
        <v>51</v>
      </c>
      <c r="H136" s="85">
        <f>F136/E136</f>
        <v>0.67307692307692313</v>
      </c>
      <c r="I136" s="84">
        <f>SUM(I83:I135)</f>
        <v>184</v>
      </c>
      <c r="J136" s="84">
        <f>SUM(J83:J135)</f>
        <v>90</v>
      </c>
      <c r="K136" s="86">
        <f>I136-J136</f>
        <v>94</v>
      </c>
      <c r="L136" s="87">
        <f>J136/I136</f>
        <v>0.4891304347826087</v>
      </c>
      <c r="M136" s="84">
        <f>SUM(M83:M135)</f>
        <v>2</v>
      </c>
      <c r="N136" s="84">
        <f>SUM(N83:N135)</f>
        <v>0</v>
      </c>
      <c r="O136" s="86">
        <f>(M136-N136)</f>
        <v>2</v>
      </c>
      <c r="P136" s="85">
        <f>N136/M136</f>
        <v>0</v>
      </c>
      <c r="Q136" s="84">
        <f>SUM(Q83:Q135)</f>
        <v>3</v>
      </c>
      <c r="R136" s="84">
        <f>SUM(R83:R135)</f>
        <v>0</v>
      </c>
      <c r="S136" s="86">
        <f>Q136-R136</f>
        <v>3</v>
      </c>
      <c r="T136" s="87">
        <f>R136/Q136</f>
        <v>0</v>
      </c>
      <c r="U136" s="83">
        <f>SUM(U83:U135)</f>
        <v>17</v>
      </c>
      <c r="V136" s="84">
        <f>SUM(V83:V135)</f>
        <v>35</v>
      </c>
      <c r="W136" s="84">
        <f>SUM(W83:W135)</f>
        <v>0</v>
      </c>
      <c r="X136" s="88">
        <f>SUM(X83:X135)</f>
        <v>3</v>
      </c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</row>
    <row r="137" spans="1:240" x14ac:dyDescent="0.2">
      <c r="A137" s="4" t="s">
        <v>231</v>
      </c>
      <c r="B137" s="277" t="s">
        <v>232</v>
      </c>
      <c r="C137" s="277" t="s">
        <v>233</v>
      </c>
      <c r="D137" s="89" t="s">
        <v>234</v>
      </c>
      <c r="E137" s="90">
        <v>15</v>
      </c>
      <c r="F137" s="91">
        <v>4</v>
      </c>
      <c r="G137" s="92">
        <f>E137-F137</f>
        <v>11</v>
      </c>
      <c r="H137" s="93">
        <f>F137/E137</f>
        <v>0.26666666666666666</v>
      </c>
      <c r="I137" s="92">
        <v>25</v>
      </c>
      <c r="J137" s="91">
        <v>4</v>
      </c>
      <c r="K137" s="94">
        <f>I137-J137</f>
        <v>21</v>
      </c>
      <c r="L137" s="95">
        <f>J137/I137</f>
        <v>0.16</v>
      </c>
      <c r="M137" s="92"/>
      <c r="N137" s="91"/>
      <c r="O137" s="94"/>
      <c r="P137" s="93"/>
      <c r="Q137" s="92"/>
      <c r="R137" s="91"/>
      <c r="S137" s="94"/>
      <c r="T137" s="95"/>
      <c r="U137" s="96"/>
      <c r="V137" s="97"/>
      <c r="W137" s="97"/>
      <c r="X137" s="98"/>
    </row>
    <row r="138" spans="1:240" x14ac:dyDescent="0.2">
      <c r="A138" s="4"/>
      <c r="B138" s="277"/>
      <c r="C138" s="277"/>
      <c r="D138" s="99" t="s">
        <v>235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236</v>
      </c>
      <c r="D139" s="99" t="s">
        <v>237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238</v>
      </c>
      <c r="D140" s="99" t="s">
        <v>239</v>
      </c>
      <c r="E140" s="100">
        <v>10</v>
      </c>
      <c r="F140" s="97">
        <v>7</v>
      </c>
      <c r="G140" s="101">
        <f>E140-F140</f>
        <v>3</v>
      </c>
      <c r="H140" s="102">
        <f>F140/E140</f>
        <v>0.7</v>
      </c>
      <c r="I140" s="101">
        <v>20</v>
      </c>
      <c r="J140" s="97">
        <v>0</v>
      </c>
      <c r="K140" s="103">
        <f>I140-J140</f>
        <v>20</v>
      </c>
      <c r="L140" s="104">
        <f>J140/I140</f>
        <v>0</v>
      </c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240</v>
      </c>
      <c r="D141" s="99" t="s">
        <v>47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241</v>
      </c>
      <c r="D142" s="99" t="s">
        <v>242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>
        <v>1</v>
      </c>
      <c r="W142" s="97"/>
      <c r="X142" s="98"/>
    </row>
    <row r="143" spans="1:240" x14ac:dyDescent="0.2">
      <c r="A143" s="4"/>
      <c r="B143" s="277"/>
      <c r="C143" s="105" t="s">
        <v>243</v>
      </c>
      <c r="D143" s="99" t="s">
        <v>244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245</v>
      </c>
      <c r="D144" s="99" t="s">
        <v>56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>
        <v>1</v>
      </c>
      <c r="W144" s="97"/>
      <c r="X144" s="98"/>
    </row>
    <row r="145" spans="1:24" x14ac:dyDescent="0.2">
      <c r="A145" s="4"/>
      <c r="B145" s="277"/>
      <c r="C145" s="105" t="s">
        <v>246</v>
      </c>
      <c r="D145" s="99" t="s">
        <v>247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8" t="s">
        <v>248</v>
      </c>
      <c r="C146" s="278" t="s">
        <v>249</v>
      </c>
      <c r="D146" s="99" t="s">
        <v>250</v>
      </c>
      <c r="E146" s="100">
        <v>10</v>
      </c>
      <c r="F146" s="97">
        <v>5</v>
      </c>
      <c r="G146" s="101">
        <f>E146-F146</f>
        <v>5</v>
      </c>
      <c r="H146" s="102">
        <f>F146/E146</f>
        <v>0.5</v>
      </c>
      <c r="I146" s="101">
        <v>30</v>
      </c>
      <c r="J146" s="97">
        <v>17</v>
      </c>
      <c r="K146" s="103">
        <f>I146-J146</f>
        <v>13</v>
      </c>
      <c r="L146" s="104">
        <f>J146/I146</f>
        <v>0.56666666666666665</v>
      </c>
      <c r="M146" s="101"/>
      <c r="N146" s="97"/>
      <c r="O146" s="103"/>
      <c r="P146" s="102"/>
      <c r="Q146" s="101"/>
      <c r="R146" s="97"/>
      <c r="S146" s="103"/>
      <c r="T146" s="104"/>
      <c r="U146" s="96">
        <v>2</v>
      </c>
      <c r="V146" s="97">
        <v>3</v>
      </c>
      <c r="W146" s="97"/>
      <c r="X146" s="98"/>
    </row>
    <row r="147" spans="1:24" x14ac:dyDescent="0.2">
      <c r="A147" s="4"/>
      <c r="B147" s="278"/>
      <c r="C147" s="278"/>
      <c r="D147" s="99" t="s">
        <v>251</v>
      </c>
      <c r="E147" s="100">
        <v>10</v>
      </c>
      <c r="F147" s="97">
        <v>6</v>
      </c>
      <c r="G147" s="101">
        <f>E147-F147</f>
        <v>4</v>
      </c>
      <c r="H147" s="102">
        <f>F147/E147</f>
        <v>0.6</v>
      </c>
      <c r="I147" s="101">
        <v>10</v>
      </c>
      <c r="J147" s="97">
        <v>0</v>
      </c>
      <c r="K147" s="103">
        <f>I147-J147</f>
        <v>10</v>
      </c>
      <c r="L147" s="104">
        <f>J147/I147</f>
        <v>0</v>
      </c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252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253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>
        <v>1</v>
      </c>
      <c r="V149" s="97"/>
      <c r="W149" s="97"/>
      <c r="X149" s="98"/>
    </row>
    <row r="150" spans="1:24" x14ac:dyDescent="0.2">
      <c r="A150" s="4"/>
      <c r="B150" s="278" t="s">
        <v>254</v>
      </c>
      <c r="C150" s="105" t="s">
        <v>255</v>
      </c>
      <c r="D150" s="99" t="s">
        <v>256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257</v>
      </c>
      <c r="D151" s="99" t="s">
        <v>47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258</v>
      </c>
      <c r="D152" s="99" t="s">
        <v>259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260</v>
      </c>
      <c r="D153" s="99" t="s">
        <v>180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105" t="s">
        <v>261</v>
      </c>
      <c r="D154" s="99" t="s">
        <v>262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 t="s">
        <v>263</v>
      </c>
      <c r="D155" s="99" t="s">
        <v>264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/>
      <c r="D156" s="99" t="s">
        <v>265</v>
      </c>
      <c r="E156" s="100">
        <v>6</v>
      </c>
      <c r="F156" s="97">
        <v>3</v>
      </c>
      <c r="G156" s="101">
        <f>E156-F156</f>
        <v>3</v>
      </c>
      <c r="H156" s="102">
        <f>F156/E156</f>
        <v>0.5</v>
      </c>
      <c r="I156" s="101">
        <v>13</v>
      </c>
      <c r="J156" s="97">
        <v>1</v>
      </c>
      <c r="K156" s="103">
        <f>I156-J156</f>
        <v>12</v>
      </c>
      <c r="L156" s="104">
        <f>J156/I156</f>
        <v>7.6923076923076927E-2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 t="s">
        <v>266</v>
      </c>
      <c r="C157" s="105" t="s">
        <v>267</v>
      </c>
      <c r="D157" s="99" t="s">
        <v>268</v>
      </c>
      <c r="E157" s="100">
        <v>10</v>
      </c>
      <c r="F157" s="97">
        <v>1</v>
      </c>
      <c r="G157" s="101">
        <f>E157-F157</f>
        <v>9</v>
      </c>
      <c r="H157" s="102">
        <f>F157/E157</f>
        <v>0.1</v>
      </c>
      <c r="I157" s="101">
        <v>20</v>
      </c>
      <c r="J157" s="97">
        <v>0</v>
      </c>
      <c r="K157" s="103">
        <f>I157-J157</f>
        <v>20</v>
      </c>
      <c r="L157" s="104">
        <f>J157/I157</f>
        <v>0</v>
      </c>
      <c r="M157" s="101"/>
      <c r="N157" s="97"/>
      <c r="O157" s="103"/>
      <c r="P157" s="102"/>
      <c r="Q157" s="101"/>
      <c r="R157" s="97"/>
      <c r="S157" s="103"/>
      <c r="T157" s="104"/>
      <c r="U157" s="96">
        <v>1</v>
      </c>
      <c r="V157" s="97">
        <v>1</v>
      </c>
      <c r="W157" s="97"/>
      <c r="X157" s="98"/>
    </row>
    <row r="158" spans="1:24" x14ac:dyDescent="0.2">
      <c r="A158" s="4"/>
      <c r="B158" s="278"/>
      <c r="C158" s="105" t="s">
        <v>269</v>
      </c>
      <c r="D158" s="99" t="s">
        <v>270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271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272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273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278" t="s">
        <v>274</v>
      </c>
      <c r="D162" s="99" t="s">
        <v>275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278"/>
      <c r="D163" s="99" t="s">
        <v>276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105" t="s">
        <v>277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278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279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280</v>
      </c>
      <c r="D167" s="99" t="s">
        <v>281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282</v>
      </c>
      <c r="D168" s="99" t="s">
        <v>283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 t="s">
        <v>284</v>
      </c>
      <c r="C169" s="105" t="s">
        <v>285</v>
      </c>
      <c r="D169" s="99" t="s">
        <v>286</v>
      </c>
      <c r="E169" s="100">
        <v>10</v>
      </c>
      <c r="F169" s="97">
        <v>2</v>
      </c>
      <c r="G169" s="101">
        <f>E169-F169</f>
        <v>8</v>
      </c>
      <c r="H169" s="102">
        <f>F169/E169</f>
        <v>0.2</v>
      </c>
      <c r="I169" s="101">
        <v>25</v>
      </c>
      <c r="J169" s="97">
        <v>5</v>
      </c>
      <c r="K169" s="103">
        <f>I169-J169</f>
        <v>20</v>
      </c>
      <c r="L169" s="104">
        <f>J169/I169</f>
        <v>0.2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  <c r="AC169"/>
    </row>
    <row r="170" spans="1:29" x14ac:dyDescent="0.2">
      <c r="A170" s="4"/>
      <c r="B170" s="278"/>
      <c r="C170" s="278" t="s">
        <v>287</v>
      </c>
      <c r="D170" s="99" t="s">
        <v>288</v>
      </c>
      <c r="E170" s="100">
        <v>25</v>
      </c>
      <c r="F170" s="97">
        <v>14</v>
      </c>
      <c r="G170" s="101">
        <f>E170-F170</f>
        <v>11</v>
      </c>
      <c r="H170" s="102">
        <f>F170/E170</f>
        <v>0.56000000000000005</v>
      </c>
      <c r="I170" s="101">
        <v>52</v>
      </c>
      <c r="J170" s="97">
        <v>11</v>
      </c>
      <c r="K170" s="103">
        <f>I170-J170</f>
        <v>41</v>
      </c>
      <c r="L170" s="104">
        <f>J170/I170</f>
        <v>0.21153846153846154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11</v>
      </c>
      <c r="W170" s="97"/>
      <c r="X170" s="98"/>
      <c r="AC170"/>
    </row>
    <row r="171" spans="1:29" x14ac:dyDescent="0.2">
      <c r="A171" s="4"/>
      <c r="B171" s="278"/>
      <c r="C171" s="278"/>
      <c r="D171" s="99" t="s">
        <v>289</v>
      </c>
      <c r="E171" s="100">
        <v>10</v>
      </c>
      <c r="F171" s="97">
        <v>8</v>
      </c>
      <c r="G171" s="101">
        <f>E171-F171</f>
        <v>2</v>
      </c>
      <c r="H171" s="102">
        <f>F171/E171</f>
        <v>0.8</v>
      </c>
      <c r="I171" s="101">
        <v>20</v>
      </c>
      <c r="J171" s="97">
        <v>8</v>
      </c>
      <c r="K171" s="103">
        <f>I171-J171</f>
        <v>12</v>
      </c>
      <c r="L171" s="104">
        <f>J171/I171</f>
        <v>0.4</v>
      </c>
      <c r="M171" s="101">
        <v>9</v>
      </c>
      <c r="N171" s="97">
        <v>1</v>
      </c>
      <c r="O171" s="103">
        <f>M171-N171</f>
        <v>8</v>
      </c>
      <c r="P171" s="102">
        <f>N171/M171</f>
        <v>0.1111111111111111</v>
      </c>
      <c r="Q171" s="101">
        <v>18</v>
      </c>
      <c r="R171" s="97">
        <v>1</v>
      </c>
      <c r="S171" s="103">
        <f>Q171-R171</f>
        <v>17</v>
      </c>
      <c r="T171" s="104">
        <f>R171/Q171</f>
        <v>5.5555555555555552E-2</v>
      </c>
      <c r="U171" s="96">
        <v>2</v>
      </c>
      <c r="V171" s="97"/>
      <c r="W171" s="97"/>
      <c r="X171" s="98">
        <v>2</v>
      </c>
      <c r="AC171"/>
    </row>
    <row r="172" spans="1:29" x14ac:dyDescent="0.2">
      <c r="A172" s="4"/>
      <c r="B172" s="278"/>
      <c r="C172" s="278"/>
      <c r="D172" s="99" t="s">
        <v>290</v>
      </c>
      <c r="E172" s="100">
        <v>10</v>
      </c>
      <c r="F172" s="97">
        <v>0</v>
      </c>
      <c r="G172" s="101">
        <f>E172-F172</f>
        <v>10</v>
      </c>
      <c r="H172" s="102">
        <f>F172/E172</f>
        <v>0</v>
      </c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>
        <v>1</v>
      </c>
      <c r="V172" s="97"/>
      <c r="W172" s="97"/>
      <c r="X172" s="98"/>
      <c r="AC172"/>
    </row>
    <row r="173" spans="1:29" x14ac:dyDescent="0.2">
      <c r="A173" s="4"/>
      <c r="B173" s="278"/>
      <c r="C173" s="278"/>
      <c r="D173" s="99" t="s">
        <v>291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1</v>
      </c>
      <c r="W173" s="97"/>
      <c r="X173" s="98"/>
    </row>
    <row r="174" spans="1:29" x14ac:dyDescent="0.2">
      <c r="A174" s="4"/>
      <c r="B174" s="278"/>
      <c r="C174" s="278"/>
      <c r="D174" s="99" t="s">
        <v>292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/>
      <c r="W174" s="97"/>
      <c r="X174" s="98"/>
    </row>
    <row r="175" spans="1:29" x14ac:dyDescent="0.2">
      <c r="A175" s="4"/>
      <c r="B175" s="278"/>
      <c r="C175" s="278"/>
      <c r="D175" s="99" t="s">
        <v>293</v>
      </c>
      <c r="E175" s="100">
        <v>20</v>
      </c>
      <c r="F175" s="97">
        <v>9</v>
      </c>
      <c r="G175" s="101">
        <f>E175-F175</f>
        <v>11</v>
      </c>
      <c r="H175" s="102">
        <f>F175/E175</f>
        <v>0.45</v>
      </c>
      <c r="I175" s="101">
        <v>30</v>
      </c>
      <c r="J175" s="97">
        <v>12</v>
      </c>
      <c r="K175" s="103">
        <f>I175-J175</f>
        <v>18</v>
      </c>
      <c r="L175" s="104">
        <f>J175/I175</f>
        <v>0.4</v>
      </c>
      <c r="M175" s="101"/>
      <c r="N175" s="97"/>
      <c r="O175" s="103"/>
      <c r="P175" s="102"/>
      <c r="Q175" s="101"/>
      <c r="R175" s="97"/>
      <c r="S175" s="103"/>
      <c r="T175" s="104"/>
      <c r="U175" s="96">
        <v>1</v>
      </c>
      <c r="V175" s="97">
        <v>5</v>
      </c>
      <c r="W175" s="97"/>
      <c r="X175" s="98"/>
    </row>
    <row r="176" spans="1:29" x14ac:dyDescent="0.2">
      <c r="A176" s="4"/>
      <c r="B176" s="278"/>
      <c r="C176" s="105" t="s">
        <v>294</v>
      </c>
      <c r="D176" s="99" t="s">
        <v>295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296</v>
      </c>
      <c r="D177" s="99" t="s">
        <v>47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/>
      <c r="W177" s="97"/>
      <c r="X177" s="98"/>
    </row>
    <row r="178" spans="1:240" x14ac:dyDescent="0.2">
      <c r="A178" s="4"/>
      <c r="B178" s="278"/>
      <c r="C178" s="105" t="s">
        <v>297</v>
      </c>
      <c r="D178" s="99" t="s">
        <v>298</v>
      </c>
      <c r="E178" s="100">
        <v>12</v>
      </c>
      <c r="F178" s="97">
        <v>9</v>
      </c>
      <c r="G178" s="101">
        <f>E178-F178</f>
        <v>3</v>
      </c>
      <c r="H178" s="102">
        <f>F178/E178</f>
        <v>0.75</v>
      </c>
      <c r="I178" s="101">
        <v>29</v>
      </c>
      <c r="J178" s="97">
        <v>9</v>
      </c>
      <c r="K178" s="103">
        <f>I178-J178</f>
        <v>20</v>
      </c>
      <c r="L178" s="104">
        <f>J178/I178</f>
        <v>0.31034482758620691</v>
      </c>
      <c r="M178" s="101">
        <v>2</v>
      </c>
      <c r="N178" s="97">
        <v>0</v>
      </c>
      <c r="O178" s="103">
        <f>M178-N178</f>
        <v>2</v>
      </c>
      <c r="P178" s="102">
        <f>N178/M178</f>
        <v>0</v>
      </c>
      <c r="Q178" s="101">
        <v>2</v>
      </c>
      <c r="R178" s="97">
        <v>1</v>
      </c>
      <c r="S178" s="103">
        <f>Q178-R178</f>
        <v>1</v>
      </c>
      <c r="T178" s="102">
        <f>R178/Q178</f>
        <v>0.5</v>
      </c>
      <c r="U178" s="96">
        <v>1</v>
      </c>
      <c r="V178" s="97">
        <v>11</v>
      </c>
      <c r="W178" s="97">
        <v>2</v>
      </c>
      <c r="X178" s="98"/>
    </row>
    <row r="179" spans="1:240" x14ac:dyDescent="0.2">
      <c r="A179" s="4"/>
      <c r="B179" s="278"/>
      <c r="C179" s="105" t="s">
        <v>299</v>
      </c>
      <c r="D179" s="99" t="s">
        <v>300</v>
      </c>
      <c r="E179" s="100"/>
      <c r="F179" s="97"/>
      <c r="G179" s="101"/>
      <c r="H179" s="102"/>
      <c r="I179" s="101"/>
      <c r="J179" s="97"/>
      <c r="K179" s="103"/>
      <c r="L179" s="104"/>
      <c r="M179" s="101"/>
      <c r="N179" s="97"/>
      <c r="O179" s="103"/>
      <c r="P179" s="102"/>
      <c r="Q179" s="101"/>
      <c r="R179" s="97"/>
      <c r="S179" s="103"/>
      <c r="T179" s="104"/>
      <c r="U179" s="96"/>
      <c r="V179" s="97"/>
      <c r="W179" s="97"/>
      <c r="X179" s="98"/>
    </row>
    <row r="180" spans="1:240" x14ac:dyDescent="0.2">
      <c r="A180" s="279" t="s">
        <v>301</v>
      </c>
      <c r="B180" s="279"/>
      <c r="C180" s="279"/>
      <c r="D180" s="279"/>
      <c r="E180" s="58">
        <f>SUM(E137:E179)</f>
        <v>148</v>
      </c>
      <c r="F180" s="59">
        <f>SUM(F137:F179)</f>
        <v>68</v>
      </c>
      <c r="G180" s="59">
        <f>E180-F180</f>
        <v>80</v>
      </c>
      <c r="H180" s="24">
        <f>F180/E180</f>
        <v>0.45945945945945948</v>
      </c>
      <c r="I180" s="59">
        <f>SUM(I137:I179)</f>
        <v>274</v>
      </c>
      <c r="J180" s="59">
        <f>SUM(J137:J179)</f>
        <v>67</v>
      </c>
      <c r="K180" s="23">
        <f>I180-J180</f>
        <v>207</v>
      </c>
      <c r="L180" s="60">
        <f>J180/I180</f>
        <v>0.24452554744525548</v>
      </c>
      <c r="M180" s="59">
        <f>SUM(M137:M179)</f>
        <v>11</v>
      </c>
      <c r="N180" s="59">
        <f>SUM(N137:N179)</f>
        <v>1</v>
      </c>
      <c r="O180" s="23">
        <f>M180-N180</f>
        <v>10</v>
      </c>
      <c r="P180" s="24">
        <f>N180/M180</f>
        <v>9.0909090909090912E-2</v>
      </c>
      <c r="Q180" s="59">
        <f>SUM(Q137:Q179)</f>
        <v>20</v>
      </c>
      <c r="R180" s="59">
        <f>SUM(R137:R179)</f>
        <v>2</v>
      </c>
      <c r="S180" s="23">
        <f>Q180-R180</f>
        <v>18</v>
      </c>
      <c r="T180" s="60">
        <f>R180/Q180</f>
        <v>0.1</v>
      </c>
      <c r="U180" s="58">
        <f>SUM(U137:U179)</f>
        <v>9</v>
      </c>
      <c r="V180" s="59">
        <f>SUM(V137:V179)</f>
        <v>35</v>
      </c>
      <c r="W180" s="59">
        <f>SUM(W137:W179)</f>
        <v>2</v>
      </c>
      <c r="X180" s="62">
        <f>SUM(X137:X179)</f>
        <v>2</v>
      </c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</row>
    <row r="181" spans="1:240" x14ac:dyDescent="0.2">
      <c r="A181" s="274" t="s">
        <v>302</v>
      </c>
      <c r="B181" s="280" t="s">
        <v>303</v>
      </c>
      <c r="C181" s="106" t="s">
        <v>304</v>
      </c>
      <c r="D181" s="107" t="s">
        <v>305</v>
      </c>
      <c r="E181" s="108">
        <v>30</v>
      </c>
      <c r="F181" s="109">
        <v>13</v>
      </c>
      <c r="G181" s="110">
        <f>E181-F181</f>
        <v>17</v>
      </c>
      <c r="H181" s="111">
        <f>F181/E181</f>
        <v>0.43333333333333335</v>
      </c>
      <c r="I181" s="110">
        <v>40</v>
      </c>
      <c r="J181" s="109">
        <v>6</v>
      </c>
      <c r="K181" s="112">
        <f>I181-J181</f>
        <v>34</v>
      </c>
      <c r="L181" s="113">
        <f>J181/I181</f>
        <v>0.15</v>
      </c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306</v>
      </c>
      <c r="D182" s="107" t="s">
        <v>307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308</v>
      </c>
      <c r="D183" s="107" t="s">
        <v>47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309</v>
      </c>
      <c r="D184" s="107" t="s">
        <v>310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130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 t="s">
        <v>311</v>
      </c>
      <c r="D185" s="107" t="s">
        <v>312</v>
      </c>
      <c r="E185" s="120">
        <v>13</v>
      </c>
      <c r="F185" s="115">
        <v>9</v>
      </c>
      <c r="G185" s="114">
        <f>E185-F185</f>
        <v>4</v>
      </c>
      <c r="H185" s="117">
        <f>F185/E185</f>
        <v>0.69230769230769229</v>
      </c>
      <c r="I185" s="114">
        <v>20</v>
      </c>
      <c r="J185" s="115">
        <v>20</v>
      </c>
      <c r="K185" s="116">
        <f>I185-J185</f>
        <v>0</v>
      </c>
      <c r="L185" s="118">
        <f>J185/I185</f>
        <v>1</v>
      </c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3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/>
      <c r="D186" s="107" t="s">
        <v>313</v>
      </c>
      <c r="E186" s="120"/>
      <c r="F186" s="115"/>
      <c r="G186" s="114"/>
      <c r="H186" s="117"/>
      <c r="I186" s="114"/>
      <c r="J186" s="115"/>
      <c r="K186" s="116"/>
      <c r="L186" s="118"/>
      <c r="M186" s="114">
        <v>1</v>
      </c>
      <c r="N186" s="115">
        <v>0</v>
      </c>
      <c r="O186" s="116">
        <f>M186-N186</f>
        <v>1</v>
      </c>
      <c r="P186" s="117">
        <f>N186/M186</f>
        <v>0</v>
      </c>
      <c r="Q186" s="114">
        <v>14</v>
      </c>
      <c r="R186" s="115">
        <v>2</v>
      </c>
      <c r="S186" s="116">
        <f>Q186-R186</f>
        <v>12</v>
      </c>
      <c r="T186" s="118">
        <f>R186/Q186</f>
        <v>0.14285714285714285</v>
      </c>
      <c r="U186" s="115"/>
      <c r="V186" s="115"/>
      <c r="W186" s="115"/>
      <c r="X186" s="119">
        <v>1</v>
      </c>
      <c r="Y186"/>
      <c r="Z186"/>
      <c r="AA186"/>
      <c r="AB186"/>
    </row>
    <row r="187" spans="1:240" x14ac:dyDescent="0.2">
      <c r="A187" s="274"/>
      <c r="B187" s="280" t="s">
        <v>314</v>
      </c>
      <c r="C187" s="280" t="s">
        <v>315</v>
      </c>
      <c r="D187" s="107" t="s">
        <v>316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>
        <v>1</v>
      </c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40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317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191</v>
      </c>
      <c r="E190" s="120">
        <v>50</v>
      </c>
      <c r="F190" s="115">
        <v>38</v>
      </c>
      <c r="G190" s="114">
        <f>E190-F190</f>
        <v>12</v>
      </c>
      <c r="H190" s="117">
        <f>F190/E190</f>
        <v>0.76</v>
      </c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318</v>
      </c>
      <c r="E191" s="120">
        <v>66</v>
      </c>
      <c r="F191" s="115">
        <v>46</v>
      </c>
      <c r="G191" s="114">
        <f>E191-F191</f>
        <v>20</v>
      </c>
      <c r="H191" s="117">
        <f>F191/E191</f>
        <v>0.69696969696969702</v>
      </c>
      <c r="I191" s="114">
        <v>96</v>
      </c>
      <c r="J191" s="115">
        <v>77</v>
      </c>
      <c r="K191" s="116">
        <f>I191-J191</f>
        <v>19</v>
      </c>
      <c r="L191" s="118">
        <f>J191/I191</f>
        <v>0.80208333333333337</v>
      </c>
      <c r="M191" s="114">
        <v>14</v>
      </c>
      <c r="N191" s="115">
        <v>4</v>
      </c>
      <c r="O191" s="116">
        <f>M191-N191</f>
        <v>10</v>
      </c>
      <c r="P191" s="117">
        <f>N191/M191</f>
        <v>0.2857142857142857</v>
      </c>
      <c r="Q191" s="114"/>
      <c r="R191" s="115"/>
      <c r="S191" s="116"/>
      <c r="T191" s="118"/>
      <c r="U191" s="115">
        <v>7</v>
      </c>
      <c r="V191" s="115">
        <v>30</v>
      </c>
      <c r="W191" s="115"/>
      <c r="X191" s="119">
        <v>1</v>
      </c>
      <c r="Y191"/>
      <c r="Z191"/>
      <c r="AA191"/>
      <c r="AB191"/>
    </row>
    <row r="192" spans="1:240" x14ac:dyDescent="0.2">
      <c r="A192" s="274"/>
      <c r="B192" s="280"/>
      <c r="C192" s="280"/>
      <c r="D192" s="107" t="s">
        <v>319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>
        <v>2</v>
      </c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320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/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321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2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322</v>
      </c>
      <c r="D195" s="107" t="s">
        <v>323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324</v>
      </c>
      <c r="D196" s="107" t="s">
        <v>61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325</v>
      </c>
      <c r="D197" s="107" t="s">
        <v>47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326</v>
      </c>
      <c r="D198" s="107" t="s">
        <v>86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>
        <v>1</v>
      </c>
      <c r="W198" s="115"/>
      <c r="X198" s="119">
        <v>1</v>
      </c>
      <c r="Y198"/>
      <c r="Z198"/>
      <c r="AA198"/>
      <c r="AB198"/>
    </row>
    <row r="199" spans="1:28" x14ac:dyDescent="0.2">
      <c r="A199" s="274"/>
      <c r="B199" s="280"/>
      <c r="C199" s="106" t="s">
        <v>327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 t="s">
        <v>328</v>
      </c>
      <c r="D200" s="107" t="s">
        <v>329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>
        <v>1</v>
      </c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280"/>
      <c r="D201" s="107" t="s">
        <v>330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331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2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332</v>
      </c>
      <c r="D203" s="107" t="s">
        <v>47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333</v>
      </c>
      <c r="D204" s="107" t="s">
        <v>334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335</v>
      </c>
      <c r="D205" s="107" t="s">
        <v>336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>
        <v>1</v>
      </c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337</v>
      </c>
      <c r="D206" s="107" t="s">
        <v>169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338</v>
      </c>
      <c r="D207" s="107" t="s">
        <v>339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>
        <v>1</v>
      </c>
      <c r="V207" s="115">
        <v>1</v>
      </c>
      <c r="W207" s="115"/>
      <c r="X207" s="119"/>
      <c r="Y207"/>
      <c r="Z207"/>
      <c r="AA207"/>
      <c r="AB207"/>
    </row>
    <row r="208" spans="1:28" x14ac:dyDescent="0.2">
      <c r="A208" s="274"/>
      <c r="B208" s="280" t="s">
        <v>340</v>
      </c>
      <c r="C208" s="106" t="s">
        <v>341</v>
      </c>
      <c r="D208" s="107" t="s">
        <v>342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343</v>
      </c>
      <c r="D209" s="107" t="s">
        <v>344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345</v>
      </c>
      <c r="D210" s="107" t="s">
        <v>180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346</v>
      </c>
      <c r="D211" s="107" t="s">
        <v>347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348</v>
      </c>
      <c r="D212" s="107" t="s">
        <v>349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106" t="s">
        <v>350</v>
      </c>
      <c r="D213" s="107" t="s">
        <v>351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>
        <v>1</v>
      </c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 t="s">
        <v>352</v>
      </c>
      <c r="D214" s="107" t="s">
        <v>353</v>
      </c>
      <c r="E214" s="120">
        <v>10</v>
      </c>
      <c r="F214" s="115">
        <v>7</v>
      </c>
      <c r="G214" s="114">
        <f>E214-F214</f>
        <v>3</v>
      </c>
      <c r="H214" s="117">
        <f>F214/E214</f>
        <v>0.7</v>
      </c>
      <c r="I214" s="114">
        <v>10</v>
      </c>
      <c r="J214" s="115">
        <v>6</v>
      </c>
      <c r="K214" s="116">
        <f>I214-J214</f>
        <v>4</v>
      </c>
      <c r="L214" s="118">
        <f>J214/I214</f>
        <v>0.6</v>
      </c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/>
      <c r="C215" s="280"/>
      <c r="D215" s="107" t="s">
        <v>354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38" x14ac:dyDescent="0.2">
      <c r="A216" s="274"/>
      <c r="B216" s="280" t="s">
        <v>355</v>
      </c>
      <c r="C216" s="106" t="s">
        <v>356</v>
      </c>
      <c r="D216" s="107" t="s">
        <v>357</v>
      </c>
      <c r="E216" s="120">
        <v>1</v>
      </c>
      <c r="F216" s="115">
        <v>1</v>
      </c>
      <c r="G216" s="114">
        <f>E216-F216</f>
        <v>0</v>
      </c>
      <c r="H216" s="117">
        <f>F216/E216</f>
        <v>1</v>
      </c>
      <c r="I216" s="114">
        <v>10</v>
      </c>
      <c r="J216" s="115">
        <v>4</v>
      </c>
      <c r="K216" s="116">
        <f>I216-J216</f>
        <v>6</v>
      </c>
      <c r="L216" s="118">
        <f>J216/I216</f>
        <v>0.4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358</v>
      </c>
      <c r="D217" s="107" t="s">
        <v>359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360</v>
      </c>
      <c r="D218" s="107" t="s">
        <v>361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362</v>
      </c>
      <c r="D219" s="107" t="s">
        <v>290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363</v>
      </c>
      <c r="D220" s="107" t="s">
        <v>47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364</v>
      </c>
      <c r="D221" s="107" t="s">
        <v>89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365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106" t="s">
        <v>366</v>
      </c>
      <c r="D223" s="107" t="s">
        <v>367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>
        <v>1</v>
      </c>
      <c r="W223" s="115"/>
      <c r="X223" s="119"/>
      <c r="Y223"/>
      <c r="Z223"/>
      <c r="AA223"/>
      <c r="AB223"/>
    </row>
    <row r="224" spans="1:38" x14ac:dyDescent="0.2">
      <c r="A224" s="274"/>
      <c r="B224" s="280"/>
      <c r="C224" s="280" t="s">
        <v>368</v>
      </c>
      <c r="D224" s="107" t="s">
        <v>369</v>
      </c>
      <c r="E224" s="120">
        <v>10</v>
      </c>
      <c r="F224" s="115">
        <v>5</v>
      </c>
      <c r="G224" s="114">
        <f>E224-F224</f>
        <v>5</v>
      </c>
      <c r="H224" s="117">
        <f>F224/E224</f>
        <v>0.5</v>
      </c>
      <c r="I224" s="114">
        <v>9</v>
      </c>
      <c r="J224" s="115">
        <v>8</v>
      </c>
      <c r="K224" s="116">
        <f>I224-J224</f>
        <v>1</v>
      </c>
      <c r="L224" s="118">
        <f>J224/I224</f>
        <v>0.88888888888888884</v>
      </c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38" x14ac:dyDescent="0.2">
      <c r="A225" s="274"/>
      <c r="B225" s="280"/>
      <c r="C225" s="280"/>
      <c r="D225" s="107" t="s">
        <v>370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38" x14ac:dyDescent="0.2">
      <c r="A226" s="274"/>
      <c r="B226" s="280"/>
      <c r="C226" s="106" t="s">
        <v>371</v>
      </c>
      <c r="D226" s="107" t="s">
        <v>159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>
        <v>1</v>
      </c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106" t="s">
        <v>372</v>
      </c>
      <c r="D227" s="107" t="s">
        <v>47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38" x14ac:dyDescent="0.2">
      <c r="A228" s="274"/>
      <c r="B228" s="280"/>
      <c r="C228" s="106" t="s">
        <v>373</v>
      </c>
      <c r="D228" s="107" t="s">
        <v>374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38" x14ac:dyDescent="0.2">
      <c r="A229" s="274"/>
      <c r="B229" s="280"/>
      <c r="C229" s="106" t="s">
        <v>375</v>
      </c>
      <c r="D229" s="107" t="s">
        <v>376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377</v>
      </c>
      <c r="D230" s="107" t="s">
        <v>378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379</v>
      </c>
      <c r="D231" s="107" t="s">
        <v>256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1</v>
      </c>
      <c r="W231" s="115"/>
      <c r="X231" s="119"/>
      <c r="Y231"/>
      <c r="Z231"/>
      <c r="AA231"/>
      <c r="AB231"/>
    </row>
    <row r="232" spans="1:38" x14ac:dyDescent="0.2">
      <c r="A232" s="274"/>
      <c r="B232" s="280" t="s">
        <v>380</v>
      </c>
      <c r="C232" s="280" t="s">
        <v>381</v>
      </c>
      <c r="D232" s="107" t="s">
        <v>382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280"/>
      <c r="D233" s="107" t="s">
        <v>136</v>
      </c>
      <c r="E233" s="120">
        <v>20</v>
      </c>
      <c r="F233" s="115">
        <v>5</v>
      </c>
      <c r="G233" s="114">
        <f>E233-F233</f>
        <v>15</v>
      </c>
      <c r="H233" s="117">
        <f>F233/E233</f>
        <v>0.25</v>
      </c>
      <c r="I233" s="114">
        <v>60</v>
      </c>
      <c r="J233" s="115">
        <v>2</v>
      </c>
      <c r="K233" s="116">
        <f>I233-J233</f>
        <v>58</v>
      </c>
      <c r="L233" s="118">
        <f>J233/I233</f>
        <v>3.3333333333333333E-2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/>
      <c r="C234" s="280"/>
      <c r="D234" s="107" t="s">
        <v>71</v>
      </c>
      <c r="E234" s="120">
        <v>4</v>
      </c>
      <c r="F234" s="115">
        <v>2</v>
      </c>
      <c r="G234" s="114">
        <f>E234-F234</f>
        <v>2</v>
      </c>
      <c r="H234" s="117">
        <f>F234/E234</f>
        <v>0.5</v>
      </c>
      <c r="I234" s="114">
        <v>14</v>
      </c>
      <c r="J234" s="115">
        <v>0</v>
      </c>
      <c r="K234" s="116">
        <f>I234-J234</f>
        <v>14</v>
      </c>
      <c r="L234" s="118">
        <f>J234/I234</f>
        <v>0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383</v>
      </c>
      <c r="E235" s="120">
        <v>2</v>
      </c>
      <c r="F235" s="115">
        <v>1</v>
      </c>
      <c r="G235" s="114">
        <f>E235-F235</f>
        <v>1</v>
      </c>
      <c r="H235" s="117">
        <f>F235/E235</f>
        <v>0.5</v>
      </c>
      <c r="I235" s="114">
        <v>4</v>
      </c>
      <c r="J235" s="115">
        <v>0</v>
      </c>
      <c r="K235" s="116">
        <f>I235-J235</f>
        <v>4</v>
      </c>
      <c r="L235" s="118">
        <f>J235/I235</f>
        <v>0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106" t="s">
        <v>384</v>
      </c>
      <c r="D236" s="107" t="s">
        <v>385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106" t="s">
        <v>386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387</v>
      </c>
      <c r="D238" s="107" t="s">
        <v>47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>
        <v>1</v>
      </c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388</v>
      </c>
      <c r="D239" s="107" t="s">
        <v>256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389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/>
      <c r="Y240"/>
      <c r="Z240"/>
      <c r="AA240"/>
      <c r="AB240"/>
    </row>
    <row r="241" spans="1:240" ht="14.65" customHeight="1" x14ac:dyDescent="0.2">
      <c r="A241" s="1" t="s">
        <v>390</v>
      </c>
      <c r="B241" s="1"/>
      <c r="C241" s="1"/>
      <c r="D241" s="1"/>
      <c r="E241" s="58">
        <f>SUM(E181:E240)</f>
        <v>206</v>
      </c>
      <c r="F241" s="59">
        <f>SUM(F181:F240)</f>
        <v>127</v>
      </c>
      <c r="G241" s="59">
        <f>E241-F241</f>
        <v>79</v>
      </c>
      <c r="H241" s="24">
        <f>F241/E241</f>
        <v>0.61650485436893199</v>
      </c>
      <c r="I241" s="59">
        <f>SUM(I181:I240)</f>
        <v>263</v>
      </c>
      <c r="J241" s="59">
        <f>SUM(J181:J240)</f>
        <v>123</v>
      </c>
      <c r="K241" s="59">
        <f>I241-J241</f>
        <v>140</v>
      </c>
      <c r="L241" s="60">
        <f>J241/I241</f>
        <v>0.46768060836501901</v>
      </c>
      <c r="M241" s="59">
        <f>SUM(M181:M240)</f>
        <v>15</v>
      </c>
      <c r="N241" s="59">
        <f>SUM(N181:N240)</f>
        <v>4</v>
      </c>
      <c r="O241" s="59">
        <f>M241-N241</f>
        <v>11</v>
      </c>
      <c r="P241" s="24">
        <f>N241/M241</f>
        <v>0.26666666666666666</v>
      </c>
      <c r="Q241" s="59">
        <f>SUM(Q181:Q240)</f>
        <v>14</v>
      </c>
      <c r="R241" s="59">
        <f>SUM(R181:R240)</f>
        <v>2</v>
      </c>
      <c r="S241" s="59">
        <f>Q241-R241</f>
        <v>12</v>
      </c>
      <c r="T241" s="60">
        <f>R241/Q241</f>
        <v>0.14285714285714285</v>
      </c>
      <c r="U241" s="59">
        <f>SUM(U181:U240)</f>
        <v>8</v>
      </c>
      <c r="V241" s="59">
        <f>SUM(V181:V240)</f>
        <v>180</v>
      </c>
      <c r="W241" s="59">
        <f>SUM(W181:W240)</f>
        <v>0</v>
      </c>
      <c r="X241" s="62">
        <f>SUM(X181:X240)</f>
        <v>3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1" t="s">
        <v>391</v>
      </c>
      <c r="B242" s="1">
        <f>B82+B136+B180+B241</f>
        <v>0</v>
      </c>
      <c r="C242" s="1" t="e">
        <f>C73+C127+C172+C241</f>
        <v>#VALUE!</v>
      </c>
      <c r="D242" s="1" t="e">
        <f>D73+D127+D172+D241</f>
        <v>#VALUE!</v>
      </c>
      <c r="E242" s="121">
        <f>E82+E136+E180+E241</f>
        <v>1095</v>
      </c>
      <c r="F242" s="122">
        <f>F82+F136+F180+F241</f>
        <v>787</v>
      </c>
      <c r="G242" s="122">
        <f>G82+G136+G180+G241</f>
        <v>308</v>
      </c>
      <c r="H242" s="123">
        <f>F242/E242</f>
        <v>0.71872146118721458</v>
      </c>
      <c r="I242" s="122">
        <f>I82+I136+I180+I241</f>
        <v>1529</v>
      </c>
      <c r="J242" s="122">
        <f>J82+J136+J180+J241</f>
        <v>688</v>
      </c>
      <c r="K242" s="122">
        <f>K82+K136+K180+K241</f>
        <v>841</v>
      </c>
      <c r="L242" s="124">
        <f>J242/I242</f>
        <v>0.44996729888816217</v>
      </c>
      <c r="M242" s="122">
        <f>M82+M136+M180+M241</f>
        <v>44</v>
      </c>
      <c r="N242" s="122">
        <f>N82+N136+N180+N241</f>
        <v>13</v>
      </c>
      <c r="O242" s="122">
        <f>O82+O136+O180+O241</f>
        <v>31</v>
      </c>
      <c r="P242" s="123">
        <f>N242/M242</f>
        <v>0.29545454545454547</v>
      </c>
      <c r="Q242" s="122">
        <f>Q82+Q136+Q180+Q241</f>
        <v>59</v>
      </c>
      <c r="R242" s="122">
        <f>R82+R136+R180+R241</f>
        <v>10</v>
      </c>
      <c r="S242" s="122">
        <f>S82+S136+S180+S241</f>
        <v>49</v>
      </c>
      <c r="T242" s="124">
        <f>R242/Q242</f>
        <v>0.16949152542372881</v>
      </c>
      <c r="U242" s="121">
        <f>U82+U136+U180+U241</f>
        <v>49</v>
      </c>
      <c r="V242" s="122">
        <f>V82+V136+V180+V241</f>
        <v>316</v>
      </c>
      <c r="W242" s="122">
        <f>W82+W136+W180+W241</f>
        <v>4</v>
      </c>
      <c r="X242" s="125">
        <f>X82+X136+X180+X241</f>
        <v>25</v>
      </c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ht="14.65" customHeight="1" x14ac:dyDescent="0.2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x14ac:dyDescent="0.2">
      <c r="A244" s="16"/>
      <c r="C244" s="16"/>
      <c r="E244" s="15"/>
      <c r="F244" s="15"/>
      <c r="G244" s="15"/>
      <c r="H244" s="126"/>
      <c r="I244" s="15"/>
      <c r="J244" s="15"/>
      <c r="K244" s="15"/>
      <c r="L244" s="15"/>
      <c r="M244" s="15"/>
      <c r="N244" s="15"/>
      <c r="O244" s="15"/>
      <c r="P244" s="126"/>
      <c r="Q244" s="15"/>
      <c r="R244" s="15"/>
      <c r="S244" s="15"/>
      <c r="T244" s="127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21.75" customHeight="1" x14ac:dyDescent="0.2">
      <c r="A245" s="282" t="s">
        <v>0</v>
      </c>
      <c r="B245" s="282"/>
      <c r="C245" s="282"/>
      <c r="D245" s="282"/>
      <c r="E245" s="282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1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19.350000000000001" customHeight="1" x14ac:dyDescent="0.2">
      <c r="A247" s="283" t="s">
        <v>392</v>
      </c>
      <c r="B247" s="283"/>
      <c r="C247" s="283"/>
      <c r="D247" s="28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20.25" x14ac:dyDescent="0.2">
      <c r="A248" s="284" t="s">
        <v>512</v>
      </c>
      <c r="B248" s="284"/>
      <c r="C248" s="284"/>
      <c r="D248" s="284"/>
      <c r="E248" s="284"/>
      <c r="F248" s="284"/>
      <c r="G248" s="284"/>
      <c r="H248" s="284"/>
      <c r="I248" s="284"/>
      <c r="J248" s="284"/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8.2" customHeight="1" x14ac:dyDescent="0.2">
      <c r="A249" s="285" t="s">
        <v>394</v>
      </c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30" customHeight="1" x14ac:dyDescent="0.2">
      <c r="A250" s="286" t="s">
        <v>395</v>
      </c>
      <c r="B250" s="286" t="s">
        <v>5</v>
      </c>
      <c r="C250" s="286" t="s">
        <v>6</v>
      </c>
      <c r="D250" s="286" t="s">
        <v>7</v>
      </c>
      <c r="E250" s="287" t="s">
        <v>8</v>
      </c>
      <c r="F250" s="287"/>
      <c r="G250" s="287"/>
      <c r="H250" s="287"/>
      <c r="I250" s="287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5" t="s">
        <v>396</v>
      </c>
      <c r="V250" s="5"/>
      <c r="W250" s="5"/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10</v>
      </c>
      <c r="F251" s="287"/>
      <c r="G251" s="287"/>
      <c r="H251" s="287"/>
      <c r="I251" s="287"/>
      <c r="J251" s="287"/>
      <c r="K251" s="287"/>
      <c r="L251" s="287"/>
      <c r="M251" s="287" t="s">
        <v>11</v>
      </c>
      <c r="N251" s="287"/>
      <c r="O251" s="287"/>
      <c r="P251" s="287"/>
      <c r="Q251" s="287"/>
      <c r="R251" s="287"/>
      <c r="S251" s="287"/>
      <c r="T251" s="287"/>
      <c r="U251" s="288" t="s">
        <v>10</v>
      </c>
      <c r="V251" s="288"/>
      <c r="W251" s="5" t="s">
        <v>12</v>
      </c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14.65" customHeight="1" x14ac:dyDescent="0.2">
      <c r="A252" s="286"/>
      <c r="B252" s="286"/>
      <c r="C252" s="286"/>
      <c r="D252" s="286"/>
      <c r="E252" s="287" t="s">
        <v>13</v>
      </c>
      <c r="F252" s="287"/>
      <c r="G252" s="287"/>
      <c r="H252" s="287"/>
      <c r="I252" s="287" t="s">
        <v>14</v>
      </c>
      <c r="J252" s="287"/>
      <c r="K252" s="287"/>
      <c r="L252" s="287"/>
      <c r="M252" s="287" t="s">
        <v>13</v>
      </c>
      <c r="N252" s="287"/>
      <c r="O252" s="287"/>
      <c r="P252" s="287"/>
      <c r="Q252" s="287" t="s">
        <v>14</v>
      </c>
      <c r="R252" s="287"/>
      <c r="S252" s="287"/>
      <c r="T252" s="287"/>
      <c r="U252" s="288"/>
      <c r="V252" s="288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22.5" x14ac:dyDescent="0.2">
      <c r="A253" s="286"/>
      <c r="B253" s="286"/>
      <c r="C253" s="286"/>
      <c r="D253" s="286"/>
      <c r="E253" s="128" t="s">
        <v>15</v>
      </c>
      <c r="F253" s="128" t="s">
        <v>16</v>
      </c>
      <c r="G253" s="128" t="s">
        <v>17</v>
      </c>
      <c r="H253" s="129" t="s">
        <v>18</v>
      </c>
      <c r="I253" s="128" t="s">
        <v>15</v>
      </c>
      <c r="J253" s="128" t="s">
        <v>16</v>
      </c>
      <c r="K253" s="128" t="s">
        <v>17</v>
      </c>
      <c r="L253" s="128" t="s">
        <v>18</v>
      </c>
      <c r="M253" s="128" t="s">
        <v>15</v>
      </c>
      <c r="N253" s="128" t="s">
        <v>16</v>
      </c>
      <c r="O253" s="128" t="s">
        <v>17</v>
      </c>
      <c r="P253" s="129" t="s">
        <v>18</v>
      </c>
      <c r="Q253" s="128" t="s">
        <v>15</v>
      </c>
      <c r="R253" s="128" t="s">
        <v>16</v>
      </c>
      <c r="S253" s="128" t="s">
        <v>17</v>
      </c>
      <c r="T253" s="128" t="s">
        <v>18</v>
      </c>
      <c r="U253" s="128" t="s">
        <v>13</v>
      </c>
      <c r="V253" s="128" t="s">
        <v>19</v>
      </c>
      <c r="W253" s="128" t="s">
        <v>13</v>
      </c>
      <c r="X253" s="21" t="s">
        <v>19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89" t="s">
        <v>397</v>
      </c>
      <c r="B254" s="289"/>
      <c r="C254" s="289"/>
      <c r="D254" s="289"/>
      <c r="E254" s="130">
        <f>E82</f>
        <v>585</v>
      </c>
      <c r="F254" s="131">
        <f>F82</f>
        <v>487</v>
      </c>
      <c r="G254" s="130">
        <f>G82</f>
        <v>98</v>
      </c>
      <c r="H254" s="132">
        <f>F254/E254</f>
        <v>0.83247863247863252</v>
      </c>
      <c r="I254" s="130">
        <f t="shared" ref="I254:O254" si="0">(I82)</f>
        <v>808</v>
      </c>
      <c r="J254" s="131">
        <f t="shared" si="0"/>
        <v>408</v>
      </c>
      <c r="K254" s="130">
        <f t="shared" si="0"/>
        <v>400</v>
      </c>
      <c r="L254" s="132">
        <f t="shared" si="0"/>
        <v>0.50495049504950495</v>
      </c>
      <c r="M254" s="130">
        <f t="shared" si="0"/>
        <v>16</v>
      </c>
      <c r="N254" s="131">
        <f t="shared" si="0"/>
        <v>8</v>
      </c>
      <c r="O254" s="130">
        <f t="shared" si="0"/>
        <v>8</v>
      </c>
      <c r="P254" s="132">
        <f t="shared" ref="P254:X254" si="1">P82</f>
        <v>0.5</v>
      </c>
      <c r="Q254" s="130">
        <f t="shared" si="1"/>
        <v>22</v>
      </c>
      <c r="R254" s="131">
        <f t="shared" si="1"/>
        <v>6</v>
      </c>
      <c r="S254" s="130">
        <f t="shared" si="1"/>
        <v>16</v>
      </c>
      <c r="T254" s="132">
        <f t="shared" si="1"/>
        <v>0.27272727272727271</v>
      </c>
      <c r="U254" s="133">
        <f t="shared" si="1"/>
        <v>15</v>
      </c>
      <c r="V254" s="133">
        <f t="shared" si="1"/>
        <v>66</v>
      </c>
      <c r="W254" s="133">
        <f t="shared" si="1"/>
        <v>2</v>
      </c>
      <c r="X254" s="134">
        <f t="shared" si="1"/>
        <v>17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0" t="s">
        <v>398</v>
      </c>
      <c r="B255" s="290"/>
      <c r="C255" s="290"/>
      <c r="D255" s="290"/>
      <c r="E255" s="135">
        <f>E136</f>
        <v>156</v>
      </c>
      <c r="F255" s="136">
        <f>F136</f>
        <v>105</v>
      </c>
      <c r="G255" s="135">
        <f>G136</f>
        <v>51</v>
      </c>
      <c r="H255" s="137">
        <f>F255/E255</f>
        <v>0.67307692307692313</v>
      </c>
      <c r="I255" s="135">
        <f>I136</f>
        <v>184</v>
      </c>
      <c r="J255" s="136">
        <f>J136</f>
        <v>90</v>
      </c>
      <c r="K255" s="135">
        <f>K136</f>
        <v>94</v>
      </c>
      <c r="L255" s="137">
        <f>L136</f>
        <v>0.4891304347826087</v>
      </c>
      <c r="M255" s="135">
        <f>(M136)</f>
        <v>2</v>
      </c>
      <c r="N255" s="136">
        <f>(N136)</f>
        <v>0</v>
      </c>
      <c r="O255" s="135">
        <f>(O136)</f>
        <v>2</v>
      </c>
      <c r="P255" s="137">
        <f>(P136)</f>
        <v>0</v>
      </c>
      <c r="Q255" s="135">
        <f t="shared" ref="Q255:X255" si="2">Q136</f>
        <v>3</v>
      </c>
      <c r="R255" s="136">
        <f t="shared" si="2"/>
        <v>0</v>
      </c>
      <c r="S255" s="135">
        <f t="shared" si="2"/>
        <v>3</v>
      </c>
      <c r="T255" s="137">
        <f t="shared" si="2"/>
        <v>0</v>
      </c>
      <c r="U255" s="136">
        <f t="shared" si="2"/>
        <v>17</v>
      </c>
      <c r="V255" s="136">
        <f t="shared" si="2"/>
        <v>35</v>
      </c>
      <c r="W255" s="136">
        <f t="shared" si="2"/>
        <v>0</v>
      </c>
      <c r="X255" s="138">
        <f t="shared" si="2"/>
        <v>3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1" t="s">
        <v>399</v>
      </c>
      <c r="B256" s="291"/>
      <c r="C256" s="291"/>
      <c r="D256" s="291"/>
      <c r="E256" s="139">
        <f t="shared" ref="E256:X256" si="3">E180</f>
        <v>148</v>
      </c>
      <c r="F256" s="140">
        <f t="shared" si="3"/>
        <v>68</v>
      </c>
      <c r="G256" s="139">
        <f t="shared" si="3"/>
        <v>80</v>
      </c>
      <c r="H256" s="141">
        <f t="shared" si="3"/>
        <v>0.45945945945945948</v>
      </c>
      <c r="I256" s="139">
        <f t="shared" si="3"/>
        <v>274</v>
      </c>
      <c r="J256" s="140">
        <f t="shared" si="3"/>
        <v>67</v>
      </c>
      <c r="K256" s="139">
        <f t="shared" si="3"/>
        <v>207</v>
      </c>
      <c r="L256" s="141">
        <f t="shared" si="3"/>
        <v>0.24452554744525548</v>
      </c>
      <c r="M256" s="139">
        <f t="shared" si="3"/>
        <v>11</v>
      </c>
      <c r="N256" s="140">
        <f t="shared" si="3"/>
        <v>1</v>
      </c>
      <c r="O256" s="139">
        <f t="shared" si="3"/>
        <v>10</v>
      </c>
      <c r="P256" s="141">
        <f t="shared" si="3"/>
        <v>9.0909090909090912E-2</v>
      </c>
      <c r="Q256" s="139">
        <f t="shared" si="3"/>
        <v>20</v>
      </c>
      <c r="R256" s="140">
        <f t="shared" si="3"/>
        <v>2</v>
      </c>
      <c r="S256" s="139">
        <f t="shared" si="3"/>
        <v>18</v>
      </c>
      <c r="T256" s="141">
        <f t="shared" si="3"/>
        <v>0.1</v>
      </c>
      <c r="U256" s="142">
        <f t="shared" si="3"/>
        <v>9</v>
      </c>
      <c r="V256" s="142">
        <f t="shared" si="3"/>
        <v>35</v>
      </c>
      <c r="W256" s="142">
        <f t="shared" si="3"/>
        <v>2</v>
      </c>
      <c r="X256" s="143">
        <f t="shared" si="3"/>
        <v>2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2" t="s">
        <v>400</v>
      </c>
      <c r="B257" s="292"/>
      <c r="C257" s="292"/>
      <c r="D257" s="292"/>
      <c r="E257" s="144">
        <f t="shared" ref="E257:X257" si="4">E241</f>
        <v>206</v>
      </c>
      <c r="F257" s="145">
        <f t="shared" si="4"/>
        <v>127</v>
      </c>
      <c r="G257" s="144">
        <f t="shared" si="4"/>
        <v>79</v>
      </c>
      <c r="H257" s="146">
        <f t="shared" si="4"/>
        <v>0.61650485436893199</v>
      </c>
      <c r="I257" s="144">
        <f t="shared" si="4"/>
        <v>263</v>
      </c>
      <c r="J257" s="145">
        <f t="shared" si="4"/>
        <v>123</v>
      </c>
      <c r="K257" s="144">
        <f t="shared" si="4"/>
        <v>140</v>
      </c>
      <c r="L257" s="146">
        <f t="shared" si="4"/>
        <v>0.46768060836501901</v>
      </c>
      <c r="M257" s="144">
        <f t="shared" si="4"/>
        <v>15</v>
      </c>
      <c r="N257" s="145">
        <f t="shared" si="4"/>
        <v>4</v>
      </c>
      <c r="O257" s="144">
        <f t="shared" si="4"/>
        <v>11</v>
      </c>
      <c r="P257" s="146">
        <f t="shared" si="4"/>
        <v>0.26666666666666666</v>
      </c>
      <c r="Q257" s="144">
        <f t="shared" si="4"/>
        <v>14</v>
      </c>
      <c r="R257" s="145">
        <f t="shared" si="4"/>
        <v>2</v>
      </c>
      <c r="S257" s="144">
        <f t="shared" si="4"/>
        <v>12</v>
      </c>
      <c r="T257" s="146">
        <f t="shared" si="4"/>
        <v>0.14285714285714285</v>
      </c>
      <c r="U257" s="145">
        <f t="shared" si="4"/>
        <v>8</v>
      </c>
      <c r="V257" s="145">
        <f t="shared" si="4"/>
        <v>180</v>
      </c>
      <c r="W257" s="145">
        <f t="shared" si="4"/>
        <v>0</v>
      </c>
      <c r="X257" s="147">
        <f t="shared" si="4"/>
        <v>3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3" t="s">
        <v>401</v>
      </c>
      <c r="B258" s="293"/>
      <c r="C258" s="293"/>
      <c r="D258" s="293"/>
      <c r="E258" s="148">
        <f t="shared" ref="E258:X258" si="5">E242</f>
        <v>1095</v>
      </c>
      <c r="F258" s="148">
        <f t="shared" si="5"/>
        <v>787</v>
      </c>
      <c r="G258" s="148">
        <f t="shared" si="5"/>
        <v>308</v>
      </c>
      <c r="H258" s="149">
        <f t="shared" si="5"/>
        <v>0.71872146118721458</v>
      </c>
      <c r="I258" s="148">
        <f t="shared" si="5"/>
        <v>1529</v>
      </c>
      <c r="J258" s="148">
        <f t="shared" si="5"/>
        <v>688</v>
      </c>
      <c r="K258" s="148">
        <f t="shared" si="5"/>
        <v>841</v>
      </c>
      <c r="L258" s="149">
        <f t="shared" si="5"/>
        <v>0.44996729888816217</v>
      </c>
      <c r="M258" s="148">
        <f t="shared" si="5"/>
        <v>44</v>
      </c>
      <c r="N258" s="148">
        <f t="shared" si="5"/>
        <v>13</v>
      </c>
      <c r="O258" s="148">
        <f t="shared" si="5"/>
        <v>31</v>
      </c>
      <c r="P258" s="149">
        <f t="shared" si="5"/>
        <v>0.29545454545454547</v>
      </c>
      <c r="Q258" s="148">
        <f t="shared" si="5"/>
        <v>59</v>
      </c>
      <c r="R258" s="148">
        <f t="shared" si="5"/>
        <v>10</v>
      </c>
      <c r="S258" s="148">
        <f t="shared" si="5"/>
        <v>49</v>
      </c>
      <c r="T258" s="149">
        <f t="shared" si="5"/>
        <v>0.16949152542372881</v>
      </c>
      <c r="U258" s="148">
        <f t="shared" si="5"/>
        <v>49</v>
      </c>
      <c r="V258" s="148">
        <f t="shared" si="5"/>
        <v>316</v>
      </c>
      <c r="W258" s="148">
        <f t="shared" si="5"/>
        <v>4</v>
      </c>
      <c r="X258" s="150">
        <f t="shared" si="5"/>
        <v>25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x14ac:dyDescent="0.2">
      <c r="A260" s="16"/>
      <c r="B260" s="16"/>
      <c r="C260" s="16"/>
      <c r="D260" s="16"/>
      <c r="H260" s="16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8.2" customHeight="1" x14ac:dyDescent="0.2">
      <c r="A261" s="285" t="s">
        <v>394</v>
      </c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ht="14.65" customHeight="1" x14ac:dyDescent="0.2">
      <c r="A262" s="286" t="s">
        <v>395</v>
      </c>
      <c r="B262" s="286" t="s">
        <v>5</v>
      </c>
      <c r="C262" s="286" t="s">
        <v>6</v>
      </c>
      <c r="D262" s="286" t="s">
        <v>7</v>
      </c>
      <c r="E262" s="294" t="s">
        <v>8</v>
      </c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x14ac:dyDescent="0.2">
      <c r="A263" s="286"/>
      <c r="B263" s="286"/>
      <c r="C263" s="286"/>
      <c r="D263" s="286"/>
      <c r="E263" s="294"/>
      <c r="F263" s="294"/>
      <c r="G263" s="294"/>
      <c r="H263" s="294"/>
      <c r="I263" s="294"/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/>
      <c r="B264" s="286"/>
      <c r="C264" s="286"/>
      <c r="D264" s="286"/>
      <c r="E264" s="287" t="s">
        <v>13</v>
      </c>
      <c r="F264" s="287"/>
      <c r="G264" s="287"/>
      <c r="H264" s="287"/>
      <c r="I264" s="294" t="s">
        <v>14</v>
      </c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22.5" x14ac:dyDescent="0.2">
      <c r="A265" s="286"/>
      <c r="B265" s="286"/>
      <c r="C265" s="286"/>
      <c r="D265" s="286"/>
      <c r="E265" s="128" t="s">
        <v>15</v>
      </c>
      <c r="F265" s="128" t="s">
        <v>16</v>
      </c>
      <c r="G265" s="128" t="s">
        <v>17</v>
      </c>
      <c r="H265" s="129" t="s">
        <v>18</v>
      </c>
      <c r="I265" s="128" t="s">
        <v>15</v>
      </c>
      <c r="J265" s="128" t="s">
        <v>16</v>
      </c>
      <c r="K265" s="128" t="s">
        <v>17</v>
      </c>
      <c r="L265" s="21" t="s">
        <v>18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89" t="s">
        <v>397</v>
      </c>
      <c r="B266" s="289"/>
      <c r="C266" s="289"/>
      <c r="D266" s="289"/>
      <c r="E266" s="130">
        <f t="shared" ref="E266:G270" si="6">E254+M254</f>
        <v>601</v>
      </c>
      <c r="F266" s="131">
        <f t="shared" si="6"/>
        <v>495</v>
      </c>
      <c r="G266" s="130">
        <f t="shared" si="6"/>
        <v>106</v>
      </c>
      <c r="H266" s="132">
        <f>F266/E266</f>
        <v>0.82362728785357742</v>
      </c>
      <c r="I266" s="130">
        <f t="shared" ref="I266:K270" si="7">I254+Q254</f>
        <v>830</v>
      </c>
      <c r="J266" s="131">
        <f t="shared" si="7"/>
        <v>414</v>
      </c>
      <c r="K266" s="130">
        <f t="shared" si="7"/>
        <v>416</v>
      </c>
      <c r="L266" s="151">
        <f>J266/I266</f>
        <v>0.49879518072289158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5" t="s">
        <v>398</v>
      </c>
      <c r="B267" s="295"/>
      <c r="C267" s="295"/>
      <c r="D267" s="295"/>
      <c r="E267" s="152">
        <f t="shared" si="6"/>
        <v>158</v>
      </c>
      <c r="F267" s="153">
        <f t="shared" si="6"/>
        <v>105</v>
      </c>
      <c r="G267" s="152">
        <f t="shared" si="6"/>
        <v>53</v>
      </c>
      <c r="H267" s="154">
        <f>F267/E267</f>
        <v>0.66455696202531644</v>
      </c>
      <c r="I267" s="152">
        <f t="shared" si="7"/>
        <v>187</v>
      </c>
      <c r="J267" s="153">
        <f t="shared" si="7"/>
        <v>90</v>
      </c>
      <c r="K267" s="152">
        <f t="shared" si="7"/>
        <v>97</v>
      </c>
      <c r="L267" s="155">
        <f>J267/I267</f>
        <v>0.48128342245989303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1" t="s">
        <v>399</v>
      </c>
      <c r="B268" s="291"/>
      <c r="C268" s="291"/>
      <c r="D268" s="291"/>
      <c r="E268" s="139">
        <f t="shared" si="6"/>
        <v>159</v>
      </c>
      <c r="F268" s="140">
        <f t="shared" si="6"/>
        <v>69</v>
      </c>
      <c r="G268" s="139">
        <f t="shared" si="6"/>
        <v>90</v>
      </c>
      <c r="H268" s="141">
        <f>F268/E268</f>
        <v>0.43396226415094341</v>
      </c>
      <c r="I268" s="139">
        <f t="shared" si="7"/>
        <v>294</v>
      </c>
      <c r="J268" s="140">
        <f t="shared" si="7"/>
        <v>69</v>
      </c>
      <c r="K268" s="139">
        <f t="shared" si="7"/>
        <v>225</v>
      </c>
      <c r="L268" s="156">
        <f>J268/I268</f>
        <v>0.23469387755102042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2" t="s">
        <v>400</v>
      </c>
      <c r="B269" s="292"/>
      <c r="C269" s="292"/>
      <c r="D269" s="292"/>
      <c r="E269" s="144">
        <f t="shared" si="6"/>
        <v>221</v>
      </c>
      <c r="F269" s="145">
        <f t="shared" si="6"/>
        <v>131</v>
      </c>
      <c r="G269" s="144">
        <f t="shared" si="6"/>
        <v>90</v>
      </c>
      <c r="H269" s="146">
        <f>F269/E269</f>
        <v>0.59276018099547512</v>
      </c>
      <c r="I269" s="144">
        <f t="shared" si="7"/>
        <v>277</v>
      </c>
      <c r="J269" s="145">
        <f t="shared" si="7"/>
        <v>125</v>
      </c>
      <c r="K269" s="144">
        <f t="shared" si="7"/>
        <v>152</v>
      </c>
      <c r="L269" s="157">
        <f>J269/I269</f>
        <v>0.45126353790613716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6" t="s">
        <v>401</v>
      </c>
      <c r="B270" s="296"/>
      <c r="C270" s="296"/>
      <c r="D270" s="296"/>
      <c r="E270" s="158">
        <f t="shared" si="6"/>
        <v>1139</v>
      </c>
      <c r="F270" s="148">
        <f t="shared" si="6"/>
        <v>800</v>
      </c>
      <c r="G270" s="158">
        <f t="shared" si="6"/>
        <v>339</v>
      </c>
      <c r="H270" s="159">
        <f>F270/E270</f>
        <v>0.70237050043898153</v>
      </c>
      <c r="I270" s="158">
        <f t="shared" si="7"/>
        <v>1588</v>
      </c>
      <c r="J270" s="148">
        <f t="shared" si="7"/>
        <v>698</v>
      </c>
      <c r="K270" s="158">
        <f t="shared" si="7"/>
        <v>890</v>
      </c>
      <c r="L270" s="160">
        <f>J270/I270</f>
        <v>0.43954659949622166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x14ac:dyDescent="0.2">
      <c r="A271" s="16"/>
      <c r="B271" s="16"/>
      <c r="C271" s="16"/>
      <c r="D271" s="16"/>
      <c r="H271" s="16"/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4.65" customHeight="1" x14ac:dyDescent="0.2">
      <c r="A272" s="16"/>
      <c r="B272" s="16"/>
      <c r="C272" s="297" t="s">
        <v>402</v>
      </c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ht="55.5" customHeight="1" x14ac:dyDescent="0.2">
      <c r="A276" s="16"/>
      <c r="B276" s="16"/>
      <c r="C276" s="161" t="s">
        <v>403</v>
      </c>
      <c r="D276" s="162" t="s">
        <v>404</v>
      </c>
      <c r="E276" s="163">
        <v>44070</v>
      </c>
      <c r="F276" s="163">
        <v>44071</v>
      </c>
      <c r="G276" s="163">
        <v>44072</v>
      </c>
      <c r="H276" s="163">
        <v>44073</v>
      </c>
      <c r="I276" s="163">
        <v>44074</v>
      </c>
      <c r="J276" s="163">
        <v>44075</v>
      </c>
      <c r="K276" s="163">
        <v>44076</v>
      </c>
      <c r="L276" s="163">
        <v>44077</v>
      </c>
      <c r="M276" s="163">
        <v>44078</v>
      </c>
      <c r="N276" s="163">
        <v>44079</v>
      </c>
      <c r="O276" s="163">
        <v>44080</v>
      </c>
      <c r="P276" s="163">
        <v>44081</v>
      </c>
      <c r="Q276" s="163">
        <v>44082</v>
      </c>
      <c r="R276" s="163">
        <v>44083</v>
      </c>
      <c r="S276" s="163">
        <v>44084</v>
      </c>
      <c r="T276" s="163">
        <v>44085</v>
      </c>
      <c r="U276" s="163">
        <v>44086</v>
      </c>
      <c r="V276" s="163">
        <v>44087</v>
      </c>
      <c r="W276" s="163">
        <v>44088</v>
      </c>
      <c r="X276" s="163">
        <v>44089</v>
      </c>
      <c r="Y276" s="163">
        <v>44090</v>
      </c>
      <c r="Z276" s="163">
        <v>44091</v>
      </c>
      <c r="AA276" s="163">
        <v>44092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 t="s">
        <v>397</v>
      </c>
      <c r="D277" s="164" t="s">
        <v>405</v>
      </c>
      <c r="E277" s="165">
        <v>0.83</v>
      </c>
      <c r="F277" s="165">
        <v>0.83</v>
      </c>
      <c r="G277" s="165">
        <v>0.83</v>
      </c>
      <c r="H277" s="165">
        <v>0.84</v>
      </c>
      <c r="I277" s="165">
        <v>0.83</v>
      </c>
      <c r="J277" s="165">
        <v>0.82</v>
      </c>
      <c r="K277" s="165">
        <v>0.82</v>
      </c>
      <c r="L277" s="165">
        <v>0.82</v>
      </c>
      <c r="M277" s="165">
        <v>0.82</v>
      </c>
      <c r="N277" s="165">
        <v>0.82</v>
      </c>
      <c r="O277" s="165">
        <v>0.82</v>
      </c>
      <c r="P277" s="165">
        <v>0.82</v>
      </c>
      <c r="Q277" s="165">
        <v>0.83</v>
      </c>
      <c r="R277" s="165">
        <v>0.83</v>
      </c>
      <c r="S277" s="165">
        <v>0.83</v>
      </c>
      <c r="T277" s="165">
        <v>0.84</v>
      </c>
      <c r="U277" s="165">
        <v>0.83</v>
      </c>
      <c r="V277" s="165">
        <v>0.83</v>
      </c>
      <c r="W277" s="165">
        <v>0.84</v>
      </c>
      <c r="X277" s="165">
        <v>0.84</v>
      </c>
      <c r="Y277" s="165">
        <v>0.85</v>
      </c>
      <c r="Z277" s="165">
        <v>0.85</v>
      </c>
      <c r="AA277" s="165">
        <v>0.85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406</v>
      </c>
      <c r="E278" s="167">
        <v>0.52</v>
      </c>
      <c r="F278" s="167">
        <v>0.52</v>
      </c>
      <c r="G278" s="167">
        <v>0.53</v>
      </c>
      <c r="H278" s="167">
        <v>0.53</v>
      </c>
      <c r="I278" s="167">
        <v>0.54</v>
      </c>
      <c r="J278" s="167">
        <v>0.55000000000000004</v>
      </c>
      <c r="K278" s="167">
        <v>0.56000000000000005</v>
      </c>
      <c r="L278" s="167">
        <v>0.56000000000000005</v>
      </c>
      <c r="M278" s="167">
        <v>0.56000000000000005</v>
      </c>
      <c r="N278" s="167">
        <v>0.56000000000000005</v>
      </c>
      <c r="O278" s="167">
        <v>0.56000000000000005</v>
      </c>
      <c r="P278" s="167">
        <v>0.56000000000000005</v>
      </c>
      <c r="Q278" s="167">
        <v>0.56000000000000005</v>
      </c>
      <c r="R278" s="167">
        <v>0.55000000000000004</v>
      </c>
      <c r="S278" s="167">
        <v>0.55000000000000004</v>
      </c>
      <c r="T278" s="167">
        <v>0.55000000000000004</v>
      </c>
      <c r="U278" s="167">
        <v>0.55000000000000004</v>
      </c>
      <c r="V278" s="167">
        <v>0.55000000000000004</v>
      </c>
      <c r="W278" s="167">
        <v>0.54</v>
      </c>
      <c r="X278" s="167">
        <v>0.54</v>
      </c>
      <c r="Y278" s="167">
        <v>0.53</v>
      </c>
      <c r="Z278" s="167">
        <v>0.53</v>
      </c>
      <c r="AA278" s="167">
        <v>0.52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6" t="s">
        <v>407</v>
      </c>
      <c r="E279" s="167">
        <v>0.4</v>
      </c>
      <c r="F279" s="167">
        <v>0.4</v>
      </c>
      <c r="G279" s="167">
        <v>0.4</v>
      </c>
      <c r="H279" s="167">
        <v>0.4</v>
      </c>
      <c r="I279" s="167">
        <v>0.4</v>
      </c>
      <c r="J279" s="167">
        <v>0.39</v>
      </c>
      <c r="K279" s="167">
        <v>0.39</v>
      </c>
      <c r="L279" s="167">
        <v>0.39</v>
      </c>
      <c r="M279" s="167">
        <v>0.4</v>
      </c>
      <c r="N279" s="167">
        <v>0.42</v>
      </c>
      <c r="O279" s="167">
        <v>0.42</v>
      </c>
      <c r="P279" s="167">
        <v>0.41</v>
      </c>
      <c r="Q279" s="167">
        <v>0.41</v>
      </c>
      <c r="R279" s="167">
        <v>0.4</v>
      </c>
      <c r="S279" s="167">
        <v>0.4</v>
      </c>
      <c r="T279" s="167">
        <v>0.41</v>
      </c>
      <c r="U279" s="167">
        <v>0.41</v>
      </c>
      <c r="V279" s="167">
        <v>0.4</v>
      </c>
      <c r="W279" s="167">
        <v>0.41</v>
      </c>
      <c r="X279" s="167">
        <v>0.45</v>
      </c>
      <c r="Y279" s="167">
        <v>0.49</v>
      </c>
      <c r="Z279" s="167">
        <v>0.5</v>
      </c>
      <c r="AA279" s="167">
        <v>0.5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8"/>
      <c r="D280" s="168" t="s">
        <v>408</v>
      </c>
      <c r="E280" s="169">
        <v>0.24</v>
      </c>
      <c r="F280" s="169">
        <v>0.23</v>
      </c>
      <c r="G280" s="169">
        <v>0.23</v>
      </c>
      <c r="H280" s="169">
        <v>0.21</v>
      </c>
      <c r="I280" s="169">
        <v>0.22</v>
      </c>
      <c r="J280" s="169">
        <v>0.24</v>
      </c>
      <c r="K280" s="169">
        <v>0.24</v>
      </c>
      <c r="L280" s="169">
        <v>0.22</v>
      </c>
      <c r="M280" s="169">
        <v>0.21</v>
      </c>
      <c r="N280" s="169">
        <v>0.21</v>
      </c>
      <c r="O280" s="169">
        <v>0.22</v>
      </c>
      <c r="P280" s="169">
        <v>0.21</v>
      </c>
      <c r="Q280" s="169">
        <v>0.56000000000000005</v>
      </c>
      <c r="R280" s="169">
        <v>0.18</v>
      </c>
      <c r="S280" s="169">
        <v>0.2</v>
      </c>
      <c r="T280" s="169">
        <v>0.2</v>
      </c>
      <c r="U280" s="169">
        <v>0.2</v>
      </c>
      <c r="V280" s="169">
        <v>0.2</v>
      </c>
      <c r="W280" s="169">
        <v>0.21</v>
      </c>
      <c r="X280" s="169">
        <v>0.22</v>
      </c>
      <c r="Y280" s="169">
        <v>0.27</v>
      </c>
      <c r="Z280" s="169">
        <v>0.28999999999999998</v>
      </c>
      <c r="AA280" s="169">
        <v>0.31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 t="s">
        <v>398</v>
      </c>
      <c r="D281" s="170" t="s">
        <v>405</v>
      </c>
      <c r="E281" s="171">
        <v>0.6</v>
      </c>
      <c r="F281" s="171">
        <v>0.6</v>
      </c>
      <c r="G281" s="171">
        <v>0.6</v>
      </c>
      <c r="H281" s="171">
        <v>0.6</v>
      </c>
      <c r="I281" s="171">
        <v>0.6</v>
      </c>
      <c r="J281" s="171">
        <v>0.6</v>
      </c>
      <c r="K281" s="171">
        <v>0.61</v>
      </c>
      <c r="L281" s="171">
        <v>0.6</v>
      </c>
      <c r="M281" s="171">
        <v>0.59</v>
      </c>
      <c r="N281" s="171">
        <v>0.57999999999999996</v>
      </c>
      <c r="O281" s="171">
        <v>0.56999999999999995</v>
      </c>
      <c r="P281" s="171">
        <v>0.56999999999999995</v>
      </c>
      <c r="Q281" s="171">
        <v>0.56000000000000005</v>
      </c>
      <c r="R281" s="171">
        <v>0.56000000000000005</v>
      </c>
      <c r="S281" s="171">
        <v>0.56999999999999995</v>
      </c>
      <c r="T281" s="171">
        <v>0.59</v>
      </c>
      <c r="U281" s="171">
        <v>0.6</v>
      </c>
      <c r="V281" s="171">
        <v>0.62</v>
      </c>
      <c r="W281" s="171">
        <v>0.63</v>
      </c>
      <c r="X281" s="171">
        <v>0.64</v>
      </c>
      <c r="Y281" s="171">
        <v>0.65</v>
      </c>
      <c r="Z281" s="171">
        <v>0.65</v>
      </c>
      <c r="AA281" s="171">
        <v>0.66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406</v>
      </c>
      <c r="E282" s="171">
        <v>0.44</v>
      </c>
      <c r="F282" s="171">
        <v>0.45</v>
      </c>
      <c r="G282" s="171">
        <v>0.45</v>
      </c>
      <c r="H282" s="171">
        <v>0.46</v>
      </c>
      <c r="I282" s="171">
        <v>0.47</v>
      </c>
      <c r="J282" s="171">
        <v>0.49</v>
      </c>
      <c r="K282" s="171">
        <v>0.49</v>
      </c>
      <c r="L282" s="171">
        <v>0.5</v>
      </c>
      <c r="M282" s="171">
        <v>0.5</v>
      </c>
      <c r="N282" s="171">
        <v>0.51</v>
      </c>
      <c r="O282" s="171">
        <v>0.52</v>
      </c>
      <c r="P282" s="171">
        <v>0.52</v>
      </c>
      <c r="Q282" s="171">
        <v>0.52</v>
      </c>
      <c r="R282" s="171">
        <v>0.52</v>
      </c>
      <c r="S282" s="171">
        <v>0.52</v>
      </c>
      <c r="T282" s="171">
        <v>0.52</v>
      </c>
      <c r="U282" s="171">
        <v>0.5</v>
      </c>
      <c r="V282" s="171">
        <v>0.5</v>
      </c>
      <c r="W282" s="171">
        <v>0.5</v>
      </c>
      <c r="X282" s="171">
        <v>0.48</v>
      </c>
      <c r="Y282" s="171">
        <v>0.47</v>
      </c>
      <c r="Z282" s="171">
        <v>0.47</v>
      </c>
      <c r="AA282" s="171">
        <v>0.47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407</v>
      </c>
      <c r="E283" s="171">
        <v>0.5</v>
      </c>
      <c r="F283" s="171">
        <v>0.43</v>
      </c>
      <c r="G283" s="171">
        <v>0.36</v>
      </c>
      <c r="H283" s="171">
        <v>0.28999999999999998</v>
      </c>
      <c r="I283" s="171">
        <v>0.28999999999999998</v>
      </c>
      <c r="J283" s="171">
        <v>0.28999999999999998</v>
      </c>
      <c r="K283" s="171">
        <v>0.28999999999999998</v>
      </c>
      <c r="L283" s="171">
        <v>0.28999999999999998</v>
      </c>
      <c r="M283" s="171">
        <v>0.36</v>
      </c>
      <c r="N283" s="171">
        <v>0.43</v>
      </c>
      <c r="O283" s="171">
        <v>0.5</v>
      </c>
      <c r="P283" s="171">
        <v>0.5</v>
      </c>
      <c r="Q283" s="171">
        <v>0.5</v>
      </c>
      <c r="R283" s="171">
        <v>0.5</v>
      </c>
      <c r="S283" s="171">
        <v>0.5</v>
      </c>
      <c r="T283" s="171">
        <v>0.5</v>
      </c>
      <c r="U283" s="171">
        <v>0.5</v>
      </c>
      <c r="V283" s="171">
        <v>0.43</v>
      </c>
      <c r="W283" s="171">
        <v>0.36</v>
      </c>
      <c r="X283" s="171">
        <v>0.28999999999999998</v>
      </c>
      <c r="Y283" s="171">
        <v>0.21</v>
      </c>
      <c r="Z283" s="171">
        <v>0.14000000000000001</v>
      </c>
      <c r="AA283" s="171">
        <v>7.0000000000000007E-2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299"/>
      <c r="D284" s="170" t="s">
        <v>408</v>
      </c>
      <c r="E284" s="171">
        <v>0.38</v>
      </c>
      <c r="F284" s="171">
        <v>0.28999999999999998</v>
      </c>
      <c r="G284" s="171">
        <v>0.19</v>
      </c>
      <c r="H284" s="171">
        <v>0.14000000000000001</v>
      </c>
      <c r="I284" s="171">
        <v>0.05</v>
      </c>
      <c r="J284" s="171">
        <v>0.05</v>
      </c>
      <c r="K284" s="171">
        <v>0.05</v>
      </c>
      <c r="L284" s="171">
        <v>0.05</v>
      </c>
      <c r="M284" s="171">
        <v>0.14000000000000001</v>
      </c>
      <c r="N284" s="171">
        <v>0.24</v>
      </c>
      <c r="O284" s="171">
        <v>0.33</v>
      </c>
      <c r="P284" s="171">
        <v>0.48</v>
      </c>
      <c r="Q284" s="171">
        <v>0.52</v>
      </c>
      <c r="R284" s="171">
        <v>0.52</v>
      </c>
      <c r="S284" s="171">
        <v>0.52</v>
      </c>
      <c r="T284" s="171">
        <v>0.43</v>
      </c>
      <c r="U284" s="171">
        <v>0.33</v>
      </c>
      <c r="V284" s="171">
        <v>0.24</v>
      </c>
      <c r="W284" s="171">
        <v>0.1</v>
      </c>
      <c r="X284" s="171">
        <v>0.05</v>
      </c>
      <c r="Y284" s="171">
        <v>0.05</v>
      </c>
      <c r="Z284" s="171">
        <v>0.05</v>
      </c>
      <c r="AA284" s="171">
        <v>0.05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 t="s">
        <v>399</v>
      </c>
      <c r="D285" s="172" t="s">
        <v>405</v>
      </c>
      <c r="E285" s="173">
        <v>0.57999999999999996</v>
      </c>
      <c r="F285" s="173">
        <v>0.56999999999999995</v>
      </c>
      <c r="G285" s="173">
        <v>0.56999999999999995</v>
      </c>
      <c r="H285" s="173">
        <v>0.56999999999999995</v>
      </c>
      <c r="I285" s="173">
        <v>0.56999999999999995</v>
      </c>
      <c r="J285" s="173">
        <v>0.57999999999999996</v>
      </c>
      <c r="K285" s="173">
        <v>0.6</v>
      </c>
      <c r="L285" s="173">
        <v>0.61</v>
      </c>
      <c r="M285" s="173">
        <v>0.62</v>
      </c>
      <c r="N285" s="173">
        <v>0.62</v>
      </c>
      <c r="O285" s="173">
        <v>0.62</v>
      </c>
      <c r="P285" s="173">
        <v>0.63</v>
      </c>
      <c r="Q285" s="173">
        <v>0.63</v>
      </c>
      <c r="R285" s="173">
        <v>0.62</v>
      </c>
      <c r="S285" s="173">
        <v>0.61</v>
      </c>
      <c r="T285" s="173">
        <v>0.6</v>
      </c>
      <c r="U285" s="173">
        <v>0.57999999999999996</v>
      </c>
      <c r="V285" s="173">
        <v>0.56999999999999995</v>
      </c>
      <c r="W285" s="173">
        <v>0.57999999999999996</v>
      </c>
      <c r="X285" s="173">
        <v>0.54</v>
      </c>
      <c r="Y285" s="173">
        <v>0.52</v>
      </c>
      <c r="Z285" s="173">
        <v>0.5</v>
      </c>
      <c r="AA285" s="173">
        <v>0.49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406</v>
      </c>
      <c r="E286" s="175">
        <v>0.28000000000000003</v>
      </c>
      <c r="F286" s="175">
        <v>0.27</v>
      </c>
      <c r="G286" s="175">
        <v>0.27</v>
      </c>
      <c r="H286" s="175">
        <v>0.27</v>
      </c>
      <c r="I286" s="175">
        <v>0.28000000000000003</v>
      </c>
      <c r="J286" s="175">
        <v>0.28000000000000003</v>
      </c>
      <c r="K286" s="175">
        <v>0.28000000000000003</v>
      </c>
      <c r="L286" s="175">
        <v>0.28000000000000003</v>
      </c>
      <c r="M286" s="175">
        <v>0.28999999999999998</v>
      </c>
      <c r="N286" s="175">
        <v>0.28999999999999998</v>
      </c>
      <c r="O286" s="175">
        <v>0.3</v>
      </c>
      <c r="P286" s="175">
        <v>0.3</v>
      </c>
      <c r="Q286" s="175">
        <v>0.31</v>
      </c>
      <c r="R286" s="175">
        <v>0.32</v>
      </c>
      <c r="S286" s="175">
        <v>0.32</v>
      </c>
      <c r="T286" s="175">
        <v>0.31</v>
      </c>
      <c r="U286" s="175">
        <v>0.31</v>
      </c>
      <c r="V286" s="175">
        <v>0.3</v>
      </c>
      <c r="W286" s="175">
        <v>0.3</v>
      </c>
      <c r="X286" s="175">
        <v>0.28999999999999998</v>
      </c>
      <c r="Y286" s="175">
        <v>0.28999999999999998</v>
      </c>
      <c r="Z286" s="175">
        <v>0.28000000000000003</v>
      </c>
      <c r="AA286" s="175">
        <v>0.28000000000000003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4" t="s">
        <v>407</v>
      </c>
      <c r="E287" s="175">
        <v>0.13</v>
      </c>
      <c r="F287" s="175">
        <v>0.17</v>
      </c>
      <c r="G287" s="175">
        <v>0.18</v>
      </c>
      <c r="H287" s="175">
        <v>0.19</v>
      </c>
      <c r="I287" s="175">
        <v>0.19</v>
      </c>
      <c r="J287" s="175">
        <v>0.18</v>
      </c>
      <c r="K287" s="175">
        <v>0.17</v>
      </c>
      <c r="L287" s="175">
        <v>0.18</v>
      </c>
      <c r="M287" s="175">
        <v>0.16</v>
      </c>
      <c r="N287" s="175">
        <v>0.16</v>
      </c>
      <c r="O287" s="175">
        <v>0.16</v>
      </c>
      <c r="P287" s="175">
        <v>0.16</v>
      </c>
      <c r="Q287" s="175">
        <v>0.14000000000000001</v>
      </c>
      <c r="R287" s="175">
        <v>0.13</v>
      </c>
      <c r="S287" s="175">
        <v>0.12</v>
      </c>
      <c r="T287" s="175">
        <v>0.12</v>
      </c>
      <c r="U287" s="175">
        <v>0.1</v>
      </c>
      <c r="V287" s="175">
        <v>0.09</v>
      </c>
      <c r="W287" s="175">
        <v>0.09</v>
      </c>
      <c r="X287" s="175">
        <v>0.09</v>
      </c>
      <c r="Y287" s="175">
        <v>0.09</v>
      </c>
      <c r="Z287" s="175">
        <v>0.1</v>
      </c>
      <c r="AA287" s="175">
        <v>0.1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0"/>
      <c r="D288" s="176" t="s">
        <v>408</v>
      </c>
      <c r="E288" s="177">
        <v>0.15</v>
      </c>
      <c r="F288" s="177">
        <v>0.13</v>
      </c>
      <c r="G288" s="177">
        <v>0.12</v>
      </c>
      <c r="H288" s="177">
        <v>0.12</v>
      </c>
      <c r="I288" s="177">
        <v>0.13</v>
      </c>
      <c r="J288" s="177">
        <v>0.13</v>
      </c>
      <c r="K288" s="177">
        <v>0.13</v>
      </c>
      <c r="L288" s="177">
        <v>0.13</v>
      </c>
      <c r="M288" s="177">
        <v>0.16</v>
      </c>
      <c r="N288" s="177">
        <v>0.18</v>
      </c>
      <c r="O288" s="177">
        <v>0.18</v>
      </c>
      <c r="P288" s="177">
        <v>0.16</v>
      </c>
      <c r="Q288" s="177">
        <v>0.14000000000000001</v>
      </c>
      <c r="R288" s="177">
        <v>0.14000000000000001</v>
      </c>
      <c r="S288" s="177">
        <v>0.11</v>
      </c>
      <c r="T288" s="177">
        <v>0.11</v>
      </c>
      <c r="U288" s="177">
        <v>0.11</v>
      </c>
      <c r="V288" s="177">
        <v>0.12</v>
      </c>
      <c r="W288" s="177">
        <v>0.13</v>
      </c>
      <c r="X288" s="177">
        <v>0.14000000000000001</v>
      </c>
      <c r="Y288" s="177">
        <v>0.16</v>
      </c>
      <c r="Z288" s="177">
        <v>0.17</v>
      </c>
      <c r="AA288" s="177">
        <v>0.16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 t="s">
        <v>400</v>
      </c>
      <c r="D289" s="178" t="s">
        <v>405</v>
      </c>
      <c r="E289" s="179">
        <v>0.61</v>
      </c>
      <c r="F289" s="179">
        <v>0.61</v>
      </c>
      <c r="G289" s="179">
        <v>0.61</v>
      </c>
      <c r="H289" s="179">
        <v>0.61</v>
      </c>
      <c r="I289" s="179">
        <v>0.61</v>
      </c>
      <c r="J289" s="179">
        <v>0.61</v>
      </c>
      <c r="K289" s="179">
        <v>0.61</v>
      </c>
      <c r="L289" s="179">
        <v>0.62</v>
      </c>
      <c r="M289" s="179">
        <v>0.62</v>
      </c>
      <c r="N289" s="179">
        <v>0.62</v>
      </c>
      <c r="O289" s="179">
        <v>0.62</v>
      </c>
      <c r="P289" s="179">
        <v>0.63</v>
      </c>
      <c r="Q289" s="179">
        <v>0.62</v>
      </c>
      <c r="R289" s="179">
        <v>0.62</v>
      </c>
      <c r="S289" s="179">
        <v>0.62</v>
      </c>
      <c r="T289" s="179">
        <v>0.63</v>
      </c>
      <c r="U289" s="179">
        <v>0.64</v>
      </c>
      <c r="V289" s="179">
        <v>0.64</v>
      </c>
      <c r="W289" s="179">
        <v>0.65</v>
      </c>
      <c r="X289" s="179">
        <v>0.65</v>
      </c>
      <c r="Y289" s="179">
        <v>0.67</v>
      </c>
      <c r="Z289" s="179">
        <v>0.66</v>
      </c>
      <c r="AA289" s="179">
        <v>0.65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406</v>
      </c>
      <c r="E290" s="179">
        <v>0.47</v>
      </c>
      <c r="F290" s="179">
        <v>0.48</v>
      </c>
      <c r="G290" s="179">
        <v>0.47</v>
      </c>
      <c r="H290" s="179">
        <v>0.48</v>
      </c>
      <c r="I290" s="179">
        <v>0.48</v>
      </c>
      <c r="J290" s="179">
        <v>0.47</v>
      </c>
      <c r="K290" s="179">
        <v>0.47</v>
      </c>
      <c r="L290" s="179">
        <v>0.47</v>
      </c>
      <c r="M290" s="179">
        <v>0.47</v>
      </c>
      <c r="N290" s="179">
        <v>0.48</v>
      </c>
      <c r="O290" s="179">
        <v>0.49</v>
      </c>
      <c r="P290" s="179">
        <v>0.5</v>
      </c>
      <c r="Q290" s="179">
        <v>0.51</v>
      </c>
      <c r="R290" s="179">
        <v>0.52</v>
      </c>
      <c r="S290" s="179">
        <v>0.52</v>
      </c>
      <c r="T290" s="179">
        <v>0.52</v>
      </c>
      <c r="U290" s="179">
        <v>0.53</v>
      </c>
      <c r="V290" s="179">
        <v>0.53</v>
      </c>
      <c r="W290" s="179">
        <v>0.52</v>
      </c>
      <c r="X290" s="179">
        <v>0.51</v>
      </c>
      <c r="Y290" s="179">
        <v>0.49</v>
      </c>
      <c r="Z290" s="179">
        <v>0.49</v>
      </c>
      <c r="AA290" s="179">
        <v>0.48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407</v>
      </c>
      <c r="E291" s="179">
        <v>0.18</v>
      </c>
      <c r="F291" s="179">
        <v>0.17</v>
      </c>
      <c r="G291" s="179">
        <v>0.15</v>
      </c>
      <c r="H291" s="179">
        <v>0.14000000000000001</v>
      </c>
      <c r="I291" s="179">
        <v>0.12</v>
      </c>
      <c r="J291" s="179">
        <v>0.1</v>
      </c>
      <c r="K291" s="179">
        <v>0.09</v>
      </c>
      <c r="L291" s="179">
        <v>0.12</v>
      </c>
      <c r="M291" s="179">
        <v>0.14000000000000001</v>
      </c>
      <c r="N291" s="179">
        <v>0.16</v>
      </c>
      <c r="O291" s="179">
        <v>0.21</v>
      </c>
      <c r="P291" s="179">
        <v>0.26</v>
      </c>
      <c r="Q291" s="179">
        <v>0.28999999999999998</v>
      </c>
      <c r="R291" s="179">
        <v>0.31</v>
      </c>
      <c r="S291" s="179">
        <v>0.3</v>
      </c>
      <c r="T291" s="179">
        <v>0.3</v>
      </c>
      <c r="U291" s="179">
        <v>0.31</v>
      </c>
      <c r="V291" s="179">
        <v>0.3</v>
      </c>
      <c r="W291" s="179">
        <v>0.28000000000000003</v>
      </c>
      <c r="X291" s="179">
        <v>0.28000000000000003</v>
      </c>
      <c r="Y291" s="179">
        <v>0.3</v>
      </c>
      <c r="Z291" s="179">
        <v>0.31</v>
      </c>
      <c r="AA291" s="179">
        <v>0.31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408</v>
      </c>
      <c r="E292" s="179">
        <v>0.06</v>
      </c>
      <c r="F292" s="179">
        <v>0.05</v>
      </c>
      <c r="G292" s="179">
        <v>0.05</v>
      </c>
      <c r="H292" s="179">
        <v>0.06</v>
      </c>
      <c r="I292" s="179">
        <v>0.08</v>
      </c>
      <c r="J292" s="179">
        <v>0.11</v>
      </c>
      <c r="K292" s="179">
        <v>0.11</v>
      </c>
      <c r="L292" s="179">
        <v>0.1</v>
      </c>
      <c r="M292" s="179">
        <v>0.09</v>
      </c>
      <c r="N292" s="179">
        <v>0.08</v>
      </c>
      <c r="O292" s="179">
        <v>7.0000000000000007E-2</v>
      </c>
      <c r="P292" s="179">
        <v>0.05</v>
      </c>
      <c r="Q292" s="179">
        <v>0.02</v>
      </c>
      <c r="R292" s="179">
        <v>0.05</v>
      </c>
      <c r="S292" s="179">
        <v>0.06</v>
      </c>
      <c r="T292" s="179">
        <v>0.08</v>
      </c>
      <c r="U292" s="179">
        <v>0.08</v>
      </c>
      <c r="V292" s="179">
        <v>0.08</v>
      </c>
      <c r="W292" s="179">
        <v>0.11</v>
      </c>
      <c r="X292" s="179">
        <v>0.11</v>
      </c>
      <c r="Y292" s="179">
        <v>7.0000000000000007E-2</v>
      </c>
      <c r="Z292" s="179">
        <v>0.05</v>
      </c>
      <c r="AA292" s="179">
        <v>0.05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 t="s">
        <v>409</v>
      </c>
      <c r="D293" s="180" t="s">
        <v>405</v>
      </c>
      <c r="E293" s="181">
        <v>0.72</v>
      </c>
      <c r="F293" s="181">
        <v>0.72</v>
      </c>
      <c r="G293" s="181">
        <v>0.73</v>
      </c>
      <c r="H293" s="181">
        <v>0.73</v>
      </c>
      <c r="I293" s="181">
        <v>0.72</v>
      </c>
      <c r="J293" s="181">
        <v>0.72</v>
      </c>
      <c r="K293" s="181">
        <v>0.72</v>
      </c>
      <c r="L293" s="181">
        <v>0.72</v>
      </c>
      <c r="M293" s="181">
        <v>0.73</v>
      </c>
      <c r="N293" s="181">
        <v>0.72</v>
      </c>
      <c r="O293" s="181">
        <v>0.72</v>
      </c>
      <c r="P293" s="181">
        <v>0.73</v>
      </c>
      <c r="Q293" s="181">
        <v>0.73</v>
      </c>
      <c r="R293" s="181">
        <v>0.72</v>
      </c>
      <c r="S293" s="181">
        <v>0.73</v>
      </c>
      <c r="T293" s="181">
        <v>0.73</v>
      </c>
      <c r="U293" s="181">
        <v>0.73</v>
      </c>
      <c r="V293" s="181">
        <v>0.73</v>
      </c>
      <c r="W293" s="181">
        <v>0.74</v>
      </c>
      <c r="X293" s="181">
        <v>0.74</v>
      </c>
      <c r="Y293" s="181">
        <v>0.74</v>
      </c>
      <c r="Z293" s="181">
        <v>0.74</v>
      </c>
      <c r="AA293" s="181">
        <v>0.74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408</v>
      </c>
      <c r="E294" s="183">
        <v>0.46</v>
      </c>
      <c r="F294" s="183">
        <v>0.46</v>
      </c>
      <c r="G294" s="183">
        <v>0.46</v>
      </c>
      <c r="H294" s="183">
        <v>0.47</v>
      </c>
      <c r="I294" s="183">
        <v>0.47</v>
      </c>
      <c r="J294" s="183">
        <v>0.48</v>
      </c>
      <c r="K294" s="183">
        <v>0.49</v>
      </c>
      <c r="L294" s="183">
        <v>0.49</v>
      </c>
      <c r="M294" s="183">
        <v>0.49</v>
      </c>
      <c r="N294" s="183">
        <v>0.5</v>
      </c>
      <c r="O294" s="183">
        <v>0.5</v>
      </c>
      <c r="P294" s="183">
        <v>0.5</v>
      </c>
      <c r="Q294" s="183">
        <v>0.5</v>
      </c>
      <c r="R294" s="183">
        <v>0.5</v>
      </c>
      <c r="S294" s="183">
        <v>0.5</v>
      </c>
      <c r="T294" s="183">
        <v>0.5</v>
      </c>
      <c r="U294" s="183">
        <v>0.5</v>
      </c>
      <c r="V294" s="183">
        <v>0.5</v>
      </c>
      <c r="W294" s="183">
        <v>0.49</v>
      </c>
      <c r="X294" s="183">
        <v>0.48</v>
      </c>
      <c r="Y294" s="183">
        <v>0.48</v>
      </c>
      <c r="Z294" s="183">
        <v>0.47</v>
      </c>
      <c r="AA294" s="183">
        <v>0.47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2" t="s">
        <v>407</v>
      </c>
      <c r="E295" s="183">
        <v>0.27</v>
      </c>
      <c r="F295" s="183">
        <v>0.27</v>
      </c>
      <c r="G295" s="183">
        <v>0.27</v>
      </c>
      <c r="H295" s="183">
        <v>0.26</v>
      </c>
      <c r="I295" s="183">
        <v>0.27</v>
      </c>
      <c r="J295" s="183">
        <v>0.25</v>
      </c>
      <c r="K295" s="183">
        <v>0.24</v>
      </c>
      <c r="L295" s="183">
        <v>0.26</v>
      </c>
      <c r="M295" s="183">
        <v>0.27</v>
      </c>
      <c r="N295" s="183">
        <v>0.28000000000000003</v>
      </c>
      <c r="O295" s="183">
        <v>0.3</v>
      </c>
      <c r="P295" s="183">
        <v>0.31</v>
      </c>
      <c r="Q295" s="183">
        <v>0.32</v>
      </c>
      <c r="R295" s="183">
        <v>0.32</v>
      </c>
      <c r="S295" s="183">
        <v>0.31</v>
      </c>
      <c r="T295" s="183">
        <v>0.31</v>
      </c>
      <c r="U295" s="183">
        <v>0.31</v>
      </c>
      <c r="V295" s="183">
        <v>0.28999999999999998</v>
      </c>
      <c r="W295" s="183">
        <v>0.28000000000000003</v>
      </c>
      <c r="X295" s="183">
        <v>0.28999999999999998</v>
      </c>
      <c r="Y295" s="183">
        <v>0.31</v>
      </c>
      <c r="Z295" s="183">
        <v>0.32</v>
      </c>
      <c r="AA295" s="183">
        <v>0.31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4" t="s">
        <v>408</v>
      </c>
      <c r="E296" s="185">
        <v>0.19</v>
      </c>
      <c r="F296" s="185">
        <v>0.18</v>
      </c>
      <c r="G296" s="185">
        <v>0.16</v>
      </c>
      <c r="H296" s="185">
        <v>0.16</v>
      </c>
      <c r="I296" s="185">
        <v>0.16</v>
      </c>
      <c r="J296" s="185">
        <v>0.18</v>
      </c>
      <c r="K296" s="185">
        <v>0.17</v>
      </c>
      <c r="L296" s="185">
        <v>0.17</v>
      </c>
      <c r="M296" s="185">
        <v>0.17</v>
      </c>
      <c r="N296" s="185">
        <v>0.18</v>
      </c>
      <c r="O296" s="185">
        <v>0.18</v>
      </c>
      <c r="P296" s="185">
        <v>0.17</v>
      </c>
      <c r="Q296" s="185">
        <v>0.16</v>
      </c>
      <c r="R296" s="185">
        <v>0.15</v>
      </c>
      <c r="S296" s="185">
        <v>0.16</v>
      </c>
      <c r="T296" s="185">
        <v>0.16</v>
      </c>
      <c r="U296" s="185">
        <v>0.16</v>
      </c>
      <c r="V296" s="185">
        <v>0.15</v>
      </c>
      <c r="W296" s="185">
        <v>0.16</v>
      </c>
      <c r="X296" s="185">
        <v>0.16</v>
      </c>
      <c r="Y296" s="185">
        <v>0.18</v>
      </c>
      <c r="Z296" s="185">
        <v>0.19</v>
      </c>
      <c r="AA296" s="185">
        <v>0.19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3" t="s">
        <v>410</v>
      </c>
      <c r="D297" s="303"/>
      <c r="E297"/>
      <c r="F297"/>
      <c r="H297" s="16"/>
    </row>
    <row r="298" spans="1:240" x14ac:dyDescent="0.2">
      <c r="A298" s="16"/>
      <c r="B298" s="16"/>
      <c r="C298" s="186" t="s">
        <v>411</v>
      </c>
      <c r="D298"/>
      <c r="E298"/>
      <c r="F298"/>
      <c r="H298" s="16"/>
    </row>
    <row r="299" spans="1:240" x14ac:dyDescent="0.2">
      <c r="A299" s="16"/>
      <c r="B299" s="16"/>
      <c r="C299" s="16"/>
      <c r="D299" s="16"/>
      <c r="H299" s="16"/>
      <c r="O299" s="15"/>
      <c r="P299" s="126"/>
      <c r="Q299" s="15"/>
      <c r="R299" s="15"/>
      <c r="S299" s="15"/>
      <c r="T299" s="127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</row>
    <row r="300" spans="1:240" s="189" customFormat="1" ht="11.25" x14ac:dyDescent="0.2">
      <c r="A300" s="187"/>
      <c r="B300" s="187"/>
      <c r="C300" s="187"/>
      <c r="D300" s="187"/>
      <c r="E300" s="16"/>
      <c r="F300" s="16"/>
      <c r="G300" s="16"/>
      <c r="H300" s="17"/>
      <c r="I300" s="16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s="189" customFormat="1" ht="21.95" customHeight="1" x14ac:dyDescent="0.2">
      <c r="A301" s="187"/>
      <c r="B301" s="187"/>
      <c r="C301" s="187"/>
      <c r="D301" s="190" t="s">
        <v>412</v>
      </c>
      <c r="E301" s="191" t="s">
        <v>15</v>
      </c>
      <c r="F301" s="191" t="s">
        <v>16</v>
      </c>
      <c r="G301" s="191" t="s">
        <v>17</v>
      </c>
      <c r="H301" s="304" t="s">
        <v>18</v>
      </c>
      <c r="I301" s="304"/>
      <c r="J301" s="16"/>
      <c r="K301" s="16"/>
      <c r="L301" s="16"/>
      <c r="M301" s="16"/>
      <c r="N301" s="16"/>
      <c r="O301" s="16"/>
      <c r="P301" s="17"/>
      <c r="Q301" s="16"/>
      <c r="R301" s="16"/>
      <c r="S301" s="16"/>
      <c r="T301" s="18"/>
      <c r="U301" s="188"/>
      <c r="V301" s="19"/>
      <c r="W301" s="188"/>
      <c r="X301" s="188"/>
    </row>
    <row r="302" spans="1:240" ht="14.65" customHeight="1" x14ac:dyDescent="0.2">
      <c r="D302" s="192" t="s">
        <v>405</v>
      </c>
      <c r="E302" s="193">
        <f>E242</f>
        <v>1095</v>
      </c>
      <c r="F302" s="193">
        <f>F242</f>
        <v>787</v>
      </c>
      <c r="G302" s="193">
        <f>G242</f>
        <v>308</v>
      </c>
      <c r="H302" s="305">
        <f>F302/E302</f>
        <v>0.71872146118721458</v>
      </c>
      <c r="I302" s="305"/>
      <c r="M302" s="306"/>
      <c r="N302" s="306"/>
    </row>
    <row r="303" spans="1:240" ht="14.65" customHeight="1" x14ac:dyDescent="0.2">
      <c r="D303" s="192" t="s">
        <v>413</v>
      </c>
      <c r="E303" s="193">
        <f>I242</f>
        <v>1529</v>
      </c>
      <c r="F303" s="193">
        <f>J242</f>
        <v>688</v>
      </c>
      <c r="G303" s="193">
        <f>K242</f>
        <v>841</v>
      </c>
      <c r="H303" s="305">
        <f>F303/E303</f>
        <v>0.44996729888816217</v>
      </c>
      <c r="I303" s="305"/>
    </row>
    <row r="304" spans="1:240" ht="14.65" customHeight="1" x14ac:dyDescent="0.2">
      <c r="D304" s="192" t="s">
        <v>407</v>
      </c>
      <c r="E304" s="193">
        <f>M242</f>
        <v>44</v>
      </c>
      <c r="F304" s="193">
        <f>N242</f>
        <v>13</v>
      </c>
      <c r="G304" s="193">
        <f>O242</f>
        <v>31</v>
      </c>
      <c r="H304" s="305">
        <f>F304/E304</f>
        <v>0.29545454545454547</v>
      </c>
      <c r="I304" s="305"/>
    </row>
    <row r="305" spans="1:14" ht="14.65" customHeight="1" x14ac:dyDescent="0.2">
      <c r="D305" s="192" t="s">
        <v>414</v>
      </c>
      <c r="E305" s="193">
        <f>Q242</f>
        <v>59</v>
      </c>
      <c r="F305" s="193">
        <f>R242</f>
        <v>10</v>
      </c>
      <c r="G305" s="193">
        <f>S242</f>
        <v>49</v>
      </c>
      <c r="H305" s="305">
        <f>F305/E305</f>
        <v>0.16949152542372881</v>
      </c>
      <c r="I305" s="305"/>
    </row>
    <row r="306" spans="1:14" ht="14.65" customHeight="1" x14ac:dyDescent="0.2">
      <c r="D306" s="194" t="s">
        <v>401</v>
      </c>
      <c r="E306" s="158">
        <f>SUM(E302:E305)</f>
        <v>2727</v>
      </c>
      <c r="F306" s="158">
        <f>SUM(F302:F305)</f>
        <v>1498</v>
      </c>
      <c r="G306" s="158">
        <f>SUM(G302:G305)</f>
        <v>1229</v>
      </c>
      <c r="H306" s="307">
        <f>F306/E306</f>
        <v>0.5493215988265493</v>
      </c>
      <c r="I306" s="307"/>
    </row>
    <row r="308" spans="1:14" ht="87" customHeight="1" x14ac:dyDescent="0.2">
      <c r="D308" s="190" t="s">
        <v>415</v>
      </c>
      <c r="E308" s="195" t="s">
        <v>416</v>
      </c>
      <c r="F308" s="195" t="s">
        <v>417</v>
      </c>
      <c r="G308" s="195" t="s">
        <v>418</v>
      </c>
      <c r="H308" s="308" t="s">
        <v>419</v>
      </c>
      <c r="I308" s="308"/>
    </row>
    <row r="309" spans="1:14" ht="14.65" customHeight="1" x14ac:dyDescent="0.2">
      <c r="D309" s="192" t="s">
        <v>405</v>
      </c>
      <c r="E309" s="193">
        <f>F302</f>
        <v>787</v>
      </c>
      <c r="F309" s="193">
        <f>U242</f>
        <v>49</v>
      </c>
      <c r="G309" s="193">
        <v>103</v>
      </c>
      <c r="H309" s="309">
        <f>E309+F309+G309</f>
        <v>939</v>
      </c>
      <c r="I309" s="309">
        <f>SUM(E309:H309)</f>
        <v>1878</v>
      </c>
      <c r="J309" s="18"/>
    </row>
    <row r="310" spans="1:14" ht="14.65" customHeight="1" x14ac:dyDescent="0.2">
      <c r="D310" s="192" t="s">
        <v>413</v>
      </c>
      <c r="E310" s="193">
        <f>F303</f>
        <v>688</v>
      </c>
      <c r="F310" s="193">
        <f>V242</f>
        <v>316</v>
      </c>
      <c r="G310" s="193">
        <v>139</v>
      </c>
      <c r="H310" s="309">
        <f>E310+F310+G310</f>
        <v>1143</v>
      </c>
      <c r="I310" s="309"/>
    </row>
    <row r="311" spans="1:14" ht="14.65" customHeight="1" x14ac:dyDescent="0.2">
      <c r="D311" s="192" t="s">
        <v>407</v>
      </c>
      <c r="E311" s="193">
        <f>F304</f>
        <v>13</v>
      </c>
      <c r="F311" s="193">
        <f>W242</f>
        <v>4</v>
      </c>
      <c r="G311" s="196">
        <v>0</v>
      </c>
      <c r="H311" s="309">
        <f>E311+F311+G311</f>
        <v>17</v>
      </c>
      <c r="I311" s="309"/>
    </row>
    <row r="312" spans="1:14" ht="14.65" customHeight="1" x14ac:dyDescent="0.2">
      <c r="D312" s="192" t="s">
        <v>414</v>
      </c>
      <c r="E312" s="193">
        <f>F305</f>
        <v>10</v>
      </c>
      <c r="F312" s="193">
        <f>X242</f>
        <v>25</v>
      </c>
      <c r="G312" s="196">
        <v>1</v>
      </c>
      <c r="H312" s="309">
        <f>E312+F312+G312</f>
        <v>36</v>
      </c>
      <c r="I312" s="309"/>
    </row>
    <row r="313" spans="1:14" ht="14.65" customHeight="1" x14ac:dyDescent="0.2">
      <c r="D313" s="194" t="s">
        <v>401</v>
      </c>
      <c r="E313" s="197">
        <f>SUM(E309:E312)</f>
        <v>1498</v>
      </c>
      <c r="F313" s="197">
        <f>SUM(F309:F312)</f>
        <v>394</v>
      </c>
      <c r="G313" s="197">
        <f>SUM(G309:G312)</f>
        <v>243</v>
      </c>
      <c r="H313" s="310">
        <f>H309+H310+H311+H312</f>
        <v>2135</v>
      </c>
      <c r="I313" s="310">
        <f>F313+G313+H313</f>
        <v>2772</v>
      </c>
    </row>
    <row r="315" spans="1:14" x14ac:dyDescent="0.2">
      <c r="A315" s="281" t="s">
        <v>420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</row>
    <row r="316" spans="1:14" x14ac:dyDescent="0.2">
      <c r="A316" s="281" t="s">
        <v>421</v>
      </c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</row>
    <row r="317" spans="1:14" ht="25.35" customHeight="1" x14ac:dyDescent="0.2">
      <c r="A317" s="16"/>
      <c r="B317" s="16"/>
      <c r="C317" s="16"/>
      <c r="D317" s="311" t="s">
        <v>433</v>
      </c>
      <c r="E317" s="311" t="s">
        <v>423</v>
      </c>
      <c r="F317" s="311"/>
      <c r="G317" s="311"/>
      <c r="H317" s="311"/>
      <c r="I317" s="311"/>
      <c r="J317" s="311"/>
      <c r="K317" s="311"/>
      <c r="L317" s="311"/>
      <c r="M317" s="311"/>
    </row>
    <row r="318" spans="1:14" ht="14.65" customHeight="1" x14ac:dyDescent="0.2">
      <c r="A318" s="16"/>
      <c r="B318" s="16"/>
      <c r="C318" s="16"/>
      <c r="D318" s="312" t="s">
        <v>404</v>
      </c>
      <c r="E318" s="313" t="s">
        <v>424</v>
      </c>
      <c r="F318" s="313"/>
      <c r="G318" s="313"/>
      <c r="H318" s="314" t="s">
        <v>425</v>
      </c>
      <c r="I318" s="314"/>
      <c r="J318" s="314"/>
      <c r="K318" s="315" t="s">
        <v>426</v>
      </c>
      <c r="L318" s="315"/>
      <c r="M318" s="315"/>
    </row>
    <row r="319" spans="1:14" x14ac:dyDescent="0.2">
      <c r="A319" s="16"/>
      <c r="B319" s="16"/>
      <c r="C319" s="16"/>
      <c r="D319" s="312"/>
      <c r="E319" s="198" t="s">
        <v>427</v>
      </c>
      <c r="F319" s="198" t="s">
        <v>428</v>
      </c>
      <c r="G319" s="198" t="s">
        <v>401</v>
      </c>
      <c r="H319" s="199" t="s">
        <v>429</v>
      </c>
      <c r="I319" s="199" t="s">
        <v>428</v>
      </c>
      <c r="J319" s="199" t="s">
        <v>401</v>
      </c>
      <c r="K319" s="200" t="s">
        <v>427</v>
      </c>
      <c r="L319" s="200" t="s">
        <v>428</v>
      </c>
      <c r="M319" s="201" t="s">
        <v>401</v>
      </c>
    </row>
    <row r="320" spans="1:14" x14ac:dyDescent="0.2">
      <c r="A320" s="16"/>
      <c r="B320" s="16"/>
      <c r="C320" s="16"/>
      <c r="D320" s="202" t="s">
        <v>13</v>
      </c>
      <c r="E320" s="203">
        <f>K320-H320</f>
        <v>420</v>
      </c>
      <c r="F320" s="203">
        <v>433</v>
      </c>
      <c r="G320" s="203">
        <f>SUM(E320:F320)</f>
        <v>853</v>
      </c>
      <c r="H320" s="204">
        <v>27</v>
      </c>
      <c r="I320" s="204">
        <v>76</v>
      </c>
      <c r="J320" s="204">
        <f>SUM(H320:I320)</f>
        <v>103</v>
      </c>
      <c r="K320" s="205">
        <f>M320-L320</f>
        <v>447</v>
      </c>
      <c r="L320" s="205">
        <f>F320+I320</f>
        <v>509</v>
      </c>
      <c r="M320" s="206">
        <f>H309+H311</f>
        <v>956</v>
      </c>
    </row>
    <row r="321" spans="1:240" x14ac:dyDescent="0.2">
      <c r="A321" s="16"/>
      <c r="B321" s="16"/>
      <c r="C321" s="16"/>
      <c r="D321" s="202" t="s">
        <v>430</v>
      </c>
      <c r="E321" s="203">
        <f>K321-H321</f>
        <v>577</v>
      </c>
      <c r="F321" s="203">
        <v>462</v>
      </c>
      <c r="G321" s="203">
        <f>SUM(E321:F321)</f>
        <v>1039</v>
      </c>
      <c r="H321" s="204">
        <v>33</v>
      </c>
      <c r="I321" s="204">
        <v>107</v>
      </c>
      <c r="J321" s="204">
        <f>SUM(H321:I321)</f>
        <v>140</v>
      </c>
      <c r="K321" s="205">
        <f>M321-L321</f>
        <v>610</v>
      </c>
      <c r="L321" s="205">
        <f>F321+I321</f>
        <v>569</v>
      </c>
      <c r="M321" s="206">
        <f>H310+H312</f>
        <v>1179</v>
      </c>
    </row>
    <row r="322" spans="1:240" x14ac:dyDescent="0.2">
      <c r="A322" s="16"/>
      <c r="B322" s="16"/>
      <c r="C322" s="16"/>
      <c r="D322" s="207" t="s">
        <v>431</v>
      </c>
      <c r="E322" s="208">
        <f>K322-H322</f>
        <v>997</v>
      </c>
      <c r="F322" s="208">
        <f>SUM(F320:F321)</f>
        <v>895</v>
      </c>
      <c r="G322" s="208">
        <f>SUM(E322:F322)</f>
        <v>1892</v>
      </c>
      <c r="H322" s="209">
        <f t="shared" ref="H322:M322" si="8">SUM(H320:H321)</f>
        <v>60</v>
      </c>
      <c r="I322" s="209">
        <f t="shared" si="8"/>
        <v>183</v>
      </c>
      <c r="J322" s="209">
        <f t="shared" si="8"/>
        <v>243</v>
      </c>
      <c r="K322" s="210">
        <f t="shared" si="8"/>
        <v>1057</v>
      </c>
      <c r="L322" s="210">
        <f t="shared" si="8"/>
        <v>1078</v>
      </c>
      <c r="M322" s="211">
        <f t="shared" si="8"/>
        <v>2135</v>
      </c>
    </row>
    <row r="323" spans="1:240" x14ac:dyDescent="0.2">
      <c r="A323" s="16"/>
      <c r="B323" s="16"/>
      <c r="C323" s="16"/>
      <c r="D323" s="186" t="s">
        <v>411</v>
      </c>
    </row>
    <row r="324" spans="1:240" ht="14.65" customHeight="1" x14ac:dyDescent="0.2">
      <c r="A324" s="16"/>
      <c r="B324" s="16"/>
      <c r="C324" s="16"/>
      <c r="D324" s="303" t="s">
        <v>432</v>
      </c>
      <c r="E324" s="303"/>
      <c r="F324" s="303"/>
      <c r="G324" s="303"/>
      <c r="H324" s="303"/>
      <c r="I324" s="303"/>
      <c r="J324" s="303"/>
      <c r="K324" s="303"/>
      <c r="L324" s="303"/>
      <c r="M324" s="303"/>
    </row>
    <row r="325" spans="1:240" ht="25.7" customHeight="1" x14ac:dyDescent="0.2">
      <c r="A325"/>
      <c r="B325"/>
      <c r="C325" s="16"/>
      <c r="D325" s="316" t="s">
        <v>433</v>
      </c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  <c r="AA325" s="316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58.5" customHeight="1" x14ac:dyDescent="0.2">
      <c r="A326"/>
      <c r="B326"/>
      <c r="C326" s="16"/>
      <c r="D326" s="212" t="s">
        <v>404</v>
      </c>
      <c r="E326" s="213">
        <v>44070</v>
      </c>
      <c r="F326" s="213">
        <v>44071</v>
      </c>
      <c r="G326" s="213">
        <v>44072</v>
      </c>
      <c r="H326" s="213">
        <v>44073</v>
      </c>
      <c r="I326" s="213">
        <v>44074</v>
      </c>
      <c r="J326" s="213">
        <v>44075</v>
      </c>
      <c r="K326" s="213">
        <v>44076</v>
      </c>
      <c r="L326" s="213">
        <v>44077</v>
      </c>
      <c r="M326" s="213">
        <v>44078</v>
      </c>
      <c r="N326" s="213">
        <v>44079</v>
      </c>
      <c r="O326" s="213">
        <v>44080</v>
      </c>
      <c r="P326" s="213">
        <v>44081</v>
      </c>
      <c r="Q326" s="213">
        <v>44082</v>
      </c>
      <c r="R326" s="213">
        <v>44083</v>
      </c>
      <c r="S326" s="213">
        <v>44084</v>
      </c>
      <c r="T326" s="213">
        <v>44085</v>
      </c>
      <c r="U326" s="213">
        <v>44086</v>
      </c>
      <c r="V326" s="213">
        <v>44087</v>
      </c>
      <c r="W326" s="213">
        <v>44088</v>
      </c>
      <c r="X326" s="213">
        <v>44089</v>
      </c>
      <c r="Y326" s="213">
        <v>44090</v>
      </c>
      <c r="Z326" s="213">
        <v>44091</v>
      </c>
      <c r="AA326" s="213">
        <v>44092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4" t="s">
        <v>13</v>
      </c>
      <c r="E327" s="215">
        <v>977</v>
      </c>
      <c r="F327" s="215">
        <v>969</v>
      </c>
      <c r="G327" s="215">
        <v>1037</v>
      </c>
      <c r="H327" s="215">
        <v>969</v>
      </c>
      <c r="I327" s="215">
        <v>954</v>
      </c>
      <c r="J327" s="215">
        <v>945</v>
      </c>
      <c r="K327" s="215">
        <v>975</v>
      </c>
      <c r="L327" s="215">
        <v>952</v>
      </c>
      <c r="M327" s="215">
        <v>933</v>
      </c>
      <c r="N327" s="215">
        <v>966</v>
      </c>
      <c r="O327" s="215">
        <v>957</v>
      </c>
      <c r="P327" s="215">
        <v>945</v>
      </c>
      <c r="Q327" s="215">
        <v>942</v>
      </c>
      <c r="R327" s="215">
        <v>935</v>
      </c>
      <c r="S327" s="215">
        <v>962</v>
      </c>
      <c r="T327" s="215">
        <v>967</v>
      </c>
      <c r="U327" s="215">
        <v>964</v>
      </c>
      <c r="V327" s="215">
        <v>978</v>
      </c>
      <c r="W327" s="215">
        <v>994</v>
      </c>
      <c r="X327" s="215">
        <v>952</v>
      </c>
      <c r="Y327" s="215">
        <v>952</v>
      </c>
      <c r="Z327" s="215">
        <v>956</v>
      </c>
      <c r="AA327" s="215">
        <v>956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6" t="s">
        <v>430</v>
      </c>
      <c r="E328" s="217">
        <v>1237</v>
      </c>
      <c r="F328" s="217">
        <v>1246</v>
      </c>
      <c r="G328" s="217">
        <v>1164</v>
      </c>
      <c r="H328" s="217">
        <v>1184</v>
      </c>
      <c r="I328" s="217">
        <v>1211</v>
      </c>
      <c r="J328" s="217">
        <v>1267</v>
      </c>
      <c r="K328" s="217">
        <v>1329</v>
      </c>
      <c r="L328" s="217">
        <v>1297</v>
      </c>
      <c r="M328" s="217">
        <v>1331</v>
      </c>
      <c r="N328" s="217">
        <v>1316</v>
      </c>
      <c r="O328" s="217">
        <v>1331</v>
      </c>
      <c r="P328" s="217">
        <v>1354</v>
      </c>
      <c r="Q328" s="217">
        <v>1356</v>
      </c>
      <c r="R328" s="217">
        <v>1301</v>
      </c>
      <c r="S328" s="217">
        <v>1268</v>
      </c>
      <c r="T328" s="217">
        <v>1263</v>
      </c>
      <c r="U328" s="217">
        <v>1279</v>
      </c>
      <c r="V328" s="217">
        <v>1257</v>
      </c>
      <c r="W328" s="217">
        <v>1216</v>
      </c>
      <c r="X328" s="217">
        <v>1202</v>
      </c>
      <c r="Y328" s="217">
        <v>1155</v>
      </c>
      <c r="Z328" s="217">
        <v>1173</v>
      </c>
      <c r="AA328" s="217">
        <v>1179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8" t="s">
        <v>434</v>
      </c>
      <c r="E329" s="219">
        <f t="shared" ref="E329:AA329" si="9">SUM(E327:E328)</f>
        <v>2214</v>
      </c>
      <c r="F329" s="219">
        <f t="shared" si="9"/>
        <v>2215</v>
      </c>
      <c r="G329" s="219">
        <f t="shared" si="9"/>
        <v>2201</v>
      </c>
      <c r="H329" s="219">
        <f t="shared" si="9"/>
        <v>2153</v>
      </c>
      <c r="I329" s="219">
        <f t="shared" si="9"/>
        <v>2165</v>
      </c>
      <c r="J329" s="219">
        <f t="shared" si="9"/>
        <v>2212</v>
      </c>
      <c r="K329" s="219">
        <f t="shared" si="9"/>
        <v>2304</v>
      </c>
      <c r="L329" s="219">
        <f t="shared" si="9"/>
        <v>2249</v>
      </c>
      <c r="M329" s="219">
        <f t="shared" si="9"/>
        <v>2264</v>
      </c>
      <c r="N329" s="219">
        <f t="shared" si="9"/>
        <v>2282</v>
      </c>
      <c r="O329" s="219">
        <f t="shared" si="9"/>
        <v>2288</v>
      </c>
      <c r="P329" s="219">
        <f t="shared" si="9"/>
        <v>2299</v>
      </c>
      <c r="Q329" s="219">
        <f t="shared" si="9"/>
        <v>2298</v>
      </c>
      <c r="R329" s="219">
        <f t="shared" si="9"/>
        <v>2236</v>
      </c>
      <c r="S329" s="219">
        <f t="shared" si="9"/>
        <v>2230</v>
      </c>
      <c r="T329" s="219">
        <f t="shared" si="9"/>
        <v>2230</v>
      </c>
      <c r="U329" s="219">
        <f t="shared" si="9"/>
        <v>2243</v>
      </c>
      <c r="V329" s="219">
        <f t="shared" si="9"/>
        <v>2235</v>
      </c>
      <c r="W329" s="219">
        <f t="shared" si="9"/>
        <v>2210</v>
      </c>
      <c r="X329" s="219">
        <f t="shared" si="9"/>
        <v>2154</v>
      </c>
      <c r="Y329" s="219">
        <f t="shared" si="9"/>
        <v>2107</v>
      </c>
      <c r="Z329" s="219">
        <f t="shared" si="9"/>
        <v>2129</v>
      </c>
      <c r="AA329" s="219">
        <f t="shared" si="9"/>
        <v>2135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1" spans="1:240" ht="28.35" customHeight="1" x14ac:dyDescent="0.2">
      <c r="C331" s="317" t="s">
        <v>435</v>
      </c>
      <c r="D331" s="317"/>
      <c r="E331" s="317"/>
      <c r="F331" s="317"/>
      <c r="G331" s="317"/>
      <c r="H331" s="318" t="s">
        <v>436</v>
      </c>
      <c r="I331" s="318"/>
      <c r="J331" s="318"/>
      <c r="K331" s="318"/>
      <c r="L331" s="319" t="s">
        <v>437</v>
      </c>
      <c r="M331" s="319"/>
      <c r="N331" s="319"/>
      <c r="O331" s="319"/>
      <c r="P331" s="320" t="s">
        <v>438</v>
      </c>
      <c r="Q331" s="320"/>
      <c r="R331" s="320"/>
      <c r="S331" s="320"/>
      <c r="T331" s="361" t="s">
        <v>426</v>
      </c>
      <c r="U331" s="361"/>
      <c r="V331" s="361"/>
      <c r="W331" s="361"/>
    </row>
    <row r="332" spans="1:240" x14ac:dyDescent="0.2">
      <c r="C332" s="317"/>
      <c r="D332" s="317"/>
      <c r="E332" s="317"/>
      <c r="F332" s="317"/>
      <c r="G332" s="317"/>
      <c r="H332" s="322" t="s">
        <v>439</v>
      </c>
      <c r="I332" s="322"/>
      <c r="J332" s="323" t="s">
        <v>440</v>
      </c>
      <c r="K332" s="323"/>
      <c r="L332" s="324" t="s">
        <v>439</v>
      </c>
      <c r="M332" s="324"/>
      <c r="N332" s="325" t="s">
        <v>440</v>
      </c>
      <c r="O332" s="325"/>
      <c r="P332" s="326" t="s">
        <v>439</v>
      </c>
      <c r="Q332" s="326"/>
      <c r="R332" s="327" t="s">
        <v>440</v>
      </c>
      <c r="S332" s="327"/>
      <c r="T332" s="362" t="s">
        <v>439</v>
      </c>
      <c r="U332" s="362"/>
      <c r="V332" s="363" t="s">
        <v>440</v>
      </c>
      <c r="W332" s="363"/>
    </row>
    <row r="333" spans="1:240" ht="14.65" customHeight="1" x14ac:dyDescent="0.2">
      <c r="C333" s="362" t="s">
        <v>441</v>
      </c>
      <c r="D333" s="364" t="s">
        <v>442</v>
      </c>
      <c r="E333" s="365" t="s">
        <v>443</v>
      </c>
      <c r="F333" s="365"/>
      <c r="G333" s="365"/>
      <c r="H333" s="332">
        <v>2406</v>
      </c>
      <c r="I333" s="332"/>
      <c r="J333" s="333">
        <f>H333/H339</f>
        <v>0.17077152388388103</v>
      </c>
      <c r="K333" s="333"/>
      <c r="L333" s="334">
        <v>707</v>
      </c>
      <c r="M333" s="334"/>
      <c r="N333" s="335">
        <f>L333/L339</f>
        <v>0.15859129654553611</v>
      </c>
      <c r="O333" s="335"/>
      <c r="P333" s="336">
        <v>29</v>
      </c>
      <c r="Q333" s="336"/>
      <c r="R333" s="337">
        <f>P333/P339</f>
        <v>0.26363636363636361</v>
      </c>
      <c r="S333" s="337"/>
      <c r="T333" s="379">
        <f>H333+L333+P333</f>
        <v>3142</v>
      </c>
      <c r="U333" s="379"/>
      <c r="V333" s="380">
        <f>T333/T339</f>
        <v>0.16841766723842194</v>
      </c>
      <c r="W333" s="380"/>
    </row>
    <row r="334" spans="1:240" x14ac:dyDescent="0.2">
      <c r="C334" s="362"/>
      <c r="D334" s="364"/>
      <c r="E334" s="365" t="s">
        <v>444</v>
      </c>
      <c r="F334" s="365"/>
      <c r="G334" s="365"/>
      <c r="H334" s="332">
        <v>560</v>
      </c>
      <c r="I334" s="332"/>
      <c r="J334" s="333">
        <f>H334/H339</f>
        <v>3.974732060472709E-2</v>
      </c>
      <c r="K334" s="333"/>
      <c r="L334" s="334">
        <v>357</v>
      </c>
      <c r="M334" s="334"/>
      <c r="N334" s="335">
        <f>L334/L339</f>
        <v>8.0080753701211302E-2</v>
      </c>
      <c r="O334" s="335"/>
      <c r="P334" s="336">
        <v>0</v>
      </c>
      <c r="Q334" s="336"/>
      <c r="R334" s="337">
        <f>P334/P339</f>
        <v>0</v>
      </c>
      <c r="S334" s="337"/>
      <c r="T334" s="379">
        <f>H334+L334+P334</f>
        <v>917</v>
      </c>
      <c r="U334" s="379"/>
      <c r="V334" s="380">
        <f>T334/T339</f>
        <v>4.9153087478559176E-2</v>
      </c>
      <c r="W334" s="380"/>
    </row>
    <row r="335" spans="1:240" x14ac:dyDescent="0.2">
      <c r="C335" s="362"/>
      <c r="D335" s="364"/>
      <c r="E335" s="365" t="s">
        <v>445</v>
      </c>
      <c r="F335" s="365"/>
      <c r="G335" s="365"/>
      <c r="H335" s="332">
        <v>2</v>
      </c>
      <c r="I335" s="332"/>
      <c r="J335" s="333">
        <f>H335/H339</f>
        <v>1.419547164454539E-4</v>
      </c>
      <c r="K335" s="333"/>
      <c r="L335" s="334">
        <v>8</v>
      </c>
      <c r="M335" s="334"/>
      <c r="N335" s="335">
        <f>L335/L339</f>
        <v>1.794526693584567E-3</v>
      </c>
      <c r="O335" s="335"/>
      <c r="P335" s="336">
        <v>0</v>
      </c>
      <c r="Q335" s="336"/>
      <c r="R335" s="337">
        <f>P335/P339</f>
        <v>0</v>
      </c>
      <c r="S335" s="337"/>
      <c r="T335" s="379">
        <f>H335+L335+P335</f>
        <v>10</v>
      </c>
      <c r="U335" s="379"/>
      <c r="V335" s="380">
        <f>T335/T339</f>
        <v>5.3602058319039453E-4</v>
      </c>
      <c r="W335" s="380"/>
    </row>
    <row r="336" spans="1:240" ht="14.65" customHeight="1" x14ac:dyDescent="0.2">
      <c r="C336" s="362"/>
      <c r="D336" s="364"/>
      <c r="E336" s="365" t="s">
        <v>446</v>
      </c>
      <c r="F336" s="365"/>
      <c r="G336" s="365"/>
      <c r="H336" s="332">
        <v>0</v>
      </c>
      <c r="I336" s="332"/>
      <c r="J336" s="333">
        <f>H336/H339</f>
        <v>0</v>
      </c>
      <c r="K336" s="333"/>
      <c r="L336" s="334">
        <v>2</v>
      </c>
      <c r="M336" s="334"/>
      <c r="N336" s="335">
        <f>L336/L339</f>
        <v>4.4863167339614175E-4</v>
      </c>
      <c r="O336" s="335"/>
      <c r="P336" s="336">
        <v>0</v>
      </c>
      <c r="Q336" s="336"/>
      <c r="R336" s="337">
        <f>P336/P339</f>
        <v>0</v>
      </c>
      <c r="S336" s="337"/>
      <c r="T336" s="379">
        <f>H336+L336+P336</f>
        <v>2</v>
      </c>
      <c r="U336" s="379"/>
      <c r="V336" s="380">
        <f>T336/T339</f>
        <v>1.072041166380789E-4</v>
      </c>
      <c r="W336" s="380"/>
    </row>
    <row r="337" spans="1:240" ht="14.65" customHeight="1" x14ac:dyDescent="0.2">
      <c r="C337" s="362"/>
      <c r="D337" s="364"/>
      <c r="E337" s="368" t="s">
        <v>401</v>
      </c>
      <c r="F337" s="368"/>
      <c r="G337" s="368"/>
      <c r="H337" s="332">
        <f>SUM(H333:H336)</f>
        <v>2968</v>
      </c>
      <c r="I337" s="332">
        <f>SUM(H337:H337)</f>
        <v>2968</v>
      </c>
      <c r="J337" s="333">
        <f>H337/H339</f>
        <v>0.21066079920505359</v>
      </c>
      <c r="K337" s="333"/>
      <c r="L337" s="334">
        <f>L333+L334+L335+L336</f>
        <v>1074</v>
      </c>
      <c r="M337" s="334">
        <f>SUM(L337:L337)</f>
        <v>1074</v>
      </c>
      <c r="N337" s="335">
        <f>L337/L339</f>
        <v>0.24091520861372812</v>
      </c>
      <c r="O337" s="335"/>
      <c r="P337" s="336">
        <v>30</v>
      </c>
      <c r="Q337" s="336"/>
      <c r="R337" s="337">
        <f>P337/P339</f>
        <v>0.27272727272727271</v>
      </c>
      <c r="S337" s="337"/>
      <c r="T337" s="379">
        <f>SUM(T333:T336)</f>
        <v>4071</v>
      </c>
      <c r="U337" s="379"/>
      <c r="V337" s="380">
        <f>T337/T339</f>
        <v>0.21821397941680962</v>
      </c>
      <c r="W337" s="380"/>
    </row>
    <row r="338" spans="1:240" ht="14.65" customHeight="1" x14ac:dyDescent="0.2">
      <c r="A338"/>
      <c r="C338" s="362"/>
      <c r="D338" s="364" t="s">
        <v>447</v>
      </c>
      <c r="E338" s="364"/>
      <c r="F338" s="364"/>
      <c r="G338" s="364"/>
      <c r="H338" s="332">
        <v>11121</v>
      </c>
      <c r="I338" s="332"/>
      <c r="J338" s="333">
        <f>H338/H339</f>
        <v>0.78933920079494646</v>
      </c>
      <c r="K338" s="333"/>
      <c r="L338" s="334">
        <v>3384</v>
      </c>
      <c r="M338" s="334"/>
      <c r="N338" s="335">
        <f>L338/L339</f>
        <v>0.75908479138627183</v>
      </c>
      <c r="O338" s="335"/>
      <c r="P338" s="336">
        <v>80</v>
      </c>
      <c r="Q338" s="336"/>
      <c r="R338" s="337">
        <f>P338/P339</f>
        <v>0.72727272727272729</v>
      </c>
      <c r="S338" s="337"/>
      <c r="T338" s="379">
        <f>H338+L338+P338</f>
        <v>14585</v>
      </c>
      <c r="U338" s="379"/>
      <c r="V338" s="380">
        <f>T338/T339</f>
        <v>0.78178602058319036</v>
      </c>
      <c r="W338" s="380"/>
    </row>
    <row r="339" spans="1:240" ht="15.75" customHeight="1" x14ac:dyDescent="0.2">
      <c r="A339"/>
      <c r="C339" s="341" t="s">
        <v>448</v>
      </c>
      <c r="D339" s="341"/>
      <c r="E339" s="341"/>
      <c r="F339" s="341"/>
      <c r="G339" s="341"/>
      <c r="H339" s="342">
        <f>H337+H338</f>
        <v>14089</v>
      </c>
      <c r="I339" s="342"/>
      <c r="J339" s="307">
        <f>H339/H339</f>
        <v>1</v>
      </c>
      <c r="K339" s="307"/>
      <c r="L339" s="342">
        <f>L337+L338</f>
        <v>4458</v>
      </c>
      <c r="M339" s="342"/>
      <c r="N339" s="307">
        <f>L339/L339</f>
        <v>1</v>
      </c>
      <c r="O339" s="307"/>
      <c r="P339" s="342">
        <f>P337+P338</f>
        <v>110</v>
      </c>
      <c r="Q339" s="342"/>
      <c r="R339" s="307">
        <f>P339/P339</f>
        <v>1</v>
      </c>
      <c r="S339" s="307"/>
      <c r="T339" s="381">
        <f>T337+T338</f>
        <v>18656</v>
      </c>
      <c r="U339" s="381"/>
      <c r="V339" s="382">
        <f>T339/T339</f>
        <v>1</v>
      </c>
      <c r="W339" s="382"/>
    </row>
    <row r="340" spans="1:240" x14ac:dyDescent="0.2">
      <c r="A340"/>
      <c r="B340"/>
      <c r="C340" s="281" t="s">
        <v>449</v>
      </c>
      <c r="D340" s="281"/>
      <c r="E340" s="281"/>
      <c r="F340" s="281"/>
      <c r="G340" s="281"/>
      <c r="H340" s="281">
        <f>SUM(H333:H337)</f>
        <v>5936</v>
      </c>
      <c r="I340" s="281">
        <f>SUM(I333:I337)</f>
        <v>2968</v>
      </c>
      <c r="J340" s="281"/>
      <c r="K340" s="281"/>
      <c r="L340" s="281">
        <f>SUM(L333:L337)</f>
        <v>2148</v>
      </c>
      <c r="M340" s="281">
        <f>SUM(M333:M337)</f>
        <v>1074</v>
      </c>
      <c r="N340" s="281"/>
      <c r="O340" s="281"/>
      <c r="P340" s="281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</row>
    <row r="342" spans="1:240" ht="54" customHeight="1" x14ac:dyDescent="0.2">
      <c r="A342"/>
      <c r="B342"/>
      <c r="C342"/>
      <c r="D342" s="357" t="s">
        <v>450</v>
      </c>
      <c r="E342" s="357"/>
      <c r="F342" s="357"/>
      <c r="G342" s="357"/>
      <c r="H342" s="357"/>
      <c r="I342" s="357"/>
      <c r="J342" s="357"/>
      <c r="K342" s="357"/>
      <c r="L342" s="357"/>
      <c r="M342" s="357"/>
      <c r="N342" s="357"/>
      <c r="O342" s="357"/>
      <c r="P342" s="357"/>
      <c r="Q342" s="357"/>
      <c r="R342" s="357"/>
      <c r="S342" s="357"/>
      <c r="T342" s="357"/>
      <c r="U342" s="357"/>
      <c r="V342" s="357"/>
      <c r="W342" s="357"/>
      <c r="X342" s="357"/>
      <c r="Y342" s="357"/>
      <c r="Z342" s="357"/>
      <c r="AA342" s="357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67.7" customHeight="1" x14ac:dyDescent="0.2">
      <c r="A343"/>
      <c r="B343"/>
      <c r="C343"/>
      <c r="D343" s="224" t="s">
        <v>404</v>
      </c>
      <c r="E343" s="225">
        <v>44070</v>
      </c>
      <c r="F343" s="225">
        <v>44071</v>
      </c>
      <c r="G343" s="225">
        <v>44072</v>
      </c>
      <c r="H343" s="225">
        <v>44073</v>
      </c>
      <c r="I343" s="225">
        <v>44074</v>
      </c>
      <c r="J343" s="225">
        <v>44075</v>
      </c>
      <c r="K343" s="226">
        <v>44076</v>
      </c>
      <c r="L343" s="226">
        <v>44077</v>
      </c>
      <c r="M343" s="226">
        <v>44078</v>
      </c>
      <c r="N343" s="226">
        <v>44079</v>
      </c>
      <c r="O343" s="226">
        <v>44080</v>
      </c>
      <c r="P343" s="226">
        <v>44081</v>
      </c>
      <c r="Q343" s="226">
        <v>44082</v>
      </c>
      <c r="R343" s="226">
        <v>44083</v>
      </c>
      <c r="S343" s="226">
        <v>44084</v>
      </c>
      <c r="T343" s="226">
        <v>44085</v>
      </c>
      <c r="U343" s="226">
        <v>44086</v>
      </c>
      <c r="V343" s="226">
        <v>44087</v>
      </c>
      <c r="W343" s="226">
        <v>44088</v>
      </c>
      <c r="X343" s="226">
        <v>44089</v>
      </c>
      <c r="Y343" s="226">
        <v>44090</v>
      </c>
      <c r="Z343" s="226">
        <v>44091</v>
      </c>
      <c r="AA343" s="226">
        <v>44092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7" t="s">
        <v>451</v>
      </c>
      <c r="E344" s="152">
        <v>3155</v>
      </c>
      <c r="F344" s="152">
        <v>3183</v>
      </c>
      <c r="G344" s="152">
        <v>3213</v>
      </c>
      <c r="H344" s="152">
        <v>3328</v>
      </c>
      <c r="I344" s="152">
        <v>3371</v>
      </c>
      <c r="J344" s="152">
        <v>3402</v>
      </c>
      <c r="K344" s="228">
        <v>3440</v>
      </c>
      <c r="L344" s="228">
        <v>3475</v>
      </c>
      <c r="M344" s="228">
        <v>3512</v>
      </c>
      <c r="N344" s="228">
        <v>3532</v>
      </c>
      <c r="O344" s="228">
        <v>3556</v>
      </c>
      <c r="P344" s="228">
        <v>3587</v>
      </c>
      <c r="Q344" s="228">
        <v>3618</v>
      </c>
      <c r="R344" s="228">
        <v>3646</v>
      </c>
      <c r="S344" s="228">
        <v>3668</v>
      </c>
      <c r="T344" s="228">
        <v>3880</v>
      </c>
      <c r="U344" s="228">
        <v>3906</v>
      </c>
      <c r="V344" s="228">
        <v>3930</v>
      </c>
      <c r="W344" s="228">
        <v>3958</v>
      </c>
      <c r="X344" s="228">
        <v>3992</v>
      </c>
      <c r="Y344" s="228">
        <v>4021</v>
      </c>
      <c r="Z344" s="228">
        <v>4048</v>
      </c>
      <c r="AA344" s="228">
        <v>4071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/>
      <c r="D345" s="229" t="s">
        <v>452</v>
      </c>
      <c r="E345" s="130">
        <v>11618</v>
      </c>
      <c r="F345" s="130">
        <v>11706</v>
      </c>
      <c r="G345" s="130">
        <v>11807</v>
      </c>
      <c r="H345" s="130">
        <v>12341</v>
      </c>
      <c r="I345" s="130">
        <v>12413</v>
      </c>
      <c r="J345" s="130">
        <v>12500</v>
      </c>
      <c r="K345" s="230">
        <v>12614</v>
      </c>
      <c r="L345" s="230">
        <v>12705</v>
      </c>
      <c r="M345" s="230">
        <v>12808</v>
      </c>
      <c r="N345" s="230">
        <v>12926</v>
      </c>
      <c r="O345" s="230">
        <v>12997</v>
      </c>
      <c r="P345" s="230">
        <v>13064</v>
      </c>
      <c r="Q345" s="230">
        <v>13192</v>
      </c>
      <c r="R345" s="230">
        <v>13295</v>
      </c>
      <c r="S345" s="230">
        <v>13392</v>
      </c>
      <c r="T345" s="230">
        <v>13894</v>
      </c>
      <c r="U345" s="230">
        <v>14000</v>
      </c>
      <c r="V345" s="230">
        <v>14097</v>
      </c>
      <c r="W345" s="230">
        <v>14182</v>
      </c>
      <c r="X345" s="230">
        <v>14285</v>
      </c>
      <c r="Y345" s="230">
        <v>14380</v>
      </c>
      <c r="Z345" s="230">
        <v>14506</v>
      </c>
      <c r="AA345" s="230">
        <v>14584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 s="16"/>
      <c r="D346" s="231" t="s">
        <v>453</v>
      </c>
      <c r="E346" s="232">
        <f t="shared" ref="E346:AA346" si="10">SUM(E344:E345)</f>
        <v>14773</v>
      </c>
      <c r="F346" s="232">
        <f t="shared" si="10"/>
        <v>14889</v>
      </c>
      <c r="G346" s="232">
        <f t="shared" si="10"/>
        <v>15020</v>
      </c>
      <c r="H346" s="232">
        <f t="shared" si="10"/>
        <v>15669</v>
      </c>
      <c r="I346" s="232">
        <f t="shared" si="10"/>
        <v>15784</v>
      </c>
      <c r="J346" s="232">
        <f t="shared" si="10"/>
        <v>15902</v>
      </c>
      <c r="K346" s="233">
        <f t="shared" si="10"/>
        <v>16054</v>
      </c>
      <c r="L346" s="233">
        <f t="shared" si="10"/>
        <v>16180</v>
      </c>
      <c r="M346" s="233">
        <f t="shared" si="10"/>
        <v>16320</v>
      </c>
      <c r="N346" s="233">
        <f t="shared" si="10"/>
        <v>16458</v>
      </c>
      <c r="O346" s="233">
        <f t="shared" si="10"/>
        <v>16553</v>
      </c>
      <c r="P346" s="233">
        <f t="shared" si="10"/>
        <v>16651</v>
      </c>
      <c r="Q346" s="233">
        <f t="shared" si="10"/>
        <v>16810</v>
      </c>
      <c r="R346" s="233">
        <f t="shared" si="10"/>
        <v>16941</v>
      </c>
      <c r="S346" s="233">
        <f t="shared" si="10"/>
        <v>17060</v>
      </c>
      <c r="T346" s="233">
        <f t="shared" si="10"/>
        <v>17774</v>
      </c>
      <c r="U346" s="233">
        <f t="shared" si="10"/>
        <v>17906</v>
      </c>
      <c r="V346" s="233">
        <f t="shared" si="10"/>
        <v>18027</v>
      </c>
      <c r="W346" s="233">
        <f t="shared" si="10"/>
        <v>18140</v>
      </c>
      <c r="X346" s="233">
        <f t="shared" si="10"/>
        <v>18277</v>
      </c>
      <c r="Y346" s="233">
        <f t="shared" si="10"/>
        <v>18401</v>
      </c>
      <c r="Z346" s="233">
        <f t="shared" si="10"/>
        <v>18554</v>
      </c>
      <c r="AA346" s="233">
        <f t="shared" si="10"/>
        <v>18655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454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 s="16"/>
      <c r="D348" s="303" t="s">
        <v>455</v>
      </c>
      <c r="E348" s="303"/>
      <c r="F348" s="303"/>
      <c r="G348" s="303"/>
      <c r="H348" s="303"/>
      <c r="I348" s="303"/>
      <c r="J348" s="303"/>
      <c r="K348" s="303"/>
      <c r="L348" s="303"/>
      <c r="M348" s="303"/>
      <c r="N348" s="303"/>
      <c r="O348" s="303"/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14.65" customHeight="1" x14ac:dyDescent="0.2">
      <c r="B350"/>
      <c r="C350"/>
      <c r="D350" s="383" t="s">
        <v>456</v>
      </c>
      <c r="E350" s="383"/>
      <c r="F350" s="383"/>
      <c r="G350" s="383"/>
      <c r="H350" s="383"/>
      <c r="I350" s="383"/>
      <c r="J350" s="383"/>
      <c r="K350" s="383"/>
      <c r="L350" s="384" t="s">
        <v>457</v>
      </c>
      <c r="M350" s="384"/>
      <c r="N350" s="384"/>
      <c r="O350" s="384"/>
      <c r="P350" s="384"/>
      <c r="Q350" s="384"/>
      <c r="R350" s="384"/>
      <c r="S350" s="384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25.5" customHeight="1" x14ac:dyDescent="0.2">
      <c r="B351"/>
      <c r="C351"/>
      <c r="D351" s="383"/>
      <c r="E351" s="383"/>
      <c r="F351" s="383"/>
      <c r="G351" s="383"/>
      <c r="H351" s="383"/>
      <c r="I351" s="383"/>
      <c r="J351" s="383"/>
      <c r="K351" s="383"/>
      <c r="L351" s="347" t="s">
        <v>513</v>
      </c>
      <c r="M351" s="347"/>
      <c r="N351" s="347"/>
      <c r="O351" s="347"/>
      <c r="P351" s="385" t="s">
        <v>458</v>
      </c>
      <c r="Q351" s="385"/>
      <c r="R351" s="385"/>
      <c r="S351" s="385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D352" s="386" t="s">
        <v>403</v>
      </c>
      <c r="E352" s="386"/>
      <c r="F352" s="386"/>
      <c r="G352" s="386"/>
      <c r="H352" s="387" t="s">
        <v>404</v>
      </c>
      <c r="I352" s="387"/>
      <c r="J352" s="387"/>
      <c r="K352" s="387"/>
      <c r="L352" s="388" t="s">
        <v>514</v>
      </c>
      <c r="M352" s="388" t="s">
        <v>515</v>
      </c>
      <c r="N352" s="388" t="s">
        <v>407</v>
      </c>
      <c r="O352" s="388" t="s">
        <v>516</v>
      </c>
      <c r="P352" s="388" t="s">
        <v>514</v>
      </c>
      <c r="Q352" s="388" t="s">
        <v>515</v>
      </c>
      <c r="R352" s="388" t="s">
        <v>407</v>
      </c>
      <c r="S352" s="389" t="s">
        <v>516</v>
      </c>
    </row>
    <row r="353" spans="4:19" x14ac:dyDescent="0.2">
      <c r="D353" s="386"/>
      <c r="E353" s="386"/>
      <c r="F353" s="386"/>
      <c r="G353" s="386"/>
      <c r="H353" s="390" t="s">
        <v>517</v>
      </c>
      <c r="I353" s="390"/>
      <c r="J353" s="390"/>
      <c r="K353" s="390"/>
      <c r="L353" s="388"/>
      <c r="M353" s="388"/>
      <c r="N353" s="388"/>
      <c r="O353" s="388"/>
      <c r="P353" s="388"/>
      <c r="Q353" s="388"/>
      <c r="R353" s="388"/>
      <c r="S353" s="389"/>
    </row>
    <row r="354" spans="4:19" ht="17.100000000000001" customHeight="1" x14ac:dyDescent="0.2">
      <c r="D354" s="391" t="s">
        <v>397</v>
      </c>
      <c r="E354" s="391"/>
      <c r="F354" s="391"/>
      <c r="G354" s="391"/>
      <c r="H354" s="392" t="s">
        <v>452</v>
      </c>
      <c r="I354" s="392"/>
      <c r="J354" s="392"/>
      <c r="K354" s="392"/>
      <c r="L354" s="243">
        <v>10.58</v>
      </c>
      <c r="M354" s="244">
        <v>6.45</v>
      </c>
      <c r="N354" s="244">
        <v>3.62</v>
      </c>
      <c r="O354" s="245">
        <v>3.54</v>
      </c>
      <c r="P354" s="244">
        <v>7.12</v>
      </c>
      <c r="Q354" s="244">
        <v>6.04</v>
      </c>
      <c r="R354" s="244">
        <v>3.45</v>
      </c>
      <c r="S354" s="245">
        <v>1.75</v>
      </c>
    </row>
    <row r="355" spans="4:19" ht="17.100000000000001" customHeight="1" x14ac:dyDescent="0.2">
      <c r="D355" s="391"/>
      <c r="E355" s="391"/>
      <c r="F355" s="391"/>
      <c r="G355" s="391"/>
      <c r="H355" s="393" t="s">
        <v>518</v>
      </c>
      <c r="I355" s="393"/>
      <c r="J355" s="393"/>
      <c r="K355" s="393"/>
      <c r="L355" s="246">
        <v>11.16</v>
      </c>
      <c r="M355" s="247">
        <v>7.95</v>
      </c>
      <c r="N355" s="247">
        <v>20</v>
      </c>
      <c r="O355" s="248">
        <v>0</v>
      </c>
      <c r="P355" s="247">
        <v>12.75</v>
      </c>
      <c r="Q355" s="247">
        <v>8.5399999999999991</v>
      </c>
      <c r="R355" s="247">
        <v>20</v>
      </c>
      <c r="S355" s="248">
        <v>0</v>
      </c>
    </row>
    <row r="356" spans="4:19" ht="17.100000000000001" customHeight="1" x14ac:dyDescent="0.2">
      <c r="D356" s="394" t="s">
        <v>398</v>
      </c>
      <c r="E356" s="394"/>
      <c r="F356" s="394"/>
      <c r="G356" s="394"/>
      <c r="H356" s="395" t="s">
        <v>452</v>
      </c>
      <c r="I356" s="395"/>
      <c r="J356" s="395"/>
      <c r="K356" s="395"/>
      <c r="L356" s="249">
        <v>9.25</v>
      </c>
      <c r="M356" s="250">
        <v>6.08</v>
      </c>
      <c r="N356" s="250">
        <v>5.87</v>
      </c>
      <c r="O356" s="251">
        <v>4.75</v>
      </c>
      <c r="P356" s="250">
        <v>12.16</v>
      </c>
      <c r="Q356" s="250">
        <v>6.08</v>
      </c>
      <c r="R356" s="250">
        <v>5.04</v>
      </c>
      <c r="S356" s="251">
        <v>10.62</v>
      </c>
    </row>
    <row r="357" spans="4:19" ht="17.100000000000001" customHeight="1" x14ac:dyDescent="0.2">
      <c r="D357" s="394"/>
      <c r="E357" s="394"/>
      <c r="F357" s="394"/>
      <c r="G357" s="394"/>
      <c r="H357" s="395" t="s">
        <v>518</v>
      </c>
      <c r="I357" s="395"/>
      <c r="J357" s="395"/>
      <c r="K357" s="395"/>
      <c r="L357" s="249">
        <v>10.45</v>
      </c>
      <c r="M357" s="250">
        <v>8.1999999999999993</v>
      </c>
      <c r="N357" s="250">
        <v>0</v>
      </c>
      <c r="O357" s="251">
        <v>0</v>
      </c>
      <c r="P357" s="250">
        <v>12.95</v>
      </c>
      <c r="Q357" s="250">
        <v>8.1999999999999993</v>
      </c>
      <c r="R357" s="250">
        <v>0</v>
      </c>
      <c r="S357" s="251">
        <v>0</v>
      </c>
    </row>
    <row r="358" spans="4:19" ht="17.100000000000001" customHeight="1" x14ac:dyDescent="0.2">
      <c r="D358" s="396" t="s">
        <v>399</v>
      </c>
      <c r="E358" s="396"/>
      <c r="F358" s="396"/>
      <c r="G358" s="396"/>
      <c r="H358" s="397" t="s">
        <v>452</v>
      </c>
      <c r="I358" s="397"/>
      <c r="J358" s="397"/>
      <c r="K358" s="397"/>
      <c r="L358" s="252">
        <v>9.0399999999999991</v>
      </c>
      <c r="M358" s="253">
        <v>5.62</v>
      </c>
      <c r="N358" s="253">
        <v>2.7</v>
      </c>
      <c r="O358" s="254">
        <v>2.29</v>
      </c>
      <c r="P358" s="253">
        <v>11.37</v>
      </c>
      <c r="Q358" s="253">
        <v>6.62</v>
      </c>
      <c r="R358" s="253">
        <v>7.58</v>
      </c>
      <c r="S358" s="254">
        <v>5.79</v>
      </c>
    </row>
    <row r="359" spans="4:19" ht="17.100000000000001" customHeight="1" x14ac:dyDescent="0.2">
      <c r="D359" s="396"/>
      <c r="E359" s="396"/>
      <c r="F359" s="396"/>
      <c r="G359" s="396"/>
      <c r="H359" s="398" t="s">
        <v>518</v>
      </c>
      <c r="I359" s="398"/>
      <c r="J359" s="398"/>
      <c r="K359" s="398"/>
      <c r="L359" s="255">
        <v>9.8699999999999992</v>
      </c>
      <c r="M359" s="256">
        <v>3.87</v>
      </c>
      <c r="N359" s="256">
        <v>1.79</v>
      </c>
      <c r="O359" s="257">
        <v>0</v>
      </c>
      <c r="P359" s="256">
        <v>12.16</v>
      </c>
      <c r="Q359" s="256">
        <v>8.3699999999999992</v>
      </c>
      <c r="R359" s="256">
        <v>0</v>
      </c>
      <c r="S359" s="257">
        <v>0</v>
      </c>
    </row>
    <row r="360" spans="4:19" ht="17.100000000000001" customHeight="1" x14ac:dyDescent="0.2">
      <c r="D360" s="399" t="s">
        <v>400</v>
      </c>
      <c r="E360" s="399"/>
      <c r="F360" s="399"/>
      <c r="G360" s="399"/>
      <c r="H360" s="400" t="s">
        <v>452</v>
      </c>
      <c r="I360" s="400"/>
      <c r="J360" s="400"/>
      <c r="K360" s="400"/>
      <c r="L360" s="258">
        <v>7.58</v>
      </c>
      <c r="M360" s="259">
        <v>5.04</v>
      </c>
      <c r="N360" s="259">
        <v>3.45</v>
      </c>
      <c r="O360" s="260">
        <v>3.66</v>
      </c>
      <c r="P360" s="259">
        <v>9.6199999999999992</v>
      </c>
      <c r="Q360" s="259">
        <v>6.83</v>
      </c>
      <c r="R360" s="259">
        <v>7.62</v>
      </c>
      <c r="S360" s="260">
        <v>2.66</v>
      </c>
    </row>
    <row r="361" spans="4:19" ht="17.100000000000001" customHeight="1" x14ac:dyDescent="0.2">
      <c r="D361" s="399"/>
      <c r="E361" s="399"/>
      <c r="F361" s="399"/>
      <c r="G361" s="399"/>
      <c r="H361" s="401" t="s">
        <v>518</v>
      </c>
      <c r="I361" s="401"/>
      <c r="J361" s="401"/>
      <c r="K361" s="401"/>
      <c r="L361" s="261">
        <v>9.25</v>
      </c>
      <c r="M361" s="262">
        <v>4.87</v>
      </c>
      <c r="N361" s="262">
        <v>0</v>
      </c>
      <c r="O361" s="263">
        <v>0</v>
      </c>
      <c r="P361" s="262">
        <v>10.29</v>
      </c>
      <c r="Q361" s="262">
        <v>6.45</v>
      </c>
      <c r="R361" s="262">
        <v>0</v>
      </c>
      <c r="S361" s="263">
        <v>0</v>
      </c>
    </row>
    <row r="362" spans="4:19" ht="17.100000000000001" customHeight="1" x14ac:dyDescent="0.2">
      <c r="D362" s="402" t="s">
        <v>409</v>
      </c>
      <c r="E362" s="402"/>
      <c r="F362" s="402"/>
      <c r="G362" s="402"/>
      <c r="H362" s="403" t="s">
        <v>452</v>
      </c>
      <c r="I362" s="403"/>
      <c r="J362" s="403"/>
      <c r="K362" s="403"/>
      <c r="L362" s="264">
        <v>9.16</v>
      </c>
      <c r="M362" s="265">
        <v>5.91</v>
      </c>
      <c r="N362" s="265">
        <v>3.62</v>
      </c>
      <c r="O362" s="266">
        <v>3.16</v>
      </c>
      <c r="P362" s="265">
        <v>11.25</v>
      </c>
      <c r="Q362" s="265">
        <v>6.33</v>
      </c>
      <c r="R362" s="265">
        <v>3.45</v>
      </c>
      <c r="S362" s="266">
        <v>6.7</v>
      </c>
    </row>
    <row r="363" spans="4:19" ht="17.100000000000001" customHeight="1" x14ac:dyDescent="0.2">
      <c r="D363" s="402"/>
      <c r="E363" s="402"/>
      <c r="F363" s="402"/>
      <c r="G363" s="402"/>
      <c r="H363" s="404" t="s">
        <v>518</v>
      </c>
      <c r="I363" s="404"/>
      <c r="J363" s="404"/>
      <c r="K363" s="404"/>
      <c r="L363" s="267">
        <v>10.41</v>
      </c>
      <c r="M363" s="268">
        <v>6.54</v>
      </c>
      <c r="N363" s="268">
        <v>1.79</v>
      </c>
      <c r="O363" s="269">
        <v>0</v>
      </c>
      <c r="P363" s="268">
        <v>12.16</v>
      </c>
      <c r="Q363" s="268">
        <v>8.0399999999999991</v>
      </c>
      <c r="R363" s="268">
        <v>0</v>
      </c>
      <c r="S363" s="269">
        <v>0</v>
      </c>
    </row>
    <row r="364" spans="4:19" x14ac:dyDescent="0.2">
      <c r="D364" s="15" t="s">
        <v>463</v>
      </c>
    </row>
    <row r="365" spans="4:19" x14ac:dyDescent="0.2">
      <c r="D365" s="15" t="s">
        <v>519</v>
      </c>
    </row>
    <row r="366" spans="4:19" ht="25.5" customHeight="1" x14ac:dyDescent="0.2">
      <c r="E366" s="369" t="s">
        <v>494</v>
      </c>
      <c r="F366" s="369"/>
      <c r="G366" s="369"/>
      <c r="H366" s="369"/>
      <c r="I366" s="369"/>
      <c r="J366" s="369"/>
      <c r="K366" s="369"/>
      <c r="L366" s="369"/>
      <c r="M366" s="369"/>
      <c r="N366" s="369"/>
      <c r="O366" s="369"/>
      <c r="P366" s="369"/>
      <c r="Q366" s="369"/>
      <c r="R366" s="369"/>
      <c r="S366" s="369"/>
    </row>
    <row r="367" spans="4:19" ht="26.25" customHeight="1" x14ac:dyDescent="0.2">
      <c r="E367" s="370" t="s">
        <v>495</v>
      </c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</row>
    <row r="368" spans="4:19" x14ac:dyDescent="0.2">
      <c r="E368" s="371" t="s">
        <v>468</v>
      </c>
      <c r="F368" s="371"/>
      <c r="G368" s="371"/>
      <c r="H368" s="371"/>
      <c r="I368" s="371"/>
      <c r="J368" s="371"/>
      <c r="K368" s="359" t="s">
        <v>439</v>
      </c>
      <c r="L368" s="359"/>
      <c r="M368" s="359"/>
      <c r="N368" s="359"/>
      <c r="O368" s="359"/>
      <c r="P368" s="372" t="s">
        <v>440</v>
      </c>
      <c r="Q368" s="372"/>
      <c r="R368" s="372"/>
      <c r="S368" s="372"/>
    </row>
    <row r="369" spans="3:19" x14ac:dyDescent="0.2">
      <c r="E369" s="373" t="s">
        <v>469</v>
      </c>
      <c r="F369" s="373"/>
      <c r="G369" s="373"/>
      <c r="H369" s="373"/>
      <c r="I369" s="373"/>
      <c r="J369" s="373"/>
      <c r="K369" s="374">
        <v>8389</v>
      </c>
      <c r="L369" s="374"/>
      <c r="M369" s="374"/>
      <c r="N369" s="374"/>
      <c r="O369" s="374"/>
      <c r="P369" s="375">
        <f>K369/K377</f>
        <v>0.59542905813045643</v>
      </c>
      <c r="Q369" s="375"/>
      <c r="R369" s="375"/>
      <c r="S369" s="375">
        <f t="shared" ref="S369:S377" si="11">SUM(P369:R369)</f>
        <v>0.59542905813045643</v>
      </c>
    </row>
    <row r="370" spans="3:19" x14ac:dyDescent="0.2">
      <c r="E370" s="373" t="s">
        <v>470</v>
      </c>
      <c r="F370" s="373"/>
      <c r="G370" s="373"/>
      <c r="H370" s="373"/>
      <c r="I370" s="373"/>
      <c r="J370" s="373"/>
      <c r="K370" s="374">
        <v>1699</v>
      </c>
      <c r="L370" s="374"/>
      <c r="M370" s="374"/>
      <c r="N370" s="374"/>
      <c r="O370" s="374"/>
      <c r="P370" s="375">
        <f>K370/K377</f>
        <v>0.12059053162041308</v>
      </c>
      <c r="Q370" s="375"/>
      <c r="R370" s="375"/>
      <c r="S370" s="375">
        <f t="shared" si="11"/>
        <v>0.12059053162041308</v>
      </c>
    </row>
    <row r="371" spans="3:19" x14ac:dyDescent="0.2">
      <c r="E371" s="373" t="s">
        <v>471</v>
      </c>
      <c r="F371" s="373"/>
      <c r="G371" s="373"/>
      <c r="H371" s="373"/>
      <c r="I371" s="373"/>
      <c r="J371" s="373"/>
      <c r="K371" s="374">
        <v>967</v>
      </c>
      <c r="L371" s="374"/>
      <c r="M371" s="374"/>
      <c r="N371" s="374"/>
      <c r="O371" s="374"/>
      <c r="P371" s="375">
        <f>K371/K377</f>
        <v>6.8635105401376961E-2</v>
      </c>
      <c r="Q371" s="375"/>
      <c r="R371" s="375"/>
      <c r="S371" s="375">
        <f t="shared" si="11"/>
        <v>6.8635105401376961E-2</v>
      </c>
    </row>
    <row r="372" spans="3:19" x14ac:dyDescent="0.2">
      <c r="E372" s="373" t="s">
        <v>472</v>
      </c>
      <c r="F372" s="373"/>
      <c r="G372" s="373"/>
      <c r="H372" s="373"/>
      <c r="I372" s="373"/>
      <c r="J372" s="373"/>
      <c r="K372" s="374">
        <v>740</v>
      </c>
      <c r="L372" s="374"/>
      <c r="M372" s="374"/>
      <c r="N372" s="374"/>
      <c r="O372" s="374"/>
      <c r="P372" s="375">
        <f>K372/K377</f>
        <v>5.2523245084817941E-2</v>
      </c>
      <c r="Q372" s="375"/>
      <c r="R372" s="375"/>
      <c r="S372" s="375">
        <f t="shared" si="11"/>
        <v>5.2523245084817941E-2</v>
      </c>
    </row>
    <row r="373" spans="3:19" x14ac:dyDescent="0.2">
      <c r="E373" s="373" t="s">
        <v>473</v>
      </c>
      <c r="F373" s="373"/>
      <c r="G373" s="373"/>
      <c r="H373" s="373"/>
      <c r="I373" s="373"/>
      <c r="J373" s="373"/>
      <c r="K373" s="374">
        <v>644</v>
      </c>
      <c r="L373" s="374"/>
      <c r="M373" s="374"/>
      <c r="N373" s="374"/>
      <c r="O373" s="374"/>
      <c r="P373" s="375">
        <f>K373/K377</f>
        <v>4.5709418695436155E-2</v>
      </c>
      <c r="Q373" s="375"/>
      <c r="R373" s="375"/>
      <c r="S373" s="375">
        <f t="shared" si="11"/>
        <v>4.5709418695436155E-2</v>
      </c>
    </row>
    <row r="374" spans="3:19" x14ac:dyDescent="0.2">
      <c r="E374" s="373" t="s">
        <v>474</v>
      </c>
      <c r="F374" s="373"/>
      <c r="G374" s="373"/>
      <c r="H374" s="373"/>
      <c r="I374" s="373"/>
      <c r="J374" s="373"/>
      <c r="K374" s="374">
        <v>551</v>
      </c>
      <c r="L374" s="374"/>
      <c r="M374" s="374"/>
      <c r="N374" s="374"/>
      <c r="O374" s="374"/>
      <c r="P374" s="375">
        <f>K374/K377</f>
        <v>3.9108524380722549E-2</v>
      </c>
      <c r="Q374" s="375"/>
      <c r="R374" s="375"/>
      <c r="S374" s="375">
        <f t="shared" si="11"/>
        <v>3.9108524380722549E-2</v>
      </c>
    </row>
    <row r="375" spans="3:19" x14ac:dyDescent="0.2">
      <c r="E375" s="373" t="s">
        <v>505</v>
      </c>
      <c r="F375" s="373"/>
      <c r="G375" s="373"/>
      <c r="H375" s="373"/>
      <c r="I375" s="373"/>
      <c r="J375" s="373"/>
      <c r="K375" s="374">
        <v>835</v>
      </c>
      <c r="L375" s="374"/>
      <c r="M375" s="374"/>
      <c r="N375" s="374"/>
      <c r="O375" s="374"/>
      <c r="P375" s="375">
        <f>K375/K377</f>
        <v>5.9266094115977004E-2</v>
      </c>
      <c r="Q375" s="375"/>
      <c r="R375" s="375"/>
      <c r="S375" s="375">
        <f t="shared" si="11"/>
        <v>5.9266094115977004E-2</v>
      </c>
    </row>
    <row r="376" spans="3:19" x14ac:dyDescent="0.2">
      <c r="E376" s="373" t="s">
        <v>476</v>
      </c>
      <c r="F376" s="373"/>
      <c r="G376" s="373"/>
      <c r="H376" s="373"/>
      <c r="I376" s="373"/>
      <c r="J376" s="373"/>
      <c r="K376" s="374">
        <f>14089-13825</f>
        <v>264</v>
      </c>
      <c r="L376" s="374"/>
      <c r="M376" s="374"/>
      <c r="N376" s="374"/>
      <c r="O376" s="374"/>
      <c r="P376" s="375">
        <f>K376/K377</f>
        <v>1.8738022570799914E-2</v>
      </c>
      <c r="Q376" s="375"/>
      <c r="R376" s="375"/>
      <c r="S376" s="375">
        <f t="shared" si="11"/>
        <v>1.8738022570799914E-2</v>
      </c>
    </row>
    <row r="377" spans="3:19" x14ac:dyDescent="0.2">
      <c r="E377" s="376" t="s">
        <v>401</v>
      </c>
      <c r="F377" s="376"/>
      <c r="G377" s="376"/>
      <c r="H377" s="376"/>
      <c r="I377" s="376"/>
      <c r="J377" s="376"/>
      <c r="K377" s="377">
        <f>K369+K370+K371+K372+K373+K374+K375+K376</f>
        <v>14089</v>
      </c>
      <c r="L377" s="377"/>
      <c r="M377" s="377"/>
      <c r="N377" s="377"/>
      <c r="O377" s="377">
        <f>SUM(K377:N377)</f>
        <v>14089</v>
      </c>
      <c r="P377" s="378">
        <f>SUM(P369:P376)</f>
        <v>1</v>
      </c>
      <c r="Q377" s="378"/>
      <c r="R377" s="378"/>
      <c r="S377" s="378">
        <f t="shared" si="11"/>
        <v>1</v>
      </c>
    </row>
    <row r="378" spans="3:19" x14ac:dyDescent="0.2">
      <c r="E378" s="239" t="s">
        <v>477</v>
      </c>
      <c r="F378" s="239"/>
      <c r="G378" s="239"/>
      <c r="H378" s="240"/>
      <c r="I378" s="241"/>
      <c r="J378" s="241"/>
      <c r="K378" s="241"/>
      <c r="L378" s="241"/>
      <c r="M378" s="241"/>
      <c r="N378" s="241"/>
    </row>
    <row r="379" spans="3:19" x14ac:dyDescent="0.2">
      <c r="E379" s="239" t="s">
        <v>478</v>
      </c>
      <c r="F379" s="239"/>
      <c r="G379" s="239"/>
      <c r="H379" s="240"/>
      <c r="I379" s="241"/>
      <c r="J379" s="241"/>
      <c r="K379" s="241"/>
      <c r="L379" s="241"/>
      <c r="M379" s="241"/>
      <c r="N379" s="241"/>
    </row>
    <row r="380" spans="3:19" x14ac:dyDescent="0.2">
      <c r="C380"/>
      <c r="E380" s="242" t="s">
        <v>506</v>
      </c>
    </row>
  </sheetData>
  <mergeCells count="279">
    <mergeCell ref="E375:J375"/>
    <mergeCell ref="K375:O375"/>
    <mergeCell ref="P375:S375"/>
    <mergeCell ref="E376:J376"/>
    <mergeCell ref="K376:O376"/>
    <mergeCell ref="P376:S376"/>
    <mergeCell ref="E377:J377"/>
    <mergeCell ref="K377:O377"/>
    <mergeCell ref="P377:S377"/>
    <mergeCell ref="E372:J372"/>
    <mergeCell ref="K372:O372"/>
    <mergeCell ref="P372:S372"/>
    <mergeCell ref="E373:J373"/>
    <mergeCell ref="K373:O373"/>
    <mergeCell ref="P373:S373"/>
    <mergeCell ref="E374:J374"/>
    <mergeCell ref="K374:O374"/>
    <mergeCell ref="P374:S374"/>
    <mergeCell ref="E369:J369"/>
    <mergeCell ref="K369:O369"/>
    <mergeCell ref="P369:S369"/>
    <mergeCell ref="E370:J370"/>
    <mergeCell ref="K370:O370"/>
    <mergeCell ref="P370:S370"/>
    <mergeCell ref="E371:J371"/>
    <mergeCell ref="K371:O371"/>
    <mergeCell ref="P371:S371"/>
    <mergeCell ref="D360:G361"/>
    <mergeCell ref="H360:K360"/>
    <mergeCell ref="H361:K361"/>
    <mergeCell ref="D362:G363"/>
    <mergeCell ref="H362:K362"/>
    <mergeCell ref="H363:K363"/>
    <mergeCell ref="E366:S366"/>
    <mergeCell ref="E367:S367"/>
    <mergeCell ref="E368:J368"/>
    <mergeCell ref="K368:O368"/>
    <mergeCell ref="P368:S368"/>
    <mergeCell ref="D354:G355"/>
    <mergeCell ref="H354:K354"/>
    <mergeCell ref="H355:K355"/>
    <mergeCell ref="D356:G357"/>
    <mergeCell ref="H356:K356"/>
    <mergeCell ref="H357:K357"/>
    <mergeCell ref="D358:G359"/>
    <mergeCell ref="H358:K358"/>
    <mergeCell ref="H359:K359"/>
    <mergeCell ref="C340:P340"/>
    <mergeCell ref="D342:AA342"/>
    <mergeCell ref="D347:Z347"/>
    <mergeCell ref="D348:Z348"/>
    <mergeCell ref="D350:K351"/>
    <mergeCell ref="L350:S350"/>
    <mergeCell ref="L351:O351"/>
    <mergeCell ref="P351:S351"/>
    <mergeCell ref="D352:G353"/>
    <mergeCell ref="H352:K352"/>
    <mergeCell ref="L352:L353"/>
    <mergeCell ref="M352:M353"/>
    <mergeCell ref="N352:N353"/>
    <mergeCell ref="O352:O353"/>
    <mergeCell ref="P352:P353"/>
    <mergeCell ref="Q352:Q353"/>
    <mergeCell ref="R352:R353"/>
    <mergeCell ref="S352:S353"/>
    <mergeCell ref="H353:K353"/>
    <mergeCell ref="C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D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C333:C338"/>
    <mergeCell ref="D333:D337"/>
    <mergeCell ref="E333:G333"/>
    <mergeCell ref="H333:I333"/>
    <mergeCell ref="J333:K333"/>
    <mergeCell ref="L333:M333"/>
    <mergeCell ref="N333:O333"/>
    <mergeCell ref="P333:Q333"/>
    <mergeCell ref="R333:S333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D317:M317"/>
    <mergeCell ref="D318:D319"/>
    <mergeCell ref="E318:G318"/>
    <mergeCell ref="H318:J318"/>
    <mergeCell ref="K318:M318"/>
    <mergeCell ref="D324:M324"/>
    <mergeCell ref="D325:AA325"/>
    <mergeCell ref="C331:G332"/>
    <mergeCell ref="H331:K331"/>
    <mergeCell ref="L331:O331"/>
    <mergeCell ref="P331:S331"/>
    <mergeCell ref="T331:W331"/>
    <mergeCell ref="H332:I332"/>
    <mergeCell ref="J332:K332"/>
    <mergeCell ref="L332:M332"/>
    <mergeCell ref="N332:O332"/>
    <mergeCell ref="P332:Q332"/>
    <mergeCell ref="R332:S332"/>
    <mergeCell ref="T332:U332"/>
    <mergeCell ref="V332:W332"/>
    <mergeCell ref="H306:I306"/>
    <mergeCell ref="H308:I308"/>
    <mergeCell ref="H309:I309"/>
    <mergeCell ref="H310:I310"/>
    <mergeCell ref="H311:I311"/>
    <mergeCell ref="H312:I312"/>
    <mergeCell ref="H313:I313"/>
    <mergeCell ref="A315:N315"/>
    <mergeCell ref="A316:K316"/>
    <mergeCell ref="C289:C292"/>
    <mergeCell ref="C293:C296"/>
    <mergeCell ref="C297:D297"/>
    <mergeCell ref="H301:I301"/>
    <mergeCell ref="H302:I302"/>
    <mergeCell ref="M302:N302"/>
    <mergeCell ref="H303:I303"/>
    <mergeCell ref="H304:I304"/>
    <mergeCell ref="H305:I305"/>
    <mergeCell ref="A266:D266"/>
    <mergeCell ref="A267:D267"/>
    <mergeCell ref="A268:D268"/>
    <mergeCell ref="A269:D269"/>
    <mergeCell ref="A270:D270"/>
    <mergeCell ref="C272:AA275"/>
    <mergeCell ref="C277:C280"/>
    <mergeCell ref="C281:C284"/>
    <mergeCell ref="C285:C288"/>
    <mergeCell ref="A254:D254"/>
    <mergeCell ref="A255:D255"/>
    <mergeCell ref="A256:D256"/>
    <mergeCell ref="A257:D257"/>
    <mergeCell ref="A258:D258"/>
    <mergeCell ref="A259:N259"/>
    <mergeCell ref="A261:L261"/>
    <mergeCell ref="A262:D265"/>
    <mergeCell ref="E262:L263"/>
    <mergeCell ref="E264:H264"/>
    <mergeCell ref="I264:L264"/>
    <mergeCell ref="A241:D241"/>
    <mergeCell ref="A242:D242"/>
    <mergeCell ref="A243:N243"/>
    <mergeCell ref="A245:X245"/>
    <mergeCell ref="A246:X246"/>
    <mergeCell ref="A247:X247"/>
    <mergeCell ref="A248:X248"/>
    <mergeCell ref="A249:X249"/>
    <mergeCell ref="A250:D253"/>
    <mergeCell ref="E250:T250"/>
    <mergeCell ref="U250:X250"/>
    <mergeCell ref="E251:L251"/>
    <mergeCell ref="M251:T251"/>
    <mergeCell ref="U251:V252"/>
    <mergeCell ref="W251:X252"/>
    <mergeCell ref="E252:H252"/>
    <mergeCell ref="I252:L252"/>
    <mergeCell ref="M252:P252"/>
    <mergeCell ref="Q252:T252"/>
    <mergeCell ref="A180:D180"/>
    <mergeCell ref="A181:A240"/>
    <mergeCell ref="B181:B186"/>
    <mergeCell ref="C185:C186"/>
    <mergeCell ref="B187:B207"/>
    <mergeCell ref="C187:C194"/>
    <mergeCell ref="C200:C201"/>
    <mergeCell ref="B208:B215"/>
    <mergeCell ref="C214:C215"/>
    <mergeCell ref="B216:B231"/>
    <mergeCell ref="C224:C225"/>
    <mergeCell ref="B232:B240"/>
    <mergeCell ref="C232:C235"/>
    <mergeCell ref="A136:D136"/>
    <mergeCell ref="A137:A179"/>
    <mergeCell ref="B137:B145"/>
    <mergeCell ref="C137:C138"/>
    <mergeCell ref="B146:B149"/>
    <mergeCell ref="C146:C149"/>
    <mergeCell ref="B150:B156"/>
    <mergeCell ref="C155:C156"/>
    <mergeCell ref="B157:B168"/>
    <mergeCell ref="C162:C163"/>
    <mergeCell ref="B169:B179"/>
    <mergeCell ref="C170:C175"/>
    <mergeCell ref="A82:D82"/>
    <mergeCell ref="A83:A135"/>
    <mergeCell ref="B83:B89"/>
    <mergeCell ref="C83:C85"/>
    <mergeCell ref="B90:B100"/>
    <mergeCell ref="C97:C99"/>
    <mergeCell ref="B101:B106"/>
    <mergeCell ref="C105:C106"/>
    <mergeCell ref="B107:B126"/>
    <mergeCell ref="C108:C113"/>
    <mergeCell ref="C118:C120"/>
    <mergeCell ref="B127:B135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1"/>
  <sheetViews>
    <sheetView topLeftCell="A295" zoomScaleNormal="100" workbookViewId="0">
      <selection activeCell="D350" sqref="D350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44093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>
        <v>1</v>
      </c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>
        <v>1</v>
      </c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13</v>
      </c>
      <c r="G13" s="44">
        <f>E13-F13</f>
        <v>7</v>
      </c>
      <c r="H13" s="45">
        <f>F13/E13</f>
        <v>0.65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8</v>
      </c>
      <c r="G14" s="44">
        <f>E14-F14</f>
        <v>0</v>
      </c>
      <c r="H14" s="45">
        <f>F14/E14</f>
        <v>1</v>
      </c>
      <c r="I14" s="44">
        <v>10</v>
      </c>
      <c r="J14" s="43">
        <v>9</v>
      </c>
      <c r="K14" s="44">
        <f>I14-J14</f>
        <v>1</v>
      </c>
      <c r="L14" s="46">
        <f>J14/I14</f>
        <v>0.9</v>
      </c>
      <c r="M14" s="54"/>
      <c r="N14" s="51"/>
      <c r="O14" s="49"/>
      <c r="P14" s="45"/>
      <c r="Q14" s="54"/>
      <c r="R14" s="43"/>
      <c r="S14" s="44"/>
      <c r="T14" s="46"/>
      <c r="U14" s="51">
        <v>2</v>
      </c>
      <c r="V14" s="51"/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8</v>
      </c>
      <c r="G16" s="44">
        <f>E16-F16</f>
        <v>2</v>
      </c>
      <c r="H16" s="45">
        <f>F16/E16</f>
        <v>0.8</v>
      </c>
      <c r="I16" s="44">
        <v>15</v>
      </c>
      <c r="J16" s="43">
        <v>5</v>
      </c>
      <c r="K16" s="44">
        <f>I16-J16</f>
        <v>10</v>
      </c>
      <c r="L16" s="46">
        <f>J16/I16</f>
        <v>0.33333333333333331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42</v>
      </c>
      <c r="G17" s="44">
        <f>E17-F17</f>
        <v>23</v>
      </c>
      <c r="H17" s="45">
        <f>F17/E17</f>
        <v>0.64615384615384619</v>
      </c>
      <c r="I17" s="44">
        <v>70</v>
      </c>
      <c r="J17" s="43">
        <v>45</v>
      </c>
      <c r="K17" s="44">
        <f>I17-J17</f>
        <v>25</v>
      </c>
      <c r="L17" s="46">
        <f>J17/I17</f>
        <v>0.6428571428571429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>
        <v>1</v>
      </c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58</v>
      </c>
      <c r="G19" s="44">
        <f>E19-F19</f>
        <v>3</v>
      </c>
      <c r="H19" s="45">
        <f>F19/E19</f>
        <v>0.95081967213114749</v>
      </c>
      <c r="I19" s="44">
        <v>83</v>
      </c>
      <c r="J19" s="43">
        <v>72</v>
      </c>
      <c r="K19" s="44">
        <f>I19-J19</f>
        <v>11</v>
      </c>
      <c r="L19" s="46">
        <f>J19/I19</f>
        <v>0.86746987951807231</v>
      </c>
      <c r="M19" s="54">
        <v>5</v>
      </c>
      <c r="N19" s="51">
        <v>4</v>
      </c>
      <c r="O19" s="49">
        <f>M19-N19</f>
        <v>1</v>
      </c>
      <c r="P19" s="45">
        <f>N19/M19</f>
        <v>0.8</v>
      </c>
      <c r="Q19" s="54"/>
      <c r="R19" s="43"/>
      <c r="S19" s="44"/>
      <c r="T19" s="46"/>
      <c r="U19" s="51"/>
      <c r="V19" s="51"/>
      <c r="W19" s="51"/>
      <c r="X19" s="52">
        <v>10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2</v>
      </c>
      <c r="O20" s="49">
        <f>M20-N20</f>
        <v>3</v>
      </c>
      <c r="P20" s="45">
        <f>N20/M20</f>
        <v>0.4</v>
      </c>
      <c r="Q20" s="54">
        <v>10</v>
      </c>
      <c r="R20" s="43">
        <v>7</v>
      </c>
      <c r="S20" s="44">
        <f>Q20-R20</f>
        <v>3</v>
      </c>
      <c r="T20" s="46">
        <f>R20/Q20</f>
        <v>0.7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3</v>
      </c>
      <c r="G22" s="44">
        <f>E22-F22</f>
        <v>2</v>
      </c>
      <c r="H22" s="45">
        <f>F22/E22</f>
        <v>0.6</v>
      </c>
      <c r="I22" s="44">
        <v>8</v>
      </c>
      <c r="J22" s="43">
        <v>8</v>
      </c>
      <c r="K22" s="44">
        <f>I22-J22</f>
        <v>0</v>
      </c>
      <c r="L22" s="46">
        <f>J22/I22</f>
        <v>1</v>
      </c>
      <c r="M22" s="54"/>
      <c r="N22" s="51"/>
      <c r="O22" s="49"/>
      <c r="P22" s="45"/>
      <c r="Q22" s="54"/>
      <c r="R22" s="43"/>
      <c r="S22" s="44"/>
      <c r="T22" s="46"/>
      <c r="U22" s="51"/>
      <c r="V22" s="51">
        <v>3</v>
      </c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29</v>
      </c>
      <c r="G24" s="44">
        <f>E24-F24</f>
        <v>4</v>
      </c>
      <c r="H24" s="45">
        <f>F24/E24</f>
        <v>0.87878787878787878</v>
      </c>
      <c r="I24" s="44">
        <v>48</v>
      </c>
      <c r="J24" s="43">
        <v>25</v>
      </c>
      <c r="K24" s="44">
        <f>I24-J24</f>
        <v>23</v>
      </c>
      <c r="L24" s="46">
        <f>J24/I24</f>
        <v>0.52083333333333337</v>
      </c>
      <c r="M24" s="54">
        <v>6</v>
      </c>
      <c r="N24" s="51">
        <v>2</v>
      </c>
      <c r="O24" s="49">
        <f>M24-N24</f>
        <v>4</v>
      </c>
      <c r="P24" s="45">
        <f>N24/M24</f>
        <v>0.33333333333333331</v>
      </c>
      <c r="Q24" s="54">
        <v>10</v>
      </c>
      <c r="R24" s="43">
        <v>3</v>
      </c>
      <c r="S24" s="44">
        <f>Q24-R24</f>
        <v>7</v>
      </c>
      <c r="T24" s="46">
        <f>R24/Q24</f>
        <v>0.3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57</v>
      </c>
      <c r="G25" s="44">
        <f>E25-F25</f>
        <v>5</v>
      </c>
      <c r="H25" s="45">
        <f>F25/E25</f>
        <v>0.91935483870967738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/>
      <c r="V25" s="51">
        <v>13</v>
      </c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22</v>
      </c>
      <c r="G27" s="44">
        <f>E27-F27</f>
        <v>0</v>
      </c>
      <c r="H27" s="45">
        <f>F27/E27</f>
        <v>1</v>
      </c>
      <c r="I27" s="44">
        <v>34</v>
      </c>
      <c r="J27" s="43">
        <v>14</v>
      </c>
      <c r="K27" s="44">
        <f>I27-J27</f>
        <v>20</v>
      </c>
      <c r="L27" s="46">
        <f>J27/I27</f>
        <v>0.41176470588235292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42</v>
      </c>
      <c r="G29" s="44">
        <f>E29-F29</f>
        <v>10</v>
      </c>
      <c r="H29" s="45">
        <f>F29/E29</f>
        <v>0.80769230769230771</v>
      </c>
      <c r="I29" s="44">
        <v>32</v>
      </c>
      <c r="J29" s="43">
        <v>12</v>
      </c>
      <c r="K29" s="44">
        <f>I29-J29</f>
        <v>20</v>
      </c>
      <c r="L29" s="46">
        <f>J29/I29</f>
        <v>0.375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8</v>
      </c>
      <c r="G30" s="44">
        <f>E30-F30</f>
        <v>2</v>
      </c>
      <c r="H30" s="45">
        <f>F30/E30</f>
        <v>0.8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1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2</v>
      </c>
      <c r="X33" s="52">
        <v>1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7</v>
      </c>
      <c r="G34" s="44">
        <f>E34-F34</f>
        <v>1</v>
      </c>
      <c r="H34" s="45">
        <f>F34/E34</f>
        <v>0.875</v>
      </c>
      <c r="I34" s="44">
        <v>10</v>
      </c>
      <c r="J34" s="43">
        <v>10</v>
      </c>
      <c r="K34" s="44">
        <f>I34-J34</f>
        <v>0</v>
      </c>
      <c r="L34" s="46">
        <f>J34/I34</f>
        <v>1</v>
      </c>
      <c r="M34" s="54"/>
      <c r="N34" s="51"/>
      <c r="O34" s="49"/>
      <c r="P34" s="45"/>
      <c r="Q34" s="54"/>
      <c r="R34" s="43"/>
      <c r="S34" s="44"/>
      <c r="T34" s="46"/>
      <c r="U34" s="51">
        <v>1</v>
      </c>
      <c r="V34" s="51">
        <v>1</v>
      </c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118</v>
      </c>
      <c r="G35" s="44">
        <f>E35-F35</f>
        <v>7</v>
      </c>
      <c r="H35" s="45">
        <f>F35/E35</f>
        <v>0.94399999999999995</v>
      </c>
      <c r="I35" s="44">
        <v>212</v>
      </c>
      <c r="J35" s="43">
        <v>66</v>
      </c>
      <c r="K35" s="44">
        <f>I35-J35</f>
        <v>146</v>
      </c>
      <c r="L35" s="46">
        <f>J35/I35</f>
        <v>0.31132075471698112</v>
      </c>
      <c r="M35" s="54"/>
      <c r="N35" s="51"/>
      <c r="O35" s="49"/>
      <c r="P35" s="45"/>
      <c r="Q35" s="54"/>
      <c r="R35" s="43"/>
      <c r="S35" s="44"/>
      <c r="T35" s="46"/>
      <c r="U35" s="51">
        <v>7</v>
      </c>
      <c r="V35" s="51">
        <v>7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>
        <v>2</v>
      </c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</v>
      </c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21</v>
      </c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2</v>
      </c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2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/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>
        <v>1</v>
      </c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30</v>
      </c>
      <c r="G50" s="44">
        <f>E50-F50</f>
        <v>0</v>
      </c>
      <c r="H50" s="45">
        <f>F50/E50</f>
        <v>1</v>
      </c>
      <c r="I50" s="44">
        <v>24</v>
      </c>
      <c r="J50" s="43">
        <v>19</v>
      </c>
      <c r="K50" s="44">
        <f>I50-J50</f>
        <v>5</v>
      </c>
      <c r="L50" s="46">
        <f>J50/I50</f>
        <v>0.79166666666666663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1</v>
      </c>
      <c r="W50" s="51"/>
      <c r="X50" s="52">
        <v>1</v>
      </c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2</v>
      </c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>
        <v>1</v>
      </c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1</v>
      </c>
      <c r="G65" s="44">
        <f>E65-F65</f>
        <v>3</v>
      </c>
      <c r="H65" s="45">
        <f>F65/E65</f>
        <v>0.25</v>
      </c>
      <c r="I65" s="44">
        <v>4</v>
      </c>
      <c r="J65" s="43">
        <v>4</v>
      </c>
      <c r="K65" s="44">
        <f>I65-J65</f>
        <v>0</v>
      </c>
      <c r="L65" s="46">
        <f>J65/I65</f>
        <v>1</v>
      </c>
      <c r="M65" s="54"/>
      <c r="N65" s="51"/>
      <c r="O65" s="49"/>
      <c r="P65" s="45"/>
      <c r="Q65" s="54"/>
      <c r="R65" s="43"/>
      <c r="S65" s="44"/>
      <c r="T65" s="46"/>
      <c r="U65" s="51">
        <v>1</v>
      </c>
      <c r="V65" s="51">
        <v>2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>
        <v>10</v>
      </c>
      <c r="F66" s="43">
        <v>2</v>
      </c>
      <c r="G66" s="44">
        <f>E66-F66</f>
        <v>8</v>
      </c>
      <c r="H66" s="45">
        <f>F66/E66</f>
        <v>0.2</v>
      </c>
      <c r="I66" s="44">
        <v>40</v>
      </c>
      <c r="J66" s="43">
        <v>3</v>
      </c>
      <c r="K66" s="44">
        <f>I66-J66</f>
        <v>37</v>
      </c>
      <c r="L66" s="46">
        <f>J66/I66</f>
        <v>7.4999999999999997E-2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7</v>
      </c>
      <c r="G67" s="44">
        <f>E67-F67</f>
        <v>13</v>
      </c>
      <c r="H67" s="45">
        <f>F67/E67</f>
        <v>0.35</v>
      </c>
      <c r="I67" s="44">
        <v>60</v>
      </c>
      <c r="J67" s="43">
        <v>5</v>
      </c>
      <c r="K67" s="44">
        <f>I67-J67</f>
        <v>55</v>
      </c>
      <c r="L67" s="46">
        <f>J67/I67</f>
        <v>8.3333333333333329E-2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4</v>
      </c>
      <c r="G71" s="44">
        <f>E71-F71</f>
        <v>6</v>
      </c>
      <c r="H71" s="45">
        <f>F71/E71</f>
        <v>0.4</v>
      </c>
      <c r="I71" s="44">
        <v>20</v>
      </c>
      <c r="J71" s="43">
        <v>3</v>
      </c>
      <c r="K71" s="44">
        <f>I71-J71</f>
        <v>17</v>
      </c>
      <c r="L71" s="46">
        <f>J71/I71</f>
        <v>0.15</v>
      </c>
      <c r="M71" s="54"/>
      <c r="N71" s="51"/>
      <c r="O71" s="49"/>
      <c r="P71" s="45"/>
      <c r="Q71" s="54"/>
      <c r="R71" s="43"/>
      <c r="S71" s="44"/>
      <c r="T71" s="46"/>
      <c r="U71" s="51"/>
      <c r="V71" s="51">
        <v>1</v>
      </c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2</v>
      </c>
      <c r="G73" s="44">
        <f>E73-F73</f>
        <v>2</v>
      </c>
      <c r="H73" s="45">
        <f>F73/E73</f>
        <v>0.5</v>
      </c>
      <c r="I73" s="44">
        <v>8</v>
      </c>
      <c r="J73" s="43">
        <v>0</v>
      </c>
      <c r="K73" s="44">
        <f>I73-J73</f>
        <v>8</v>
      </c>
      <c r="L73" s="46">
        <f>J73/I73</f>
        <v>0</v>
      </c>
      <c r="M73" s="54"/>
      <c r="N73" s="51"/>
      <c r="O73" s="49"/>
      <c r="P73" s="45"/>
      <c r="Q73" s="54"/>
      <c r="R73" s="43"/>
      <c r="S73" s="44"/>
      <c r="T73" s="46"/>
      <c r="U73" s="51"/>
      <c r="V73" s="51">
        <v>1</v>
      </c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2</v>
      </c>
      <c r="G74" s="44">
        <f>E74-F74</f>
        <v>0</v>
      </c>
      <c r="H74" s="45">
        <f>F74/E74</f>
        <v>1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>
        <v>2</v>
      </c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18</v>
      </c>
      <c r="G80" s="44">
        <f>E80-F80</f>
        <v>2</v>
      </c>
      <c r="H80" s="45">
        <f>F80/E80</f>
        <v>0.9</v>
      </c>
      <c r="I80" s="44">
        <v>20</v>
      </c>
      <c r="J80" s="43">
        <v>11</v>
      </c>
      <c r="K80" s="44">
        <f>I80-J80</f>
        <v>9</v>
      </c>
      <c r="L80" s="46">
        <f>J80/I80</f>
        <v>0.55000000000000004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2</v>
      </c>
      <c r="G81" s="44">
        <f>E81-F81</f>
        <v>2</v>
      </c>
      <c r="H81" s="45">
        <f>F81/E81</f>
        <v>0.5</v>
      </c>
      <c r="I81" s="44">
        <v>6</v>
      </c>
      <c r="J81" s="43">
        <v>5</v>
      </c>
      <c r="K81" s="44">
        <f>I81-J81</f>
        <v>1</v>
      </c>
      <c r="L81" s="46">
        <f>J81/I81</f>
        <v>0.83333333333333337</v>
      </c>
      <c r="M81" s="54"/>
      <c r="N81" s="51"/>
      <c r="O81" s="49"/>
      <c r="P81" s="45"/>
      <c r="Q81" s="54">
        <v>2</v>
      </c>
      <c r="R81" s="43">
        <v>0</v>
      </c>
      <c r="S81" s="44">
        <f>Q81-R81</f>
        <v>2</v>
      </c>
      <c r="T81" s="46">
        <f>R81/Q81</f>
        <v>0</v>
      </c>
      <c r="U81" s="51">
        <v>1</v>
      </c>
      <c r="V81" s="51">
        <v>1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585</v>
      </c>
      <c r="F82" s="59">
        <f>SUM(F10:F81)</f>
        <v>483</v>
      </c>
      <c r="G82" s="59">
        <f>E82-F82</f>
        <v>102</v>
      </c>
      <c r="H82" s="24">
        <f>F82/E82</f>
        <v>0.82564102564102559</v>
      </c>
      <c r="I82" s="23">
        <f>SUM(I10:I81)</f>
        <v>808</v>
      </c>
      <c r="J82" s="23">
        <f>SUM(J10:J81)</f>
        <v>406</v>
      </c>
      <c r="K82" s="23">
        <f>I82-J82</f>
        <v>402</v>
      </c>
      <c r="L82" s="60">
        <f>J82/I82</f>
        <v>0.50247524752475248</v>
      </c>
      <c r="M82" s="59">
        <f>SUM(M10:M81)</f>
        <v>16</v>
      </c>
      <c r="N82" s="59">
        <f>SUM(N10:N81)</f>
        <v>8</v>
      </c>
      <c r="O82" s="61">
        <f>M82-N82</f>
        <v>8</v>
      </c>
      <c r="P82" s="24">
        <f>N82/M82</f>
        <v>0.5</v>
      </c>
      <c r="Q82" s="59">
        <f>SUM(Q10:Q81)</f>
        <v>22</v>
      </c>
      <c r="R82" s="59">
        <f>SUM(R10:R81)</f>
        <v>10</v>
      </c>
      <c r="S82" s="23">
        <f>Q82-R82</f>
        <v>12</v>
      </c>
      <c r="T82" s="60">
        <f>R82/Q82</f>
        <v>0.45454545454545453</v>
      </c>
      <c r="U82" s="59">
        <f>SUM(U10:U81)</f>
        <v>16</v>
      </c>
      <c r="V82" s="59">
        <f>SUM(V10:V81)</f>
        <v>72</v>
      </c>
      <c r="W82" s="59">
        <f>SUM(W10:W81)</f>
        <v>2</v>
      </c>
      <c r="X82" s="62">
        <f>SUM(X10:X81)</f>
        <v>12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1</v>
      </c>
      <c r="G83" s="68">
        <f>E83-F83</f>
        <v>6</v>
      </c>
      <c r="H83" s="69">
        <f>F83/E83</f>
        <v>0.14285714285714285</v>
      </c>
      <c r="I83" s="68">
        <v>7</v>
      </c>
      <c r="J83" s="67">
        <v>0</v>
      </c>
      <c r="K83" s="70">
        <f>I83-J83</f>
        <v>7</v>
      </c>
      <c r="L83" s="71">
        <f>J83/I83</f>
        <v>0</v>
      </c>
      <c r="M83" s="68">
        <v>2</v>
      </c>
      <c r="N83" s="67">
        <v>0</v>
      </c>
      <c r="O83" s="70">
        <f>M83-N83</f>
        <v>2</v>
      </c>
      <c r="P83" s="69">
        <f>N83/M83</f>
        <v>0</v>
      </c>
      <c r="Q83" s="68">
        <v>3</v>
      </c>
      <c r="R83" s="67">
        <v>0</v>
      </c>
      <c r="S83" s="70">
        <f>Q83-R83</f>
        <v>3</v>
      </c>
      <c r="T83" s="71">
        <f>R83/Q83</f>
        <v>0</v>
      </c>
      <c r="U83" s="72"/>
      <c r="V83" s="67">
        <v>1</v>
      </c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2</v>
      </c>
      <c r="G84" s="76">
        <f>E84-F84</f>
        <v>3</v>
      </c>
      <c r="H84" s="77">
        <f>F84/E84</f>
        <v>0.4</v>
      </c>
      <c r="I84" s="76">
        <v>15</v>
      </c>
      <c r="J84" s="75">
        <v>1</v>
      </c>
      <c r="K84" s="78">
        <f>I84-J84</f>
        <v>14</v>
      </c>
      <c r="L84" s="79">
        <f>J84/I84</f>
        <v>6.6666666666666666E-2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4</v>
      </c>
      <c r="G87" s="76">
        <f>E87-F87</f>
        <v>6</v>
      </c>
      <c r="H87" s="77">
        <f>F87/E87</f>
        <v>0.4</v>
      </c>
      <c r="I87" s="76">
        <v>20</v>
      </c>
      <c r="J87" s="75">
        <v>5</v>
      </c>
      <c r="K87" s="78">
        <f>I87-J87</f>
        <v>15</v>
      </c>
      <c r="L87" s="79">
        <f>J87/I87</f>
        <v>0.25</v>
      </c>
      <c r="M87" s="76"/>
      <c r="N87" s="75"/>
      <c r="O87" s="78"/>
      <c r="P87" s="77"/>
      <c r="Q87" s="76"/>
      <c r="R87" s="75"/>
      <c r="S87" s="78"/>
      <c r="T87" s="79"/>
      <c r="U87" s="80"/>
      <c r="V87" s="75">
        <v>1</v>
      </c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149</v>
      </c>
      <c r="D88" s="65" t="s">
        <v>150</v>
      </c>
      <c r="E88" s="74">
        <v>10</v>
      </c>
      <c r="F88" s="75">
        <v>2</v>
      </c>
      <c r="G88" s="76">
        <f>E88-F88</f>
        <v>8</v>
      </c>
      <c r="H88" s="77">
        <f>F88/E88</f>
        <v>0.2</v>
      </c>
      <c r="I88" s="76">
        <v>7</v>
      </c>
      <c r="J88" s="75">
        <v>0</v>
      </c>
      <c r="K88" s="78">
        <f>I88-J88</f>
        <v>7</v>
      </c>
      <c r="L88" s="79">
        <f>J88/I88</f>
        <v>0</v>
      </c>
      <c r="M88" s="76"/>
      <c r="N88" s="75"/>
      <c r="O88" s="78"/>
      <c r="P88" s="77"/>
      <c r="Q88" s="76"/>
      <c r="R88" s="75"/>
      <c r="S88" s="78"/>
      <c r="T88" s="79"/>
      <c r="U88" s="80"/>
      <c r="V88" s="75"/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151</v>
      </c>
      <c r="D89" s="65" t="s">
        <v>152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>
        <v>2</v>
      </c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 t="s">
        <v>153</v>
      </c>
      <c r="C90" s="64" t="s">
        <v>154</v>
      </c>
      <c r="D90" s="65" t="s">
        <v>155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156</v>
      </c>
      <c r="D91" s="65" t="s">
        <v>157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158</v>
      </c>
      <c r="D92" s="65" t="s">
        <v>159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1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160</v>
      </c>
      <c r="D93" s="65" t="s">
        <v>161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162</v>
      </c>
      <c r="D94" s="65" t="s">
        <v>163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164</v>
      </c>
      <c r="D95" s="65" t="s">
        <v>165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/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166</v>
      </c>
      <c r="D96" s="65" t="s">
        <v>167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>
        <v>2</v>
      </c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 t="s">
        <v>168</v>
      </c>
      <c r="D97" s="65" t="s">
        <v>169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170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171</v>
      </c>
      <c r="E99" s="74">
        <v>10</v>
      </c>
      <c r="F99" s="75">
        <v>7</v>
      </c>
      <c r="G99" s="76">
        <f>E99-F99</f>
        <v>3</v>
      </c>
      <c r="H99" s="77">
        <f>F99/E99</f>
        <v>0.7</v>
      </c>
      <c r="I99" s="76">
        <v>10</v>
      </c>
      <c r="J99" s="75">
        <v>9</v>
      </c>
      <c r="K99" s="78">
        <f>I99-J99</f>
        <v>1</v>
      </c>
      <c r="L99" s="79">
        <f>J99/I99</f>
        <v>0.9</v>
      </c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</row>
    <row r="100" spans="1:240" x14ac:dyDescent="0.2">
      <c r="A100" s="274"/>
      <c r="B100" s="275"/>
      <c r="C100" s="64" t="s">
        <v>172</v>
      </c>
      <c r="D100" s="65" t="s">
        <v>173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>
        <v>2</v>
      </c>
      <c r="W100" s="75"/>
      <c r="X100" s="81"/>
    </row>
    <row r="101" spans="1:240" x14ac:dyDescent="0.2">
      <c r="A101" s="274"/>
      <c r="B101" s="275" t="s">
        <v>174</v>
      </c>
      <c r="C101" s="64" t="s">
        <v>175</v>
      </c>
      <c r="D101" s="65" t="s">
        <v>176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177</v>
      </c>
      <c r="D102" s="65" t="s">
        <v>178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>
        <v>1</v>
      </c>
      <c r="W102" s="75"/>
      <c r="X102" s="81"/>
    </row>
    <row r="103" spans="1:240" x14ac:dyDescent="0.2">
      <c r="A103" s="274"/>
      <c r="B103" s="275"/>
      <c r="C103" s="64" t="s">
        <v>179</v>
      </c>
      <c r="D103" s="65" t="s">
        <v>180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/>
      <c r="W103" s="75"/>
      <c r="X103" s="81"/>
    </row>
    <row r="104" spans="1:240" x14ac:dyDescent="0.2">
      <c r="A104" s="274"/>
      <c r="B104" s="275"/>
      <c r="C104" s="64" t="s">
        <v>211</v>
      </c>
      <c r="D104" s="65" t="s">
        <v>202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>
        <v>1</v>
      </c>
      <c r="W104" s="75"/>
      <c r="X104" s="81"/>
    </row>
    <row r="105" spans="1:240" x14ac:dyDescent="0.2">
      <c r="A105" s="274"/>
      <c r="B105" s="275"/>
      <c r="C105" s="275" t="s">
        <v>181</v>
      </c>
      <c r="D105" s="65" t="s">
        <v>182</v>
      </c>
      <c r="E105" s="74">
        <v>30</v>
      </c>
      <c r="F105" s="75">
        <v>30</v>
      </c>
      <c r="G105" s="76">
        <f>E105-F105</f>
        <v>0</v>
      </c>
      <c r="H105" s="77">
        <f>F105/E105</f>
        <v>1</v>
      </c>
      <c r="I105" s="76">
        <v>52</v>
      </c>
      <c r="J105" s="75">
        <v>30</v>
      </c>
      <c r="K105" s="78">
        <f>I105-J105</f>
        <v>22</v>
      </c>
      <c r="L105" s="79">
        <f>J105/I105</f>
        <v>0.57692307692307687</v>
      </c>
      <c r="M105" s="76"/>
      <c r="N105" s="75"/>
      <c r="O105" s="78"/>
      <c r="P105" s="77"/>
      <c r="Q105" s="76"/>
      <c r="R105" s="75"/>
      <c r="S105" s="78"/>
      <c r="T105" s="79"/>
      <c r="U105" s="80">
        <v>12</v>
      </c>
      <c r="V105" s="75">
        <v>15</v>
      </c>
      <c r="W105" s="75"/>
      <c r="X105" s="81">
        <v>2</v>
      </c>
    </row>
    <row r="106" spans="1:240" x14ac:dyDescent="0.2">
      <c r="A106" s="274"/>
      <c r="B106" s="275"/>
      <c r="C106" s="275"/>
      <c r="D106" s="65" t="s">
        <v>183</v>
      </c>
      <c r="E106" s="74"/>
      <c r="F106" s="75"/>
      <c r="G106" s="76"/>
      <c r="H106" s="77"/>
      <c r="I106" s="76"/>
      <c r="J106" s="75"/>
      <c r="K106" s="78"/>
      <c r="L106" s="79"/>
      <c r="M106" s="76"/>
      <c r="N106" s="75"/>
      <c r="O106" s="78"/>
      <c r="P106" s="77"/>
      <c r="Q106" s="76"/>
      <c r="R106" s="75"/>
      <c r="S106" s="78"/>
      <c r="T106" s="79"/>
      <c r="U106" s="80">
        <v>7</v>
      </c>
      <c r="V106" s="75">
        <v>1</v>
      </c>
      <c r="W106" s="75"/>
      <c r="X106" s="81"/>
    </row>
    <row r="107" spans="1:240" x14ac:dyDescent="0.2">
      <c r="A107" s="274"/>
      <c r="B107" s="275" t="s">
        <v>184</v>
      </c>
      <c r="C107" s="64" t="s">
        <v>185</v>
      </c>
      <c r="D107" s="65" t="s">
        <v>186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188</v>
      </c>
      <c r="E108" s="74">
        <v>30</v>
      </c>
      <c r="F108" s="75">
        <v>22</v>
      </c>
      <c r="G108" s="76">
        <f>E108-F108</f>
        <v>8</v>
      </c>
      <c r="H108" s="77">
        <f>F108/E108</f>
        <v>0.73333333333333328</v>
      </c>
      <c r="I108" s="76">
        <v>27</v>
      </c>
      <c r="J108" s="75">
        <v>13</v>
      </c>
      <c r="K108" s="78">
        <f>I108-J108</f>
        <v>14</v>
      </c>
      <c r="L108" s="79">
        <f>J108/I108</f>
        <v>0.48148148148148145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>
        <v>1</v>
      </c>
      <c r="W108" s="75"/>
      <c r="X108" s="81">
        <v>1</v>
      </c>
    </row>
    <row r="109" spans="1:240" x14ac:dyDescent="0.2">
      <c r="A109" s="274"/>
      <c r="B109" s="275"/>
      <c r="C109" s="275"/>
      <c r="D109" s="82" t="s">
        <v>189</v>
      </c>
      <c r="E109" s="74">
        <v>14</v>
      </c>
      <c r="F109" s="75">
        <v>9</v>
      </c>
      <c r="G109" s="76">
        <f>E109-F109</f>
        <v>5</v>
      </c>
      <c r="H109" s="77">
        <f>F109/E109</f>
        <v>0.6428571428571429</v>
      </c>
      <c r="I109" s="76">
        <v>28</v>
      </c>
      <c r="J109" s="75">
        <v>13</v>
      </c>
      <c r="K109" s="78">
        <f>I109-J109</f>
        <v>15</v>
      </c>
      <c r="L109" s="79">
        <f>J109/I109</f>
        <v>0.4642857142857143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 t="s">
        <v>187</v>
      </c>
      <c r="D110" s="65" t="s">
        <v>190</v>
      </c>
      <c r="E110" s="74">
        <v>2</v>
      </c>
      <c r="F110" s="75">
        <v>1</v>
      </c>
      <c r="G110" s="76">
        <f>E110-F110</f>
        <v>1</v>
      </c>
      <c r="H110" s="77">
        <f>F110/E110</f>
        <v>0.5</v>
      </c>
      <c r="I110" s="76">
        <v>4</v>
      </c>
      <c r="J110" s="75">
        <v>1</v>
      </c>
      <c r="K110" s="78">
        <f>I110-J110</f>
        <v>3</v>
      </c>
      <c r="L110" s="79">
        <f>J110/I110</f>
        <v>0.25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191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192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>
        <v>1</v>
      </c>
      <c r="W112" s="75"/>
      <c r="X112" s="81"/>
    </row>
    <row r="113" spans="1:24" x14ac:dyDescent="0.2">
      <c r="A113" s="274"/>
      <c r="B113" s="275"/>
      <c r="C113" s="275"/>
      <c r="D113" s="65" t="s">
        <v>193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194</v>
      </c>
      <c r="D114" s="65" t="s">
        <v>195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196</v>
      </c>
      <c r="D115" s="65" t="s">
        <v>47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197</v>
      </c>
      <c r="D116" s="65" t="s">
        <v>198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199</v>
      </c>
      <c r="D117" s="65" t="s">
        <v>200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 t="s">
        <v>201</v>
      </c>
      <c r="D118" s="65" t="s">
        <v>202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/>
      <c r="W118" s="75"/>
      <c r="X118" s="81"/>
    </row>
    <row r="119" spans="1:24" x14ac:dyDescent="0.2">
      <c r="A119" s="274"/>
      <c r="B119" s="275"/>
      <c r="C119" s="275"/>
      <c r="D119" s="65" t="s">
        <v>203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204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64" t="s">
        <v>205</v>
      </c>
      <c r="D121" s="65" t="s">
        <v>206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1</v>
      </c>
      <c r="W121" s="75"/>
      <c r="X121" s="81"/>
    </row>
    <row r="122" spans="1:24" x14ac:dyDescent="0.2">
      <c r="A122" s="274"/>
      <c r="B122" s="275"/>
      <c r="C122" s="64" t="s">
        <v>207</v>
      </c>
      <c r="D122" s="65" t="s">
        <v>47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208</v>
      </c>
      <c r="D123" s="65" t="s">
        <v>123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209</v>
      </c>
      <c r="D124" s="65" t="s">
        <v>210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>
        <v>1</v>
      </c>
      <c r="W124" s="75"/>
      <c r="X124" s="81"/>
    </row>
    <row r="125" spans="1:24" x14ac:dyDescent="0.2">
      <c r="A125" s="274"/>
      <c r="B125" s="275"/>
      <c r="C125" s="64" t="s">
        <v>212</v>
      </c>
      <c r="D125" s="65" t="s">
        <v>213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214</v>
      </c>
      <c r="D126" s="65" t="s">
        <v>47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>
        <v>2</v>
      </c>
      <c r="W126" s="75"/>
      <c r="X126" s="81"/>
    </row>
    <row r="127" spans="1:24" x14ac:dyDescent="0.2">
      <c r="A127" s="274"/>
      <c r="B127" s="275" t="s">
        <v>215</v>
      </c>
      <c r="C127" s="64" t="s">
        <v>216</v>
      </c>
      <c r="D127" s="65" t="s">
        <v>217</v>
      </c>
      <c r="E127" s="74">
        <v>14</v>
      </c>
      <c r="F127" s="75">
        <v>10</v>
      </c>
      <c r="G127" s="76">
        <f>E127-F127</f>
        <v>4</v>
      </c>
      <c r="H127" s="77">
        <f>F127/E127</f>
        <v>0.7142857142857143</v>
      </c>
      <c r="I127" s="76">
        <v>14</v>
      </c>
      <c r="J127" s="75">
        <v>4</v>
      </c>
      <c r="K127" s="78">
        <f>I127-J127</f>
        <v>10</v>
      </c>
      <c r="L127" s="79">
        <f>J127/I127</f>
        <v>0.2857142857142857</v>
      </c>
      <c r="M127" s="76"/>
      <c r="N127" s="75"/>
      <c r="O127" s="78"/>
      <c r="P127" s="77"/>
      <c r="Q127" s="76"/>
      <c r="R127" s="75"/>
      <c r="S127" s="78"/>
      <c r="T127" s="79"/>
      <c r="U127" s="80"/>
      <c r="V127" s="75">
        <v>1</v>
      </c>
      <c r="W127" s="75"/>
      <c r="X127" s="81"/>
    </row>
    <row r="128" spans="1:24" x14ac:dyDescent="0.2">
      <c r="A128" s="274"/>
      <c r="B128" s="275"/>
      <c r="C128" s="64" t="s">
        <v>218</v>
      </c>
      <c r="D128" s="65" t="s">
        <v>219</v>
      </c>
      <c r="E128" s="74">
        <v>24</v>
      </c>
      <c r="F128" s="75">
        <v>14</v>
      </c>
      <c r="G128" s="76">
        <f>E128-F128</f>
        <v>10</v>
      </c>
      <c r="H128" s="77">
        <f>F128/E128</f>
        <v>0.58333333333333337</v>
      </c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220</v>
      </c>
      <c r="D129" s="65" t="s">
        <v>221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222</v>
      </c>
      <c r="D130" s="65" t="s">
        <v>180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223</v>
      </c>
      <c r="D131" s="65" t="s">
        <v>47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224</v>
      </c>
      <c r="D132" s="65" t="s">
        <v>180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225</v>
      </c>
      <c r="D133" s="65" t="s">
        <v>47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>
        <v>2</v>
      </c>
      <c r="W133" s="75"/>
      <c r="X133" s="81"/>
    </row>
    <row r="134" spans="1:240" x14ac:dyDescent="0.2">
      <c r="A134" s="274"/>
      <c r="B134" s="275"/>
      <c r="C134" s="64" t="s">
        <v>226</v>
      </c>
      <c r="D134" s="65" t="s">
        <v>227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4"/>
      <c r="B135" s="275"/>
      <c r="C135" s="64" t="s">
        <v>228</v>
      </c>
      <c r="D135" s="65" t="s">
        <v>229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>
        <v>1</v>
      </c>
      <c r="W135" s="75"/>
      <c r="X135" s="81"/>
    </row>
    <row r="136" spans="1:240" x14ac:dyDescent="0.2">
      <c r="A136" s="276" t="s">
        <v>230</v>
      </c>
      <c r="B136" s="276"/>
      <c r="C136" s="276"/>
      <c r="D136" s="276"/>
      <c r="E136" s="83">
        <f>SUM(E83:E135)</f>
        <v>156</v>
      </c>
      <c r="F136" s="84">
        <f>SUM(F83:F135)</f>
        <v>102</v>
      </c>
      <c r="G136" s="84">
        <f>E136-F136</f>
        <v>54</v>
      </c>
      <c r="H136" s="85">
        <f>F136/E136</f>
        <v>0.65384615384615385</v>
      </c>
      <c r="I136" s="84">
        <f>SUM(I83:I135)</f>
        <v>184</v>
      </c>
      <c r="J136" s="84">
        <f>SUM(J83:J135)</f>
        <v>76</v>
      </c>
      <c r="K136" s="86">
        <f>I136-J136</f>
        <v>108</v>
      </c>
      <c r="L136" s="87">
        <f>J136/I136</f>
        <v>0.41304347826086957</v>
      </c>
      <c r="M136" s="84">
        <f>SUM(M83:M135)</f>
        <v>2</v>
      </c>
      <c r="N136" s="84">
        <f>SUM(N83:N135)</f>
        <v>0</v>
      </c>
      <c r="O136" s="86">
        <f>(M136-N136)</f>
        <v>2</v>
      </c>
      <c r="P136" s="85">
        <f>N136/M136</f>
        <v>0</v>
      </c>
      <c r="Q136" s="84">
        <f>SUM(Q83:Q135)</f>
        <v>3</v>
      </c>
      <c r="R136" s="84">
        <f>SUM(R83:R135)</f>
        <v>0</v>
      </c>
      <c r="S136" s="86">
        <f>Q136-R136</f>
        <v>3</v>
      </c>
      <c r="T136" s="87">
        <f>R136/Q136</f>
        <v>0</v>
      </c>
      <c r="U136" s="83">
        <f>SUM(U83:U135)</f>
        <v>19</v>
      </c>
      <c r="V136" s="84">
        <f>SUM(V83:V135)</f>
        <v>37</v>
      </c>
      <c r="W136" s="84">
        <f>SUM(W83:W135)</f>
        <v>0</v>
      </c>
      <c r="X136" s="88">
        <f>SUM(X83:X135)</f>
        <v>3</v>
      </c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</row>
    <row r="137" spans="1:240" x14ac:dyDescent="0.2">
      <c r="A137" s="4" t="s">
        <v>231</v>
      </c>
      <c r="B137" s="277" t="s">
        <v>232</v>
      </c>
      <c r="C137" s="277" t="s">
        <v>233</v>
      </c>
      <c r="D137" s="89" t="s">
        <v>234</v>
      </c>
      <c r="E137" s="90">
        <v>15</v>
      </c>
      <c r="F137" s="91">
        <v>2</v>
      </c>
      <c r="G137" s="92">
        <f>E137-F137</f>
        <v>13</v>
      </c>
      <c r="H137" s="93">
        <f>F137/E137</f>
        <v>0.13333333333333333</v>
      </c>
      <c r="I137" s="92">
        <v>25</v>
      </c>
      <c r="J137" s="91">
        <v>0</v>
      </c>
      <c r="K137" s="94">
        <f>I137-J137</f>
        <v>25</v>
      </c>
      <c r="L137" s="95">
        <f>J137/I137</f>
        <v>0</v>
      </c>
      <c r="M137" s="92"/>
      <c r="N137" s="91"/>
      <c r="O137" s="94"/>
      <c r="P137" s="93"/>
      <c r="Q137" s="92"/>
      <c r="R137" s="91"/>
      <c r="S137" s="94"/>
      <c r="T137" s="95"/>
      <c r="U137" s="96"/>
      <c r="V137" s="97"/>
      <c r="W137" s="97"/>
      <c r="X137" s="98"/>
    </row>
    <row r="138" spans="1:240" x14ac:dyDescent="0.2">
      <c r="A138" s="4"/>
      <c r="B138" s="277"/>
      <c r="C138" s="277"/>
      <c r="D138" s="99" t="s">
        <v>235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236</v>
      </c>
      <c r="D139" s="99" t="s">
        <v>237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238</v>
      </c>
      <c r="D140" s="99" t="s">
        <v>239</v>
      </c>
      <c r="E140" s="100">
        <v>10</v>
      </c>
      <c r="F140" s="97">
        <v>7</v>
      </c>
      <c r="G140" s="101">
        <f>E140-F140</f>
        <v>3</v>
      </c>
      <c r="H140" s="102">
        <f>F140/E140</f>
        <v>0.7</v>
      </c>
      <c r="I140" s="101">
        <v>20</v>
      </c>
      <c r="J140" s="97">
        <v>2</v>
      </c>
      <c r="K140" s="103">
        <f>I140-J140</f>
        <v>18</v>
      </c>
      <c r="L140" s="104">
        <f>J140/I140</f>
        <v>0.1</v>
      </c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240</v>
      </c>
      <c r="D141" s="99" t="s">
        <v>47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241</v>
      </c>
      <c r="D142" s="99" t="s">
        <v>242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>
        <v>1</v>
      </c>
      <c r="W142" s="97"/>
      <c r="X142" s="98"/>
    </row>
    <row r="143" spans="1:240" x14ac:dyDescent="0.2">
      <c r="A143" s="4"/>
      <c r="B143" s="277"/>
      <c r="C143" s="105" t="s">
        <v>243</v>
      </c>
      <c r="D143" s="99" t="s">
        <v>244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245</v>
      </c>
      <c r="D144" s="99" t="s">
        <v>56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>
        <v>1</v>
      </c>
      <c r="W144" s="97"/>
      <c r="X144" s="98"/>
    </row>
    <row r="145" spans="1:24" x14ac:dyDescent="0.2">
      <c r="A145" s="4"/>
      <c r="B145" s="277"/>
      <c r="C145" s="105" t="s">
        <v>246</v>
      </c>
      <c r="D145" s="99" t="s">
        <v>247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8" t="s">
        <v>248</v>
      </c>
      <c r="C146" s="278" t="s">
        <v>249</v>
      </c>
      <c r="D146" s="99" t="s">
        <v>250</v>
      </c>
      <c r="E146" s="100">
        <v>10</v>
      </c>
      <c r="F146" s="97">
        <v>5</v>
      </c>
      <c r="G146" s="101">
        <f>E146-F146</f>
        <v>5</v>
      </c>
      <c r="H146" s="102">
        <f>F146/E146</f>
        <v>0.5</v>
      </c>
      <c r="I146" s="101">
        <v>30</v>
      </c>
      <c r="J146" s="97">
        <v>16</v>
      </c>
      <c r="K146" s="103">
        <f>I146-J146</f>
        <v>14</v>
      </c>
      <c r="L146" s="104">
        <f>J146/I146</f>
        <v>0.53333333333333333</v>
      </c>
      <c r="M146" s="101"/>
      <c r="N146" s="97"/>
      <c r="O146" s="103"/>
      <c r="P146" s="102"/>
      <c r="Q146" s="101"/>
      <c r="R146" s="97"/>
      <c r="S146" s="103"/>
      <c r="T146" s="104"/>
      <c r="U146" s="96">
        <v>2</v>
      </c>
      <c r="V146" s="97">
        <v>3</v>
      </c>
      <c r="W146" s="97"/>
      <c r="X146" s="98"/>
    </row>
    <row r="147" spans="1:24" x14ac:dyDescent="0.2">
      <c r="A147" s="4"/>
      <c r="B147" s="278"/>
      <c r="C147" s="278"/>
      <c r="D147" s="99" t="s">
        <v>251</v>
      </c>
      <c r="E147" s="100">
        <v>10</v>
      </c>
      <c r="F147" s="97">
        <v>6</v>
      </c>
      <c r="G147" s="101">
        <f>E147-F147</f>
        <v>4</v>
      </c>
      <c r="H147" s="102">
        <f>F147/E147</f>
        <v>0.6</v>
      </c>
      <c r="I147" s="101">
        <v>10</v>
      </c>
      <c r="J147" s="97">
        <v>1</v>
      </c>
      <c r="K147" s="103">
        <f>I147-J147</f>
        <v>9</v>
      </c>
      <c r="L147" s="104">
        <f>J147/I147</f>
        <v>0.1</v>
      </c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252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253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>
        <v>1</v>
      </c>
      <c r="V149" s="97"/>
      <c r="W149" s="97"/>
      <c r="X149" s="98"/>
    </row>
    <row r="150" spans="1:24" x14ac:dyDescent="0.2">
      <c r="A150" s="4"/>
      <c r="B150" s="278" t="s">
        <v>254</v>
      </c>
      <c r="C150" s="105" t="s">
        <v>255</v>
      </c>
      <c r="D150" s="99" t="s">
        <v>256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257</v>
      </c>
      <c r="D151" s="99" t="s">
        <v>47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258</v>
      </c>
      <c r="D152" s="99" t="s">
        <v>259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260</v>
      </c>
      <c r="D153" s="99" t="s">
        <v>180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105" t="s">
        <v>261</v>
      </c>
      <c r="D154" s="99" t="s">
        <v>262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 t="s">
        <v>263</v>
      </c>
      <c r="D155" s="99" t="s">
        <v>264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/>
      <c r="D156" s="99" t="s">
        <v>265</v>
      </c>
      <c r="E156" s="100">
        <v>6</v>
      </c>
      <c r="F156" s="97">
        <v>3</v>
      </c>
      <c r="G156" s="101">
        <f>E156-F156</f>
        <v>3</v>
      </c>
      <c r="H156" s="102">
        <f>F156/E156</f>
        <v>0.5</v>
      </c>
      <c r="I156" s="101">
        <v>13</v>
      </c>
      <c r="J156" s="97">
        <v>1</v>
      </c>
      <c r="K156" s="103">
        <f>I156-J156</f>
        <v>12</v>
      </c>
      <c r="L156" s="104">
        <f>J156/I156</f>
        <v>7.6923076923076927E-2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 t="s">
        <v>266</v>
      </c>
      <c r="C157" s="105" t="s">
        <v>267</v>
      </c>
      <c r="D157" s="99" t="s">
        <v>268</v>
      </c>
      <c r="E157" s="100">
        <v>10</v>
      </c>
      <c r="F157" s="97">
        <v>1</v>
      </c>
      <c r="G157" s="101">
        <f>E157-F157</f>
        <v>9</v>
      </c>
      <c r="H157" s="102">
        <f>F157/E157</f>
        <v>0.1</v>
      </c>
      <c r="I157" s="101">
        <v>20</v>
      </c>
      <c r="J157" s="97">
        <v>1</v>
      </c>
      <c r="K157" s="103">
        <f>I157-J157</f>
        <v>19</v>
      </c>
      <c r="L157" s="104">
        <f>J157/I157</f>
        <v>0.05</v>
      </c>
      <c r="M157" s="101"/>
      <c r="N157" s="97"/>
      <c r="O157" s="103"/>
      <c r="P157" s="102"/>
      <c r="Q157" s="101"/>
      <c r="R157" s="97"/>
      <c r="S157" s="103"/>
      <c r="T157" s="104"/>
      <c r="U157" s="96">
        <v>1</v>
      </c>
      <c r="V157" s="97">
        <v>1</v>
      </c>
      <c r="W157" s="97"/>
      <c r="X157" s="98"/>
    </row>
    <row r="158" spans="1:24" x14ac:dyDescent="0.2">
      <c r="A158" s="4"/>
      <c r="B158" s="278"/>
      <c r="C158" s="105" t="s">
        <v>269</v>
      </c>
      <c r="D158" s="99" t="s">
        <v>270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271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272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273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278" t="s">
        <v>274</v>
      </c>
      <c r="D162" s="99" t="s">
        <v>275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278"/>
      <c r="D163" s="99" t="s">
        <v>276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105" t="s">
        <v>277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278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279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280</v>
      </c>
      <c r="D167" s="99" t="s">
        <v>281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282</v>
      </c>
      <c r="D168" s="99" t="s">
        <v>283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 t="s">
        <v>284</v>
      </c>
      <c r="C169" s="105" t="s">
        <v>285</v>
      </c>
      <c r="D169" s="99" t="s">
        <v>286</v>
      </c>
      <c r="E169" s="100">
        <v>10</v>
      </c>
      <c r="F169" s="97">
        <v>3</v>
      </c>
      <c r="G169" s="101">
        <f>E169-F169</f>
        <v>7</v>
      </c>
      <c r="H169" s="102">
        <f>F169/E169</f>
        <v>0.3</v>
      </c>
      <c r="I169" s="101">
        <v>25</v>
      </c>
      <c r="J169" s="97">
        <v>3</v>
      </c>
      <c r="K169" s="103">
        <f>I169-J169</f>
        <v>22</v>
      </c>
      <c r="L169" s="104">
        <f>J169/I169</f>
        <v>0.12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  <c r="AC169"/>
    </row>
    <row r="170" spans="1:29" x14ac:dyDescent="0.2">
      <c r="A170" s="4"/>
      <c r="B170" s="278"/>
      <c r="C170" s="278" t="s">
        <v>287</v>
      </c>
      <c r="D170" s="99" t="s">
        <v>288</v>
      </c>
      <c r="E170" s="100">
        <v>25</v>
      </c>
      <c r="F170" s="97">
        <v>15</v>
      </c>
      <c r="G170" s="101">
        <f>E170-F170</f>
        <v>10</v>
      </c>
      <c r="H170" s="102">
        <f>F170/E170</f>
        <v>0.6</v>
      </c>
      <c r="I170" s="101">
        <v>52</v>
      </c>
      <c r="J170" s="97">
        <v>10</v>
      </c>
      <c r="K170" s="103">
        <f>I170-J170</f>
        <v>42</v>
      </c>
      <c r="L170" s="104">
        <f>J170/I170</f>
        <v>0.19230769230769232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8</v>
      </c>
      <c r="W170" s="97"/>
      <c r="X170" s="98"/>
      <c r="AC170"/>
    </row>
    <row r="171" spans="1:29" x14ac:dyDescent="0.2">
      <c r="A171" s="4"/>
      <c r="B171" s="278"/>
      <c r="C171" s="278"/>
      <c r="D171" s="99" t="s">
        <v>289</v>
      </c>
      <c r="E171" s="100">
        <v>10</v>
      </c>
      <c r="F171" s="97">
        <v>9</v>
      </c>
      <c r="G171" s="101">
        <f>E171-F171</f>
        <v>1</v>
      </c>
      <c r="H171" s="102">
        <f>F171/E171</f>
        <v>0.9</v>
      </c>
      <c r="I171" s="101">
        <v>20</v>
      </c>
      <c r="J171" s="97">
        <v>5</v>
      </c>
      <c r="K171" s="103">
        <f>I171-J171</f>
        <v>15</v>
      </c>
      <c r="L171" s="104">
        <f>J171/I171</f>
        <v>0.25</v>
      </c>
      <c r="M171" s="101">
        <v>9</v>
      </c>
      <c r="N171" s="97">
        <v>1</v>
      </c>
      <c r="O171" s="103">
        <f>M171-N171</f>
        <v>8</v>
      </c>
      <c r="P171" s="102">
        <f>N171/M171</f>
        <v>0.1111111111111111</v>
      </c>
      <c r="Q171" s="101">
        <v>18</v>
      </c>
      <c r="R171" s="97">
        <v>1</v>
      </c>
      <c r="S171" s="103">
        <f>Q171-R171</f>
        <v>17</v>
      </c>
      <c r="T171" s="104">
        <f>R171/Q171</f>
        <v>5.5555555555555552E-2</v>
      </c>
      <c r="U171" s="96">
        <v>2</v>
      </c>
      <c r="V171" s="97">
        <v>1</v>
      </c>
      <c r="W171" s="97"/>
      <c r="X171" s="98">
        <v>1</v>
      </c>
      <c r="AC171"/>
    </row>
    <row r="172" spans="1:29" x14ac:dyDescent="0.2">
      <c r="A172" s="4"/>
      <c r="B172" s="278"/>
      <c r="C172" s="278"/>
      <c r="D172" s="99" t="s">
        <v>290</v>
      </c>
      <c r="E172" s="100">
        <v>10</v>
      </c>
      <c r="F172" s="97">
        <v>0</v>
      </c>
      <c r="G172" s="101">
        <f>E172-F172</f>
        <v>10</v>
      </c>
      <c r="H172" s="102">
        <f>F172/E172</f>
        <v>0</v>
      </c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>
        <v>1</v>
      </c>
      <c r="V172" s="97">
        <v>1</v>
      </c>
      <c r="W172" s="97"/>
      <c r="X172" s="98"/>
      <c r="AC172"/>
    </row>
    <row r="173" spans="1:29" x14ac:dyDescent="0.2">
      <c r="A173" s="4"/>
      <c r="B173" s="278"/>
      <c r="C173" s="278"/>
      <c r="D173" s="99" t="s">
        <v>291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1</v>
      </c>
      <c r="W173" s="97"/>
      <c r="X173" s="98"/>
    </row>
    <row r="174" spans="1:29" x14ac:dyDescent="0.2">
      <c r="A174" s="4"/>
      <c r="B174" s="278"/>
      <c r="C174" s="278"/>
      <c r="D174" s="99" t="s">
        <v>292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/>
      <c r="W174" s="97"/>
      <c r="X174" s="98"/>
    </row>
    <row r="175" spans="1:29" x14ac:dyDescent="0.2">
      <c r="A175" s="4"/>
      <c r="B175" s="278"/>
      <c r="C175" s="278"/>
      <c r="D175" s="99" t="s">
        <v>293</v>
      </c>
      <c r="E175" s="100">
        <v>20</v>
      </c>
      <c r="F175" s="97">
        <v>10</v>
      </c>
      <c r="G175" s="101">
        <f>E175-F175</f>
        <v>10</v>
      </c>
      <c r="H175" s="102">
        <f>F175/E175</f>
        <v>0.5</v>
      </c>
      <c r="I175" s="101">
        <v>30</v>
      </c>
      <c r="J175" s="97">
        <v>11</v>
      </c>
      <c r="K175" s="103">
        <f>I175-J175</f>
        <v>19</v>
      </c>
      <c r="L175" s="104">
        <f>J175/I175</f>
        <v>0.36666666666666664</v>
      </c>
      <c r="M175" s="101"/>
      <c r="N175" s="97"/>
      <c r="O175" s="103"/>
      <c r="P175" s="102"/>
      <c r="Q175" s="101"/>
      <c r="R175" s="97"/>
      <c r="S175" s="103"/>
      <c r="T175" s="104"/>
      <c r="U175" s="96">
        <v>1</v>
      </c>
      <c r="V175" s="97">
        <v>8</v>
      </c>
      <c r="W175" s="97"/>
      <c r="X175" s="98"/>
    </row>
    <row r="176" spans="1:29" x14ac:dyDescent="0.2">
      <c r="A176" s="4"/>
      <c r="B176" s="278"/>
      <c r="C176" s="105" t="s">
        <v>294</v>
      </c>
      <c r="D176" s="99" t="s">
        <v>295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296</v>
      </c>
      <c r="D177" s="99" t="s">
        <v>47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/>
      <c r="W177" s="97"/>
      <c r="X177" s="98"/>
    </row>
    <row r="178" spans="1:240" x14ac:dyDescent="0.2">
      <c r="A178" s="4"/>
      <c r="B178" s="278"/>
      <c r="C178" s="105" t="s">
        <v>297</v>
      </c>
      <c r="D178" s="99" t="s">
        <v>298</v>
      </c>
      <c r="E178" s="100">
        <v>12</v>
      </c>
      <c r="F178" s="97">
        <v>9</v>
      </c>
      <c r="G178" s="101">
        <f>E178-F178</f>
        <v>3</v>
      </c>
      <c r="H178" s="102">
        <f>F178/E178</f>
        <v>0.75</v>
      </c>
      <c r="I178" s="101">
        <v>29</v>
      </c>
      <c r="J178" s="97">
        <v>9</v>
      </c>
      <c r="K178" s="103">
        <f>I178-J178</f>
        <v>20</v>
      </c>
      <c r="L178" s="104">
        <f>J178/I178</f>
        <v>0.31034482758620691</v>
      </c>
      <c r="M178" s="101">
        <v>2</v>
      </c>
      <c r="N178" s="97">
        <v>1</v>
      </c>
      <c r="O178" s="103">
        <f>M178-N178</f>
        <v>1</v>
      </c>
      <c r="P178" s="102">
        <f>N178/M178</f>
        <v>0.5</v>
      </c>
      <c r="Q178" s="101">
        <v>2</v>
      </c>
      <c r="R178" s="97">
        <v>0</v>
      </c>
      <c r="S178" s="103">
        <f>Q178-R178</f>
        <v>2</v>
      </c>
      <c r="T178" s="102">
        <f>R178/Q178</f>
        <v>0</v>
      </c>
      <c r="U178" s="96"/>
      <c r="V178" s="97">
        <v>10</v>
      </c>
      <c r="W178" s="97">
        <v>2</v>
      </c>
      <c r="X178" s="98"/>
    </row>
    <row r="179" spans="1:240" x14ac:dyDescent="0.2">
      <c r="A179" s="4"/>
      <c r="B179" s="278"/>
      <c r="C179" s="105" t="s">
        <v>299</v>
      </c>
      <c r="D179" s="99" t="s">
        <v>300</v>
      </c>
      <c r="E179" s="100"/>
      <c r="F179" s="97"/>
      <c r="G179" s="101"/>
      <c r="H179" s="102"/>
      <c r="I179" s="101"/>
      <c r="J179" s="97"/>
      <c r="K179" s="103"/>
      <c r="L179" s="104"/>
      <c r="M179" s="101"/>
      <c r="N179" s="97"/>
      <c r="O179" s="103"/>
      <c r="P179" s="102"/>
      <c r="Q179" s="101"/>
      <c r="R179" s="97"/>
      <c r="S179" s="103"/>
      <c r="T179" s="104"/>
      <c r="U179" s="96"/>
      <c r="V179" s="97"/>
      <c r="W179" s="97"/>
      <c r="X179" s="98"/>
    </row>
    <row r="180" spans="1:240" x14ac:dyDescent="0.2">
      <c r="A180" s="279" t="s">
        <v>301</v>
      </c>
      <c r="B180" s="279"/>
      <c r="C180" s="279"/>
      <c r="D180" s="279"/>
      <c r="E180" s="58">
        <f>SUM(E137:E179)</f>
        <v>148</v>
      </c>
      <c r="F180" s="59">
        <f>SUM(F137:F179)</f>
        <v>70</v>
      </c>
      <c r="G180" s="59">
        <f>E180-F180</f>
        <v>78</v>
      </c>
      <c r="H180" s="24">
        <f>F180/E180</f>
        <v>0.47297297297297297</v>
      </c>
      <c r="I180" s="59">
        <f>SUM(I137:I179)</f>
        <v>274</v>
      </c>
      <c r="J180" s="59">
        <f>SUM(J137:J179)</f>
        <v>59</v>
      </c>
      <c r="K180" s="23">
        <f>I180-J180</f>
        <v>215</v>
      </c>
      <c r="L180" s="60">
        <f>J180/I180</f>
        <v>0.21532846715328466</v>
      </c>
      <c r="M180" s="59">
        <f>SUM(M137:M179)</f>
        <v>11</v>
      </c>
      <c r="N180" s="59">
        <f>SUM(N137:N179)</f>
        <v>2</v>
      </c>
      <c r="O180" s="23">
        <f>M180-N180</f>
        <v>9</v>
      </c>
      <c r="P180" s="24">
        <f>N180/M180</f>
        <v>0.18181818181818182</v>
      </c>
      <c r="Q180" s="59">
        <f>SUM(Q137:Q179)</f>
        <v>20</v>
      </c>
      <c r="R180" s="59">
        <f>SUM(R137:R179)</f>
        <v>1</v>
      </c>
      <c r="S180" s="23">
        <f>Q180-R180</f>
        <v>19</v>
      </c>
      <c r="T180" s="60">
        <f>R180/Q180</f>
        <v>0.05</v>
      </c>
      <c r="U180" s="58">
        <f>SUM(U137:U179)</f>
        <v>8</v>
      </c>
      <c r="V180" s="59">
        <f>SUM(V137:V179)</f>
        <v>36</v>
      </c>
      <c r="W180" s="59">
        <f>SUM(W137:W179)</f>
        <v>2</v>
      </c>
      <c r="X180" s="62">
        <f>SUM(X137:X179)</f>
        <v>1</v>
      </c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</row>
    <row r="181" spans="1:240" x14ac:dyDescent="0.2">
      <c r="A181" s="274" t="s">
        <v>302</v>
      </c>
      <c r="B181" s="280" t="s">
        <v>303</v>
      </c>
      <c r="C181" s="106" t="s">
        <v>304</v>
      </c>
      <c r="D181" s="107" t="s">
        <v>305</v>
      </c>
      <c r="E181" s="108">
        <v>30</v>
      </c>
      <c r="F181" s="109">
        <v>12</v>
      </c>
      <c r="G181" s="110">
        <f>E181-F181</f>
        <v>18</v>
      </c>
      <c r="H181" s="111">
        <f>F181/E181</f>
        <v>0.4</v>
      </c>
      <c r="I181" s="110">
        <v>40</v>
      </c>
      <c r="J181" s="109">
        <v>8</v>
      </c>
      <c r="K181" s="112">
        <f>I181-J181</f>
        <v>32</v>
      </c>
      <c r="L181" s="113">
        <f>J181/I181</f>
        <v>0.2</v>
      </c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306</v>
      </c>
      <c r="D182" s="107" t="s">
        <v>307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308</v>
      </c>
      <c r="D183" s="107" t="s">
        <v>47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309</v>
      </c>
      <c r="D184" s="107" t="s">
        <v>310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125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 t="s">
        <v>311</v>
      </c>
      <c r="D185" s="107" t="s">
        <v>312</v>
      </c>
      <c r="E185" s="120">
        <v>13</v>
      </c>
      <c r="F185" s="115">
        <v>8</v>
      </c>
      <c r="G185" s="114">
        <f>E185-F185</f>
        <v>5</v>
      </c>
      <c r="H185" s="117">
        <f>F185/E185</f>
        <v>0.61538461538461542</v>
      </c>
      <c r="I185" s="114">
        <v>20</v>
      </c>
      <c r="J185" s="115">
        <v>18</v>
      </c>
      <c r="K185" s="116">
        <f>I185-J185</f>
        <v>2</v>
      </c>
      <c r="L185" s="118">
        <f>J185/I185</f>
        <v>0.9</v>
      </c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3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/>
      <c r="D186" s="107" t="s">
        <v>313</v>
      </c>
      <c r="E186" s="120"/>
      <c r="F186" s="115"/>
      <c r="G186" s="114"/>
      <c r="H186" s="117"/>
      <c r="I186" s="114"/>
      <c r="J186" s="115"/>
      <c r="K186" s="116"/>
      <c r="L186" s="118"/>
      <c r="M186" s="114">
        <v>1</v>
      </c>
      <c r="N186" s="115">
        <v>0</v>
      </c>
      <c r="O186" s="116">
        <f>M186-N186</f>
        <v>1</v>
      </c>
      <c r="P186" s="117">
        <f>N186/M186</f>
        <v>0</v>
      </c>
      <c r="Q186" s="114">
        <v>14</v>
      </c>
      <c r="R186" s="115">
        <v>1</v>
      </c>
      <c r="S186" s="116">
        <f>Q186-R186</f>
        <v>13</v>
      </c>
      <c r="T186" s="118">
        <f>R186/Q186</f>
        <v>7.1428571428571425E-2</v>
      </c>
      <c r="U186" s="115"/>
      <c r="V186" s="115"/>
      <c r="W186" s="115"/>
      <c r="X186" s="119">
        <v>1</v>
      </c>
      <c r="Y186"/>
      <c r="Z186"/>
      <c r="AA186"/>
      <c r="AB186"/>
    </row>
    <row r="187" spans="1:240" x14ac:dyDescent="0.2">
      <c r="A187" s="274"/>
      <c r="B187" s="280" t="s">
        <v>314</v>
      </c>
      <c r="C187" s="280" t="s">
        <v>315</v>
      </c>
      <c r="D187" s="107" t="s">
        <v>316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>
        <v>1</v>
      </c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40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317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191</v>
      </c>
      <c r="E190" s="120">
        <v>50</v>
      </c>
      <c r="F190" s="115">
        <v>37</v>
      </c>
      <c r="G190" s="114">
        <f>E190-F190</f>
        <v>13</v>
      </c>
      <c r="H190" s="117">
        <f>F190/E190</f>
        <v>0.74</v>
      </c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318</v>
      </c>
      <c r="E191" s="120">
        <v>66</v>
      </c>
      <c r="F191" s="115">
        <v>50</v>
      </c>
      <c r="G191" s="114">
        <f>E191-F191</f>
        <v>16</v>
      </c>
      <c r="H191" s="117">
        <f>F191/E191</f>
        <v>0.75757575757575757</v>
      </c>
      <c r="I191" s="114">
        <v>96</v>
      </c>
      <c r="J191" s="115">
        <v>83</v>
      </c>
      <c r="K191" s="116">
        <f>I191-J191</f>
        <v>13</v>
      </c>
      <c r="L191" s="118">
        <f>J191/I191</f>
        <v>0.86458333333333337</v>
      </c>
      <c r="M191" s="114">
        <v>14</v>
      </c>
      <c r="N191" s="115">
        <v>4</v>
      </c>
      <c r="O191" s="116">
        <f>M191-N191</f>
        <v>10</v>
      </c>
      <c r="P191" s="117">
        <f>N191/M191</f>
        <v>0.2857142857142857</v>
      </c>
      <c r="Q191" s="114"/>
      <c r="R191" s="115"/>
      <c r="S191" s="116"/>
      <c r="T191" s="118"/>
      <c r="U191" s="115">
        <v>7</v>
      </c>
      <c r="V191" s="115">
        <v>24</v>
      </c>
      <c r="W191" s="115"/>
      <c r="X191" s="119">
        <v>1</v>
      </c>
      <c r="Y191"/>
      <c r="Z191"/>
      <c r="AA191"/>
      <c r="AB191"/>
    </row>
    <row r="192" spans="1:240" x14ac:dyDescent="0.2">
      <c r="A192" s="274"/>
      <c r="B192" s="280"/>
      <c r="C192" s="280"/>
      <c r="D192" s="107" t="s">
        <v>319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>
        <v>2</v>
      </c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320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/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321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2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322</v>
      </c>
      <c r="D195" s="107" t="s">
        <v>323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324</v>
      </c>
      <c r="D196" s="107" t="s">
        <v>61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325</v>
      </c>
      <c r="D197" s="107" t="s">
        <v>47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326</v>
      </c>
      <c r="D198" s="107" t="s">
        <v>86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>
        <v>1</v>
      </c>
      <c r="W198" s="115"/>
      <c r="X198" s="119">
        <v>1</v>
      </c>
      <c r="Y198"/>
      <c r="Z198"/>
      <c r="AA198"/>
      <c r="AB198"/>
    </row>
    <row r="199" spans="1:28" x14ac:dyDescent="0.2">
      <c r="A199" s="274"/>
      <c r="B199" s="280"/>
      <c r="C199" s="106" t="s">
        <v>327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 t="s">
        <v>328</v>
      </c>
      <c r="D200" s="107" t="s">
        <v>329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>
        <v>1</v>
      </c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280"/>
      <c r="D201" s="107" t="s">
        <v>330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331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2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332</v>
      </c>
      <c r="D203" s="107" t="s">
        <v>47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333</v>
      </c>
      <c r="D204" s="107" t="s">
        <v>334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335</v>
      </c>
      <c r="D205" s="107" t="s">
        <v>336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>
        <v>1</v>
      </c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337</v>
      </c>
      <c r="D206" s="107" t="s">
        <v>169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338</v>
      </c>
      <c r="D207" s="107" t="s">
        <v>339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>
        <v>1</v>
      </c>
      <c r="V207" s="115">
        <v>1</v>
      </c>
      <c r="W207" s="115"/>
      <c r="X207" s="119"/>
      <c r="Y207"/>
      <c r="Z207"/>
      <c r="AA207"/>
      <c r="AB207"/>
    </row>
    <row r="208" spans="1:28" x14ac:dyDescent="0.2">
      <c r="A208" s="274"/>
      <c r="B208" s="280" t="s">
        <v>340</v>
      </c>
      <c r="C208" s="106" t="s">
        <v>341</v>
      </c>
      <c r="D208" s="107" t="s">
        <v>342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343</v>
      </c>
      <c r="D209" s="107" t="s">
        <v>344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345</v>
      </c>
      <c r="D210" s="107" t="s">
        <v>180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346</v>
      </c>
      <c r="D211" s="107" t="s">
        <v>347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348</v>
      </c>
      <c r="D212" s="107" t="s">
        <v>349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106" t="s">
        <v>350</v>
      </c>
      <c r="D213" s="107" t="s">
        <v>351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>
        <v>1</v>
      </c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 t="s">
        <v>352</v>
      </c>
      <c r="D214" s="107" t="s">
        <v>353</v>
      </c>
      <c r="E214" s="120">
        <v>10</v>
      </c>
      <c r="F214" s="115">
        <v>7</v>
      </c>
      <c r="G214" s="114">
        <f>E214-F214</f>
        <v>3</v>
      </c>
      <c r="H214" s="117">
        <f>F214/E214</f>
        <v>0.7</v>
      </c>
      <c r="I214" s="114">
        <v>10</v>
      </c>
      <c r="J214" s="115">
        <v>5</v>
      </c>
      <c r="K214" s="116">
        <f>I214-J214</f>
        <v>5</v>
      </c>
      <c r="L214" s="118">
        <f>J214/I214</f>
        <v>0.5</v>
      </c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/>
      <c r="C215" s="280"/>
      <c r="D215" s="107" t="s">
        <v>354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38" x14ac:dyDescent="0.2">
      <c r="A216" s="274"/>
      <c r="B216" s="280" t="s">
        <v>355</v>
      </c>
      <c r="C216" s="106" t="s">
        <v>356</v>
      </c>
      <c r="D216" s="107" t="s">
        <v>357</v>
      </c>
      <c r="E216" s="120">
        <v>1</v>
      </c>
      <c r="F216" s="115">
        <v>1</v>
      </c>
      <c r="G216" s="114">
        <f>E216-F216</f>
        <v>0</v>
      </c>
      <c r="H216" s="117">
        <f>F216/E216</f>
        <v>1</v>
      </c>
      <c r="I216" s="114">
        <v>10</v>
      </c>
      <c r="J216" s="115">
        <v>4</v>
      </c>
      <c r="K216" s="116">
        <f>I216-J216</f>
        <v>6</v>
      </c>
      <c r="L216" s="118">
        <f>J216/I216</f>
        <v>0.4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358</v>
      </c>
      <c r="D217" s="107" t="s">
        <v>359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360</v>
      </c>
      <c r="D218" s="107" t="s">
        <v>361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362</v>
      </c>
      <c r="D219" s="107" t="s">
        <v>290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363</v>
      </c>
      <c r="D220" s="107" t="s">
        <v>47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364</v>
      </c>
      <c r="D221" s="107" t="s">
        <v>89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365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106" t="s">
        <v>366</v>
      </c>
      <c r="D223" s="107" t="s">
        <v>367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>
        <v>1</v>
      </c>
      <c r="W223" s="115"/>
      <c r="X223" s="119"/>
      <c r="Y223"/>
      <c r="Z223"/>
      <c r="AA223"/>
      <c r="AB223"/>
    </row>
    <row r="224" spans="1:38" x14ac:dyDescent="0.2">
      <c r="A224" s="274"/>
      <c r="B224" s="280"/>
      <c r="C224" s="280" t="s">
        <v>368</v>
      </c>
      <c r="D224" s="107" t="s">
        <v>369</v>
      </c>
      <c r="E224" s="120">
        <v>10</v>
      </c>
      <c r="F224" s="115">
        <v>6</v>
      </c>
      <c r="G224" s="114">
        <f>E224-F224</f>
        <v>4</v>
      </c>
      <c r="H224" s="117">
        <f>F224/E224</f>
        <v>0.6</v>
      </c>
      <c r="I224" s="114">
        <v>9</v>
      </c>
      <c r="J224" s="115">
        <v>7</v>
      </c>
      <c r="K224" s="116">
        <f>I224-J224</f>
        <v>2</v>
      </c>
      <c r="L224" s="118">
        <f>J224/I224</f>
        <v>0.77777777777777779</v>
      </c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38" x14ac:dyDescent="0.2">
      <c r="A225" s="274"/>
      <c r="B225" s="280"/>
      <c r="C225" s="280"/>
      <c r="D225" s="107" t="s">
        <v>370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38" x14ac:dyDescent="0.2">
      <c r="A226" s="274"/>
      <c r="B226" s="280"/>
      <c r="C226" s="106" t="s">
        <v>371</v>
      </c>
      <c r="D226" s="107" t="s">
        <v>159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>
        <v>1</v>
      </c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106" t="s">
        <v>372</v>
      </c>
      <c r="D227" s="107" t="s">
        <v>47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38" x14ac:dyDescent="0.2">
      <c r="A228" s="274"/>
      <c r="B228" s="280"/>
      <c r="C228" s="106" t="s">
        <v>373</v>
      </c>
      <c r="D228" s="107" t="s">
        <v>374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38" x14ac:dyDescent="0.2">
      <c r="A229" s="274"/>
      <c r="B229" s="280"/>
      <c r="C229" s="106" t="s">
        <v>375</v>
      </c>
      <c r="D229" s="107" t="s">
        <v>376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377</v>
      </c>
      <c r="D230" s="107" t="s">
        <v>378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379</v>
      </c>
      <c r="D231" s="107" t="s">
        <v>256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1</v>
      </c>
      <c r="W231" s="115"/>
      <c r="X231" s="119"/>
      <c r="Y231"/>
      <c r="Z231"/>
      <c r="AA231"/>
      <c r="AB231"/>
    </row>
    <row r="232" spans="1:38" x14ac:dyDescent="0.2">
      <c r="A232" s="274"/>
      <c r="B232" s="280" t="s">
        <v>380</v>
      </c>
      <c r="C232" s="280" t="s">
        <v>381</v>
      </c>
      <c r="D232" s="107" t="s">
        <v>382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280"/>
      <c r="D233" s="107" t="s">
        <v>136</v>
      </c>
      <c r="E233" s="120">
        <v>20</v>
      </c>
      <c r="F233" s="115">
        <v>10</v>
      </c>
      <c r="G233" s="114">
        <f>E233-F233</f>
        <v>10</v>
      </c>
      <c r="H233" s="117">
        <f>F233/E233</f>
        <v>0.5</v>
      </c>
      <c r="I233" s="114">
        <v>60</v>
      </c>
      <c r="J233" s="115">
        <v>11</v>
      </c>
      <c r="K233" s="116">
        <f>I233-J233</f>
        <v>49</v>
      </c>
      <c r="L233" s="118">
        <f>J233/I233</f>
        <v>0.18333333333333332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/>
      <c r="C234" s="280"/>
      <c r="D234" s="107" t="s">
        <v>71</v>
      </c>
      <c r="E234" s="120">
        <v>4</v>
      </c>
      <c r="F234" s="115">
        <v>2</v>
      </c>
      <c r="G234" s="114">
        <f>E234-F234</f>
        <v>2</v>
      </c>
      <c r="H234" s="117">
        <f>F234/E234</f>
        <v>0.5</v>
      </c>
      <c r="I234" s="114">
        <v>14</v>
      </c>
      <c r="J234" s="115">
        <v>1</v>
      </c>
      <c r="K234" s="116">
        <f>I234-J234</f>
        <v>13</v>
      </c>
      <c r="L234" s="118">
        <f>J234/I234</f>
        <v>7.1428571428571425E-2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383</v>
      </c>
      <c r="E235" s="120">
        <v>2</v>
      </c>
      <c r="F235" s="115">
        <v>1</v>
      </c>
      <c r="G235" s="114">
        <f>E235-F235</f>
        <v>1</v>
      </c>
      <c r="H235" s="117">
        <f>F235/E235</f>
        <v>0.5</v>
      </c>
      <c r="I235" s="114">
        <v>4</v>
      </c>
      <c r="J235" s="115">
        <v>1</v>
      </c>
      <c r="K235" s="116">
        <f>I235-J235</f>
        <v>3</v>
      </c>
      <c r="L235" s="118">
        <f>J235/I235</f>
        <v>0.25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106" t="s">
        <v>384</v>
      </c>
      <c r="D236" s="107" t="s">
        <v>385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106" t="s">
        <v>386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387</v>
      </c>
      <c r="D238" s="107" t="s">
        <v>47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>
        <v>1</v>
      </c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388</v>
      </c>
      <c r="D239" s="107" t="s">
        <v>256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389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/>
      <c r="Y240"/>
      <c r="Z240"/>
      <c r="AA240"/>
      <c r="AB240"/>
    </row>
    <row r="241" spans="1:240" ht="14.65" customHeight="1" x14ac:dyDescent="0.2">
      <c r="A241" s="1" t="s">
        <v>390</v>
      </c>
      <c r="B241" s="1"/>
      <c r="C241" s="1"/>
      <c r="D241" s="1"/>
      <c r="E241" s="58">
        <f>SUM(E181:E240)</f>
        <v>206</v>
      </c>
      <c r="F241" s="59">
        <f>SUM(F181:F240)</f>
        <v>134</v>
      </c>
      <c r="G241" s="59">
        <f>E241-F241</f>
        <v>72</v>
      </c>
      <c r="H241" s="24">
        <f>F241/E241</f>
        <v>0.65048543689320393</v>
      </c>
      <c r="I241" s="59">
        <f>SUM(I181:I240)</f>
        <v>263</v>
      </c>
      <c r="J241" s="59">
        <f>SUM(J181:J240)</f>
        <v>138</v>
      </c>
      <c r="K241" s="59">
        <f>I241-J241</f>
        <v>125</v>
      </c>
      <c r="L241" s="60">
        <f>J241/I241</f>
        <v>0.52471482889733845</v>
      </c>
      <c r="M241" s="59">
        <f>SUM(M181:M240)</f>
        <v>15</v>
      </c>
      <c r="N241" s="59">
        <f>SUM(N181:N240)</f>
        <v>4</v>
      </c>
      <c r="O241" s="59">
        <f>M241-N241</f>
        <v>11</v>
      </c>
      <c r="P241" s="24">
        <f>N241/M241</f>
        <v>0.26666666666666666</v>
      </c>
      <c r="Q241" s="59">
        <f>SUM(Q181:Q240)</f>
        <v>14</v>
      </c>
      <c r="R241" s="59">
        <f>SUM(R181:R240)</f>
        <v>1</v>
      </c>
      <c r="S241" s="59">
        <f>Q241-R241</f>
        <v>13</v>
      </c>
      <c r="T241" s="60">
        <f>R241/Q241</f>
        <v>7.1428571428571425E-2</v>
      </c>
      <c r="U241" s="59">
        <f>SUM(U181:U240)</f>
        <v>8</v>
      </c>
      <c r="V241" s="59">
        <f>SUM(V181:V240)</f>
        <v>169</v>
      </c>
      <c r="W241" s="59">
        <f>SUM(W181:W240)</f>
        <v>0</v>
      </c>
      <c r="X241" s="62">
        <f>SUM(X181:X240)</f>
        <v>3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1" t="s">
        <v>391</v>
      </c>
      <c r="B242" s="1">
        <f>B82+B136+B180+B241</f>
        <v>0</v>
      </c>
      <c r="C242" s="1" t="e">
        <f>C73+C127+C172+C241</f>
        <v>#VALUE!</v>
      </c>
      <c r="D242" s="1" t="e">
        <f>D73+D127+D172+D241</f>
        <v>#VALUE!</v>
      </c>
      <c r="E242" s="121">
        <f>E82+E136+E180+E241</f>
        <v>1095</v>
      </c>
      <c r="F242" s="122">
        <f>F82+F136+F180+F241</f>
        <v>789</v>
      </c>
      <c r="G242" s="122">
        <f>G82+G136+G180+G241</f>
        <v>306</v>
      </c>
      <c r="H242" s="123">
        <f>F242/E242</f>
        <v>0.72054794520547949</v>
      </c>
      <c r="I242" s="122">
        <f>I82+I136+I180+I241</f>
        <v>1529</v>
      </c>
      <c r="J242" s="122">
        <f>J82+J136+J180+J241</f>
        <v>679</v>
      </c>
      <c r="K242" s="122">
        <f>K82+K136+K180+K241</f>
        <v>850</v>
      </c>
      <c r="L242" s="124">
        <f>J242/I242</f>
        <v>0.44408109875735774</v>
      </c>
      <c r="M242" s="122">
        <f>M82+M136+M180+M241</f>
        <v>44</v>
      </c>
      <c r="N242" s="122">
        <f>N82+N136+N180+N241</f>
        <v>14</v>
      </c>
      <c r="O242" s="122">
        <f>O82+O136+O180+O241</f>
        <v>30</v>
      </c>
      <c r="P242" s="123">
        <f>N242/M242</f>
        <v>0.31818181818181818</v>
      </c>
      <c r="Q242" s="122">
        <f>Q82+Q136+Q180+Q241</f>
        <v>59</v>
      </c>
      <c r="R242" s="122">
        <f>R82+R136+R180+R241</f>
        <v>12</v>
      </c>
      <c r="S242" s="122">
        <f>S82+S136+S180+S241</f>
        <v>47</v>
      </c>
      <c r="T242" s="124">
        <f>R242/Q242</f>
        <v>0.20338983050847459</v>
      </c>
      <c r="U242" s="121">
        <f>U82+U136+U180+U241</f>
        <v>51</v>
      </c>
      <c r="V242" s="122">
        <f>V82+V136+V180+V241</f>
        <v>314</v>
      </c>
      <c r="W242" s="122">
        <f>W82+W136+W180+W241</f>
        <v>4</v>
      </c>
      <c r="X242" s="125">
        <f>X82+X136+X180+X241</f>
        <v>19</v>
      </c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ht="14.65" customHeight="1" x14ac:dyDescent="0.2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x14ac:dyDescent="0.2">
      <c r="A244" s="16"/>
      <c r="C244" s="16"/>
      <c r="E244" s="15"/>
      <c r="F244" s="15"/>
      <c r="G244" s="15"/>
      <c r="H244" s="126"/>
      <c r="I244" s="15"/>
      <c r="J244" s="15"/>
      <c r="K244" s="15"/>
      <c r="L244" s="15"/>
      <c r="M244" s="15"/>
      <c r="N244" s="15"/>
      <c r="O244" s="15"/>
      <c r="P244" s="126"/>
      <c r="Q244" s="15"/>
      <c r="R244" s="15"/>
      <c r="S244" s="15"/>
      <c r="T244" s="127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21.75" customHeight="1" x14ac:dyDescent="0.2">
      <c r="A245" s="282" t="s">
        <v>0</v>
      </c>
      <c r="B245" s="282"/>
      <c r="C245" s="282"/>
      <c r="D245" s="282"/>
      <c r="E245" s="282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1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19.350000000000001" customHeight="1" x14ac:dyDescent="0.2">
      <c r="A247" s="283" t="s">
        <v>392</v>
      </c>
      <c r="B247" s="283"/>
      <c r="C247" s="283"/>
      <c r="D247" s="28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20.25" x14ac:dyDescent="0.2">
      <c r="A248" s="284" t="s">
        <v>520</v>
      </c>
      <c r="B248" s="284"/>
      <c r="C248" s="284"/>
      <c r="D248" s="284"/>
      <c r="E248" s="284"/>
      <c r="F248" s="284"/>
      <c r="G248" s="284"/>
      <c r="H248" s="284"/>
      <c r="I248" s="284"/>
      <c r="J248" s="284"/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8.2" customHeight="1" x14ac:dyDescent="0.2">
      <c r="A249" s="285" t="s">
        <v>394</v>
      </c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30" customHeight="1" x14ac:dyDescent="0.2">
      <c r="A250" s="286" t="s">
        <v>395</v>
      </c>
      <c r="B250" s="286" t="s">
        <v>5</v>
      </c>
      <c r="C250" s="286" t="s">
        <v>6</v>
      </c>
      <c r="D250" s="286" t="s">
        <v>7</v>
      </c>
      <c r="E250" s="287" t="s">
        <v>8</v>
      </c>
      <c r="F250" s="287"/>
      <c r="G250" s="287"/>
      <c r="H250" s="287"/>
      <c r="I250" s="287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5" t="s">
        <v>396</v>
      </c>
      <c r="V250" s="5"/>
      <c r="W250" s="5"/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10</v>
      </c>
      <c r="F251" s="287"/>
      <c r="G251" s="287"/>
      <c r="H251" s="287"/>
      <c r="I251" s="287"/>
      <c r="J251" s="287"/>
      <c r="K251" s="287"/>
      <c r="L251" s="287"/>
      <c r="M251" s="287" t="s">
        <v>11</v>
      </c>
      <c r="N251" s="287"/>
      <c r="O251" s="287"/>
      <c r="P251" s="287"/>
      <c r="Q251" s="287"/>
      <c r="R251" s="287"/>
      <c r="S251" s="287"/>
      <c r="T251" s="287"/>
      <c r="U251" s="288" t="s">
        <v>10</v>
      </c>
      <c r="V251" s="288"/>
      <c r="W251" s="5" t="s">
        <v>12</v>
      </c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14.65" customHeight="1" x14ac:dyDescent="0.2">
      <c r="A252" s="286"/>
      <c r="B252" s="286"/>
      <c r="C252" s="286"/>
      <c r="D252" s="286"/>
      <c r="E252" s="287" t="s">
        <v>13</v>
      </c>
      <c r="F252" s="287"/>
      <c r="G252" s="287"/>
      <c r="H252" s="287"/>
      <c r="I252" s="287" t="s">
        <v>14</v>
      </c>
      <c r="J252" s="287"/>
      <c r="K252" s="287"/>
      <c r="L252" s="287"/>
      <c r="M252" s="287" t="s">
        <v>13</v>
      </c>
      <c r="N252" s="287"/>
      <c r="O252" s="287"/>
      <c r="P252" s="287"/>
      <c r="Q252" s="287" t="s">
        <v>14</v>
      </c>
      <c r="R252" s="287"/>
      <c r="S252" s="287"/>
      <c r="T252" s="287"/>
      <c r="U252" s="288"/>
      <c r="V252" s="288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22.5" x14ac:dyDescent="0.2">
      <c r="A253" s="286"/>
      <c r="B253" s="286"/>
      <c r="C253" s="286"/>
      <c r="D253" s="286"/>
      <c r="E253" s="128" t="s">
        <v>15</v>
      </c>
      <c r="F253" s="128" t="s">
        <v>16</v>
      </c>
      <c r="G253" s="128" t="s">
        <v>17</v>
      </c>
      <c r="H253" s="129" t="s">
        <v>18</v>
      </c>
      <c r="I253" s="128" t="s">
        <v>15</v>
      </c>
      <c r="J253" s="128" t="s">
        <v>16</v>
      </c>
      <c r="K253" s="128" t="s">
        <v>17</v>
      </c>
      <c r="L253" s="128" t="s">
        <v>18</v>
      </c>
      <c r="M253" s="128" t="s">
        <v>15</v>
      </c>
      <c r="N253" s="128" t="s">
        <v>16</v>
      </c>
      <c r="O253" s="128" t="s">
        <v>17</v>
      </c>
      <c r="P253" s="129" t="s">
        <v>18</v>
      </c>
      <c r="Q253" s="128" t="s">
        <v>15</v>
      </c>
      <c r="R253" s="128" t="s">
        <v>16</v>
      </c>
      <c r="S253" s="128" t="s">
        <v>17</v>
      </c>
      <c r="T253" s="128" t="s">
        <v>18</v>
      </c>
      <c r="U253" s="128" t="s">
        <v>13</v>
      </c>
      <c r="V253" s="128" t="s">
        <v>19</v>
      </c>
      <c r="W253" s="128" t="s">
        <v>13</v>
      </c>
      <c r="X253" s="21" t="s">
        <v>19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89" t="s">
        <v>397</v>
      </c>
      <c r="B254" s="289"/>
      <c r="C254" s="289"/>
      <c r="D254" s="289"/>
      <c r="E254" s="130">
        <f>E82</f>
        <v>585</v>
      </c>
      <c r="F254" s="131">
        <f>F82</f>
        <v>483</v>
      </c>
      <c r="G254" s="130">
        <f>G82</f>
        <v>102</v>
      </c>
      <c r="H254" s="132">
        <f>F254/E254</f>
        <v>0.82564102564102559</v>
      </c>
      <c r="I254" s="130">
        <f t="shared" ref="I254:O254" si="0">(I82)</f>
        <v>808</v>
      </c>
      <c r="J254" s="131">
        <f t="shared" si="0"/>
        <v>406</v>
      </c>
      <c r="K254" s="130">
        <f t="shared" si="0"/>
        <v>402</v>
      </c>
      <c r="L254" s="132">
        <f t="shared" si="0"/>
        <v>0.50247524752475248</v>
      </c>
      <c r="M254" s="130">
        <f t="shared" si="0"/>
        <v>16</v>
      </c>
      <c r="N254" s="131">
        <f t="shared" si="0"/>
        <v>8</v>
      </c>
      <c r="O254" s="130">
        <f t="shared" si="0"/>
        <v>8</v>
      </c>
      <c r="P254" s="132">
        <f t="shared" ref="P254:X254" si="1">P82</f>
        <v>0.5</v>
      </c>
      <c r="Q254" s="130">
        <f t="shared" si="1"/>
        <v>22</v>
      </c>
      <c r="R254" s="131">
        <f t="shared" si="1"/>
        <v>10</v>
      </c>
      <c r="S254" s="130">
        <f t="shared" si="1"/>
        <v>12</v>
      </c>
      <c r="T254" s="132">
        <f t="shared" si="1"/>
        <v>0.45454545454545453</v>
      </c>
      <c r="U254" s="133">
        <f t="shared" si="1"/>
        <v>16</v>
      </c>
      <c r="V254" s="133">
        <f t="shared" si="1"/>
        <v>72</v>
      </c>
      <c r="W254" s="133">
        <f t="shared" si="1"/>
        <v>2</v>
      </c>
      <c r="X254" s="134">
        <f t="shared" si="1"/>
        <v>12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0" t="s">
        <v>398</v>
      </c>
      <c r="B255" s="290"/>
      <c r="C255" s="290"/>
      <c r="D255" s="290"/>
      <c r="E255" s="135">
        <f>E136</f>
        <v>156</v>
      </c>
      <c r="F255" s="136">
        <f>F136</f>
        <v>102</v>
      </c>
      <c r="G255" s="135">
        <f>G136</f>
        <v>54</v>
      </c>
      <c r="H255" s="137">
        <f>F255/E255</f>
        <v>0.65384615384615385</v>
      </c>
      <c r="I255" s="135">
        <f>I136</f>
        <v>184</v>
      </c>
      <c r="J255" s="136">
        <f>J136</f>
        <v>76</v>
      </c>
      <c r="K255" s="135">
        <f>K136</f>
        <v>108</v>
      </c>
      <c r="L255" s="137">
        <f>L136</f>
        <v>0.41304347826086957</v>
      </c>
      <c r="M255" s="135">
        <f>(M136)</f>
        <v>2</v>
      </c>
      <c r="N255" s="136">
        <f>(N136)</f>
        <v>0</v>
      </c>
      <c r="O255" s="135">
        <f>(O136)</f>
        <v>2</v>
      </c>
      <c r="P255" s="137">
        <f>(P136)</f>
        <v>0</v>
      </c>
      <c r="Q255" s="135">
        <f t="shared" ref="Q255:X255" si="2">Q136</f>
        <v>3</v>
      </c>
      <c r="R255" s="136">
        <f t="shared" si="2"/>
        <v>0</v>
      </c>
      <c r="S255" s="135">
        <f t="shared" si="2"/>
        <v>3</v>
      </c>
      <c r="T255" s="137">
        <f t="shared" si="2"/>
        <v>0</v>
      </c>
      <c r="U255" s="136">
        <f t="shared" si="2"/>
        <v>19</v>
      </c>
      <c r="V255" s="136">
        <f t="shared" si="2"/>
        <v>37</v>
      </c>
      <c r="W255" s="136">
        <f t="shared" si="2"/>
        <v>0</v>
      </c>
      <c r="X255" s="138">
        <f t="shared" si="2"/>
        <v>3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1" t="s">
        <v>399</v>
      </c>
      <c r="B256" s="291"/>
      <c r="C256" s="291"/>
      <c r="D256" s="291"/>
      <c r="E256" s="139">
        <f t="shared" ref="E256:X256" si="3">E180</f>
        <v>148</v>
      </c>
      <c r="F256" s="140">
        <f t="shared" si="3"/>
        <v>70</v>
      </c>
      <c r="G256" s="139">
        <f t="shared" si="3"/>
        <v>78</v>
      </c>
      <c r="H256" s="141">
        <f t="shared" si="3"/>
        <v>0.47297297297297297</v>
      </c>
      <c r="I256" s="139">
        <f t="shared" si="3"/>
        <v>274</v>
      </c>
      <c r="J256" s="140">
        <f t="shared" si="3"/>
        <v>59</v>
      </c>
      <c r="K256" s="139">
        <f t="shared" si="3"/>
        <v>215</v>
      </c>
      <c r="L256" s="141">
        <f t="shared" si="3"/>
        <v>0.21532846715328466</v>
      </c>
      <c r="M256" s="139">
        <f t="shared" si="3"/>
        <v>11</v>
      </c>
      <c r="N256" s="140">
        <f t="shared" si="3"/>
        <v>2</v>
      </c>
      <c r="O256" s="139">
        <f t="shared" si="3"/>
        <v>9</v>
      </c>
      <c r="P256" s="141">
        <f t="shared" si="3"/>
        <v>0.18181818181818182</v>
      </c>
      <c r="Q256" s="139">
        <f t="shared" si="3"/>
        <v>20</v>
      </c>
      <c r="R256" s="140">
        <f t="shared" si="3"/>
        <v>1</v>
      </c>
      <c r="S256" s="139">
        <f t="shared" si="3"/>
        <v>19</v>
      </c>
      <c r="T256" s="141">
        <f t="shared" si="3"/>
        <v>0.05</v>
      </c>
      <c r="U256" s="142">
        <f t="shared" si="3"/>
        <v>8</v>
      </c>
      <c r="V256" s="142">
        <f t="shared" si="3"/>
        <v>36</v>
      </c>
      <c r="W256" s="142">
        <f t="shared" si="3"/>
        <v>2</v>
      </c>
      <c r="X256" s="143">
        <f t="shared" si="3"/>
        <v>1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2" t="s">
        <v>400</v>
      </c>
      <c r="B257" s="292"/>
      <c r="C257" s="292"/>
      <c r="D257" s="292"/>
      <c r="E257" s="144">
        <f t="shared" ref="E257:X257" si="4">E241</f>
        <v>206</v>
      </c>
      <c r="F257" s="145">
        <f t="shared" si="4"/>
        <v>134</v>
      </c>
      <c r="G257" s="144">
        <f t="shared" si="4"/>
        <v>72</v>
      </c>
      <c r="H257" s="146">
        <f t="shared" si="4"/>
        <v>0.65048543689320393</v>
      </c>
      <c r="I257" s="144">
        <f t="shared" si="4"/>
        <v>263</v>
      </c>
      <c r="J257" s="145">
        <f t="shared" si="4"/>
        <v>138</v>
      </c>
      <c r="K257" s="144">
        <f t="shared" si="4"/>
        <v>125</v>
      </c>
      <c r="L257" s="146">
        <f t="shared" si="4"/>
        <v>0.52471482889733845</v>
      </c>
      <c r="M257" s="144">
        <f t="shared" si="4"/>
        <v>15</v>
      </c>
      <c r="N257" s="145">
        <f t="shared" si="4"/>
        <v>4</v>
      </c>
      <c r="O257" s="144">
        <f t="shared" si="4"/>
        <v>11</v>
      </c>
      <c r="P257" s="146">
        <f t="shared" si="4"/>
        <v>0.26666666666666666</v>
      </c>
      <c r="Q257" s="144">
        <f t="shared" si="4"/>
        <v>14</v>
      </c>
      <c r="R257" s="145">
        <f t="shared" si="4"/>
        <v>1</v>
      </c>
      <c r="S257" s="144">
        <f t="shared" si="4"/>
        <v>13</v>
      </c>
      <c r="T257" s="146">
        <f t="shared" si="4"/>
        <v>7.1428571428571425E-2</v>
      </c>
      <c r="U257" s="145">
        <f t="shared" si="4"/>
        <v>8</v>
      </c>
      <c r="V257" s="145">
        <f t="shared" si="4"/>
        <v>169</v>
      </c>
      <c r="W257" s="145">
        <f t="shared" si="4"/>
        <v>0</v>
      </c>
      <c r="X257" s="147">
        <f t="shared" si="4"/>
        <v>3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3" t="s">
        <v>401</v>
      </c>
      <c r="B258" s="293"/>
      <c r="C258" s="293"/>
      <c r="D258" s="293"/>
      <c r="E258" s="148">
        <f t="shared" ref="E258:X258" si="5">E242</f>
        <v>1095</v>
      </c>
      <c r="F258" s="148">
        <f t="shared" si="5"/>
        <v>789</v>
      </c>
      <c r="G258" s="148">
        <f t="shared" si="5"/>
        <v>306</v>
      </c>
      <c r="H258" s="149">
        <f t="shared" si="5"/>
        <v>0.72054794520547949</v>
      </c>
      <c r="I258" s="148">
        <f t="shared" si="5"/>
        <v>1529</v>
      </c>
      <c r="J258" s="148">
        <f t="shared" si="5"/>
        <v>679</v>
      </c>
      <c r="K258" s="148">
        <f t="shared" si="5"/>
        <v>850</v>
      </c>
      <c r="L258" s="149">
        <f t="shared" si="5"/>
        <v>0.44408109875735774</v>
      </c>
      <c r="M258" s="148">
        <f t="shared" si="5"/>
        <v>44</v>
      </c>
      <c r="N258" s="148">
        <f t="shared" si="5"/>
        <v>14</v>
      </c>
      <c r="O258" s="148">
        <f t="shared" si="5"/>
        <v>30</v>
      </c>
      <c r="P258" s="149">
        <f t="shared" si="5"/>
        <v>0.31818181818181818</v>
      </c>
      <c r="Q258" s="148">
        <f t="shared" si="5"/>
        <v>59</v>
      </c>
      <c r="R258" s="148">
        <f t="shared" si="5"/>
        <v>12</v>
      </c>
      <c r="S258" s="148">
        <f t="shared" si="5"/>
        <v>47</v>
      </c>
      <c r="T258" s="149">
        <f t="shared" si="5"/>
        <v>0.20338983050847459</v>
      </c>
      <c r="U258" s="148">
        <f t="shared" si="5"/>
        <v>51</v>
      </c>
      <c r="V258" s="148">
        <f t="shared" si="5"/>
        <v>314</v>
      </c>
      <c r="W258" s="148">
        <f t="shared" si="5"/>
        <v>4</v>
      </c>
      <c r="X258" s="150">
        <f t="shared" si="5"/>
        <v>19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x14ac:dyDescent="0.2">
      <c r="A260" s="16"/>
      <c r="B260" s="16"/>
      <c r="C260" s="16"/>
      <c r="D260" s="16"/>
      <c r="H260" s="16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8.2" customHeight="1" x14ac:dyDescent="0.2">
      <c r="A261" s="285" t="s">
        <v>394</v>
      </c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ht="14.65" customHeight="1" x14ac:dyDescent="0.2">
      <c r="A262" s="286" t="s">
        <v>395</v>
      </c>
      <c r="B262" s="286" t="s">
        <v>5</v>
      </c>
      <c r="C262" s="286" t="s">
        <v>6</v>
      </c>
      <c r="D262" s="286" t="s">
        <v>7</v>
      </c>
      <c r="E262" s="294" t="s">
        <v>8</v>
      </c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x14ac:dyDescent="0.2">
      <c r="A263" s="286"/>
      <c r="B263" s="286"/>
      <c r="C263" s="286"/>
      <c r="D263" s="286"/>
      <c r="E263" s="294"/>
      <c r="F263" s="294"/>
      <c r="G263" s="294"/>
      <c r="H263" s="294"/>
      <c r="I263" s="294"/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/>
      <c r="B264" s="286"/>
      <c r="C264" s="286"/>
      <c r="D264" s="286"/>
      <c r="E264" s="287" t="s">
        <v>13</v>
      </c>
      <c r="F264" s="287"/>
      <c r="G264" s="287"/>
      <c r="H264" s="287"/>
      <c r="I264" s="294" t="s">
        <v>14</v>
      </c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22.5" x14ac:dyDescent="0.2">
      <c r="A265" s="286"/>
      <c r="B265" s="286"/>
      <c r="C265" s="286"/>
      <c r="D265" s="286"/>
      <c r="E265" s="128" t="s">
        <v>15</v>
      </c>
      <c r="F265" s="128" t="s">
        <v>16</v>
      </c>
      <c r="G265" s="128" t="s">
        <v>17</v>
      </c>
      <c r="H265" s="129" t="s">
        <v>18</v>
      </c>
      <c r="I265" s="128" t="s">
        <v>15</v>
      </c>
      <c r="J265" s="128" t="s">
        <v>16</v>
      </c>
      <c r="K265" s="128" t="s">
        <v>17</v>
      </c>
      <c r="L265" s="21" t="s">
        <v>18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89" t="s">
        <v>397</v>
      </c>
      <c r="B266" s="289"/>
      <c r="C266" s="289"/>
      <c r="D266" s="289"/>
      <c r="E266" s="130">
        <f t="shared" ref="E266:G270" si="6">E254+M254</f>
        <v>601</v>
      </c>
      <c r="F266" s="131">
        <f t="shared" si="6"/>
        <v>491</v>
      </c>
      <c r="G266" s="130">
        <f t="shared" si="6"/>
        <v>110</v>
      </c>
      <c r="H266" s="132">
        <f>F266/E266</f>
        <v>0.81697171381031619</v>
      </c>
      <c r="I266" s="130">
        <f t="shared" ref="I266:K270" si="7">I254+Q254</f>
        <v>830</v>
      </c>
      <c r="J266" s="131">
        <f t="shared" si="7"/>
        <v>416</v>
      </c>
      <c r="K266" s="130">
        <f t="shared" si="7"/>
        <v>414</v>
      </c>
      <c r="L266" s="151">
        <f>J266/I266</f>
        <v>0.50120481927710847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5" t="s">
        <v>398</v>
      </c>
      <c r="B267" s="295"/>
      <c r="C267" s="295"/>
      <c r="D267" s="295"/>
      <c r="E267" s="152">
        <f t="shared" si="6"/>
        <v>158</v>
      </c>
      <c r="F267" s="153">
        <f t="shared" si="6"/>
        <v>102</v>
      </c>
      <c r="G267" s="152">
        <f t="shared" si="6"/>
        <v>56</v>
      </c>
      <c r="H267" s="154">
        <f>F267/E267</f>
        <v>0.64556962025316456</v>
      </c>
      <c r="I267" s="152">
        <f t="shared" si="7"/>
        <v>187</v>
      </c>
      <c r="J267" s="153">
        <f t="shared" si="7"/>
        <v>76</v>
      </c>
      <c r="K267" s="152">
        <f t="shared" si="7"/>
        <v>111</v>
      </c>
      <c r="L267" s="155">
        <f>J267/I267</f>
        <v>0.40641711229946526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1" t="s">
        <v>399</v>
      </c>
      <c r="B268" s="291"/>
      <c r="C268" s="291"/>
      <c r="D268" s="291"/>
      <c r="E268" s="139">
        <f t="shared" si="6"/>
        <v>159</v>
      </c>
      <c r="F268" s="140">
        <f t="shared" si="6"/>
        <v>72</v>
      </c>
      <c r="G268" s="139">
        <f t="shared" si="6"/>
        <v>87</v>
      </c>
      <c r="H268" s="141">
        <f>F268/E268</f>
        <v>0.45283018867924529</v>
      </c>
      <c r="I268" s="139">
        <f t="shared" si="7"/>
        <v>294</v>
      </c>
      <c r="J268" s="140">
        <f t="shared" si="7"/>
        <v>60</v>
      </c>
      <c r="K268" s="139">
        <f t="shared" si="7"/>
        <v>234</v>
      </c>
      <c r="L268" s="156">
        <f>J268/I268</f>
        <v>0.20408163265306123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2" t="s">
        <v>400</v>
      </c>
      <c r="B269" s="292"/>
      <c r="C269" s="292"/>
      <c r="D269" s="292"/>
      <c r="E269" s="144">
        <f t="shared" si="6"/>
        <v>221</v>
      </c>
      <c r="F269" s="145">
        <f t="shared" si="6"/>
        <v>138</v>
      </c>
      <c r="G269" s="144">
        <f t="shared" si="6"/>
        <v>83</v>
      </c>
      <c r="H269" s="146">
        <f>F269/E269</f>
        <v>0.6244343891402715</v>
      </c>
      <c r="I269" s="144">
        <f t="shared" si="7"/>
        <v>277</v>
      </c>
      <c r="J269" s="145">
        <f t="shared" si="7"/>
        <v>139</v>
      </c>
      <c r="K269" s="144">
        <f t="shared" si="7"/>
        <v>138</v>
      </c>
      <c r="L269" s="157">
        <f>J269/I269</f>
        <v>0.50180505415162457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6" t="s">
        <v>401</v>
      </c>
      <c r="B270" s="296"/>
      <c r="C270" s="296"/>
      <c r="D270" s="296"/>
      <c r="E270" s="158">
        <f t="shared" si="6"/>
        <v>1139</v>
      </c>
      <c r="F270" s="148">
        <f t="shared" si="6"/>
        <v>803</v>
      </c>
      <c r="G270" s="158">
        <f t="shared" si="6"/>
        <v>336</v>
      </c>
      <c r="H270" s="159">
        <f>F270/E270</f>
        <v>0.70500438981562774</v>
      </c>
      <c r="I270" s="158">
        <f t="shared" si="7"/>
        <v>1588</v>
      </c>
      <c r="J270" s="148">
        <f t="shared" si="7"/>
        <v>691</v>
      </c>
      <c r="K270" s="158">
        <f t="shared" si="7"/>
        <v>897</v>
      </c>
      <c r="L270" s="160">
        <f>J270/I270</f>
        <v>0.43513853904282118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x14ac:dyDescent="0.2">
      <c r="A271" s="16"/>
      <c r="B271" s="16"/>
      <c r="C271" s="16"/>
      <c r="D271" s="16"/>
      <c r="H271" s="16"/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4.65" customHeight="1" x14ac:dyDescent="0.2">
      <c r="A272" s="16"/>
      <c r="B272" s="16"/>
      <c r="C272" s="297" t="s">
        <v>402</v>
      </c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ht="55.5" customHeight="1" x14ac:dyDescent="0.2">
      <c r="A276" s="16"/>
      <c r="B276" s="16"/>
      <c r="C276" s="161" t="s">
        <v>403</v>
      </c>
      <c r="D276" s="162" t="s">
        <v>404</v>
      </c>
      <c r="E276" s="163">
        <v>44071</v>
      </c>
      <c r="F276" s="163">
        <v>44072</v>
      </c>
      <c r="G276" s="163">
        <v>44073</v>
      </c>
      <c r="H276" s="163">
        <v>44074</v>
      </c>
      <c r="I276" s="163">
        <v>44075</v>
      </c>
      <c r="J276" s="163">
        <v>44076</v>
      </c>
      <c r="K276" s="163">
        <v>44077</v>
      </c>
      <c r="L276" s="163">
        <v>44078</v>
      </c>
      <c r="M276" s="163">
        <v>44079</v>
      </c>
      <c r="N276" s="163">
        <v>44080</v>
      </c>
      <c r="O276" s="163">
        <v>44081</v>
      </c>
      <c r="P276" s="163">
        <v>44082</v>
      </c>
      <c r="Q276" s="163">
        <v>44083</v>
      </c>
      <c r="R276" s="163">
        <v>44084</v>
      </c>
      <c r="S276" s="163">
        <v>44085</v>
      </c>
      <c r="T276" s="163">
        <v>44086</v>
      </c>
      <c r="U276" s="163">
        <v>44087</v>
      </c>
      <c r="V276" s="163">
        <v>44088</v>
      </c>
      <c r="W276" s="163">
        <v>44089</v>
      </c>
      <c r="X276" s="163">
        <v>44090</v>
      </c>
      <c r="Y276" s="163">
        <v>44091</v>
      </c>
      <c r="Z276" s="163">
        <v>44092</v>
      </c>
      <c r="AA276" s="163">
        <v>44093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 t="s">
        <v>397</v>
      </c>
      <c r="D277" s="164" t="s">
        <v>405</v>
      </c>
      <c r="E277" s="165">
        <v>0.83</v>
      </c>
      <c r="F277" s="165">
        <v>0.83</v>
      </c>
      <c r="G277" s="165">
        <v>0.84</v>
      </c>
      <c r="H277" s="165">
        <v>0.83</v>
      </c>
      <c r="I277" s="165">
        <v>0.82</v>
      </c>
      <c r="J277" s="165">
        <v>0.82</v>
      </c>
      <c r="K277" s="165">
        <v>0.82</v>
      </c>
      <c r="L277" s="165">
        <v>0.82</v>
      </c>
      <c r="M277" s="165">
        <v>0.82</v>
      </c>
      <c r="N277" s="165">
        <v>0.82</v>
      </c>
      <c r="O277" s="165">
        <v>0.82</v>
      </c>
      <c r="P277" s="165">
        <v>0.83</v>
      </c>
      <c r="Q277" s="165">
        <v>0.83</v>
      </c>
      <c r="R277" s="165">
        <v>0.83</v>
      </c>
      <c r="S277" s="165">
        <v>0.84</v>
      </c>
      <c r="T277" s="165">
        <v>0.83</v>
      </c>
      <c r="U277" s="165">
        <v>0.83</v>
      </c>
      <c r="V277" s="165">
        <v>0.84</v>
      </c>
      <c r="W277" s="165">
        <v>0.84</v>
      </c>
      <c r="X277" s="165">
        <v>0.85</v>
      </c>
      <c r="Y277" s="165">
        <v>0.85</v>
      </c>
      <c r="Z277" s="165">
        <v>0.85</v>
      </c>
      <c r="AA277" s="165">
        <v>0.85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406</v>
      </c>
      <c r="E278" s="167">
        <v>0.52</v>
      </c>
      <c r="F278" s="167">
        <v>0.53</v>
      </c>
      <c r="G278" s="167">
        <v>0.53</v>
      </c>
      <c r="H278" s="167">
        <v>0.54</v>
      </c>
      <c r="I278" s="167">
        <v>0.55000000000000004</v>
      </c>
      <c r="J278" s="167">
        <v>0.56000000000000005</v>
      </c>
      <c r="K278" s="167">
        <v>0.56000000000000005</v>
      </c>
      <c r="L278" s="167">
        <v>0.56000000000000005</v>
      </c>
      <c r="M278" s="167">
        <v>0.56000000000000005</v>
      </c>
      <c r="N278" s="167">
        <v>0.56000000000000005</v>
      </c>
      <c r="O278" s="167">
        <v>0.56000000000000005</v>
      </c>
      <c r="P278" s="167">
        <v>0.56000000000000005</v>
      </c>
      <c r="Q278" s="167">
        <v>0.55000000000000004</v>
      </c>
      <c r="R278" s="167">
        <v>0.55000000000000004</v>
      </c>
      <c r="S278" s="167">
        <v>0.55000000000000004</v>
      </c>
      <c r="T278" s="167">
        <v>0.55000000000000004</v>
      </c>
      <c r="U278" s="167">
        <v>0.55000000000000004</v>
      </c>
      <c r="V278" s="167">
        <v>0.54</v>
      </c>
      <c r="W278" s="167">
        <v>0.54</v>
      </c>
      <c r="X278" s="167">
        <v>0.53</v>
      </c>
      <c r="Y278" s="167">
        <v>0.53</v>
      </c>
      <c r="Z278" s="167">
        <v>0.52</v>
      </c>
      <c r="AA278" s="167">
        <v>0.52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6" t="s">
        <v>407</v>
      </c>
      <c r="E279" s="167">
        <v>0.4</v>
      </c>
      <c r="F279" s="167">
        <v>0.4</v>
      </c>
      <c r="G279" s="167">
        <v>0.4</v>
      </c>
      <c r="H279" s="167">
        <v>0.4</v>
      </c>
      <c r="I279" s="167">
        <v>0.39</v>
      </c>
      <c r="J279" s="167">
        <v>0.39</v>
      </c>
      <c r="K279" s="167">
        <v>0.39</v>
      </c>
      <c r="L279" s="167">
        <v>0.4</v>
      </c>
      <c r="M279" s="167">
        <v>0.42</v>
      </c>
      <c r="N279" s="167">
        <v>0.42</v>
      </c>
      <c r="O279" s="167">
        <v>0.41</v>
      </c>
      <c r="P279" s="167">
        <v>0.41</v>
      </c>
      <c r="Q279" s="167">
        <v>0.4</v>
      </c>
      <c r="R279" s="167">
        <v>0.4</v>
      </c>
      <c r="S279" s="167">
        <v>0.41</v>
      </c>
      <c r="T279" s="167">
        <v>0.41</v>
      </c>
      <c r="U279" s="167">
        <v>0.4</v>
      </c>
      <c r="V279" s="167">
        <v>0.41</v>
      </c>
      <c r="W279" s="167">
        <v>0.45</v>
      </c>
      <c r="X279" s="167">
        <v>0.49</v>
      </c>
      <c r="Y279" s="167">
        <v>0.5</v>
      </c>
      <c r="Z279" s="167">
        <v>0.5</v>
      </c>
      <c r="AA279" s="167">
        <v>0.5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8"/>
      <c r="D280" s="168" t="s">
        <v>408</v>
      </c>
      <c r="E280" s="169">
        <v>0.23</v>
      </c>
      <c r="F280" s="169">
        <v>0.23</v>
      </c>
      <c r="G280" s="169">
        <v>0.21</v>
      </c>
      <c r="H280" s="169">
        <v>0.22</v>
      </c>
      <c r="I280" s="169">
        <v>0.24</v>
      </c>
      <c r="J280" s="169">
        <v>0.24</v>
      </c>
      <c r="K280" s="169">
        <v>0.22</v>
      </c>
      <c r="L280" s="169">
        <v>0.21</v>
      </c>
      <c r="M280" s="169">
        <v>0.21</v>
      </c>
      <c r="N280" s="169">
        <v>0.22</v>
      </c>
      <c r="O280" s="169">
        <v>0.21</v>
      </c>
      <c r="P280" s="169">
        <v>0.56000000000000005</v>
      </c>
      <c r="Q280" s="169">
        <v>0.18</v>
      </c>
      <c r="R280" s="169">
        <v>0.2</v>
      </c>
      <c r="S280" s="169">
        <v>0.2</v>
      </c>
      <c r="T280" s="169">
        <v>0.2</v>
      </c>
      <c r="U280" s="169">
        <v>0.2</v>
      </c>
      <c r="V280" s="169">
        <v>0.21</v>
      </c>
      <c r="W280" s="169">
        <v>0.22</v>
      </c>
      <c r="X280" s="169">
        <v>0.27</v>
      </c>
      <c r="Y280" s="169">
        <v>0.28999999999999998</v>
      </c>
      <c r="Z280" s="169">
        <v>0.31</v>
      </c>
      <c r="AA280" s="169">
        <v>0.35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 t="s">
        <v>398</v>
      </c>
      <c r="D281" s="170" t="s">
        <v>405</v>
      </c>
      <c r="E281" s="171">
        <v>0.6</v>
      </c>
      <c r="F281" s="171">
        <v>0.6</v>
      </c>
      <c r="G281" s="171">
        <v>0.6</v>
      </c>
      <c r="H281" s="171">
        <v>0.6</v>
      </c>
      <c r="I281" s="171">
        <v>0.6</v>
      </c>
      <c r="J281" s="171">
        <v>0.61</v>
      </c>
      <c r="K281" s="171">
        <v>0.6</v>
      </c>
      <c r="L281" s="171">
        <v>0.59</v>
      </c>
      <c r="M281" s="171">
        <v>0.57999999999999996</v>
      </c>
      <c r="N281" s="171">
        <v>0.56999999999999995</v>
      </c>
      <c r="O281" s="171">
        <v>0.56999999999999995</v>
      </c>
      <c r="P281" s="171">
        <v>0.56000000000000005</v>
      </c>
      <c r="Q281" s="171">
        <v>0.56000000000000005</v>
      </c>
      <c r="R281" s="171">
        <v>0.56999999999999995</v>
      </c>
      <c r="S281" s="171">
        <v>0.59</v>
      </c>
      <c r="T281" s="171">
        <v>0.6</v>
      </c>
      <c r="U281" s="171">
        <v>0.62</v>
      </c>
      <c r="V281" s="171">
        <v>0.63</v>
      </c>
      <c r="W281" s="171">
        <v>0.64</v>
      </c>
      <c r="X281" s="171">
        <v>0.65</v>
      </c>
      <c r="Y281" s="171">
        <v>0.65</v>
      </c>
      <c r="Z281" s="171">
        <v>0.66</v>
      </c>
      <c r="AA281" s="171">
        <v>0.66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406</v>
      </c>
      <c r="E282" s="171">
        <v>0.45</v>
      </c>
      <c r="F282" s="171">
        <v>0.45</v>
      </c>
      <c r="G282" s="171">
        <v>0.46</v>
      </c>
      <c r="H282" s="171">
        <v>0.47</v>
      </c>
      <c r="I282" s="171">
        <v>0.49</v>
      </c>
      <c r="J282" s="171">
        <v>0.49</v>
      </c>
      <c r="K282" s="171">
        <v>0.5</v>
      </c>
      <c r="L282" s="171">
        <v>0.5</v>
      </c>
      <c r="M282" s="171">
        <v>0.51</v>
      </c>
      <c r="N282" s="171">
        <v>0.52</v>
      </c>
      <c r="O282" s="171">
        <v>0.52</v>
      </c>
      <c r="P282" s="171">
        <v>0.52</v>
      </c>
      <c r="Q282" s="171">
        <v>0.52</v>
      </c>
      <c r="R282" s="171">
        <v>0.52</v>
      </c>
      <c r="S282" s="171">
        <v>0.52</v>
      </c>
      <c r="T282" s="171">
        <v>0.5</v>
      </c>
      <c r="U282" s="171">
        <v>0.5</v>
      </c>
      <c r="V282" s="171">
        <v>0.5</v>
      </c>
      <c r="W282" s="171">
        <v>0.48</v>
      </c>
      <c r="X282" s="171">
        <v>0.47</v>
      </c>
      <c r="Y282" s="171">
        <v>0.47</v>
      </c>
      <c r="Z282" s="171">
        <v>0.47</v>
      </c>
      <c r="AA282" s="171">
        <v>0.46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407</v>
      </c>
      <c r="E283" s="171">
        <v>0.43</v>
      </c>
      <c r="F283" s="171">
        <v>0.36</v>
      </c>
      <c r="G283" s="171">
        <v>0.28999999999999998</v>
      </c>
      <c r="H283" s="171">
        <v>0.28999999999999998</v>
      </c>
      <c r="I283" s="171">
        <v>0.28999999999999998</v>
      </c>
      <c r="J283" s="171">
        <v>0.28999999999999998</v>
      </c>
      <c r="K283" s="171">
        <v>0.28999999999999998</v>
      </c>
      <c r="L283" s="171">
        <v>0.36</v>
      </c>
      <c r="M283" s="171">
        <v>0.43</v>
      </c>
      <c r="N283" s="171">
        <v>0.5</v>
      </c>
      <c r="O283" s="171">
        <v>0.5</v>
      </c>
      <c r="P283" s="171">
        <v>0.5</v>
      </c>
      <c r="Q283" s="171">
        <v>0.5</v>
      </c>
      <c r="R283" s="171">
        <v>0.5</v>
      </c>
      <c r="S283" s="171">
        <v>0.5</v>
      </c>
      <c r="T283" s="171">
        <v>0.5</v>
      </c>
      <c r="U283" s="171">
        <v>0.43</v>
      </c>
      <c r="V283" s="171">
        <v>0.36</v>
      </c>
      <c r="W283" s="171">
        <v>0.28999999999999998</v>
      </c>
      <c r="X283" s="171">
        <v>0.21</v>
      </c>
      <c r="Y283" s="171">
        <v>0.14000000000000001</v>
      </c>
      <c r="Z283" s="171">
        <v>7.0000000000000007E-2</v>
      </c>
      <c r="AA283" s="171">
        <v>0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299"/>
      <c r="D284" s="170" t="s">
        <v>408</v>
      </c>
      <c r="E284" s="171">
        <v>0.28999999999999998</v>
      </c>
      <c r="F284" s="171">
        <v>0.19</v>
      </c>
      <c r="G284" s="171">
        <v>0.14000000000000001</v>
      </c>
      <c r="H284" s="171">
        <v>0.05</v>
      </c>
      <c r="I284" s="171">
        <v>0.05</v>
      </c>
      <c r="J284" s="171">
        <v>0.05</v>
      </c>
      <c r="K284" s="171">
        <v>0.05</v>
      </c>
      <c r="L284" s="171">
        <v>0.14000000000000001</v>
      </c>
      <c r="M284" s="171">
        <v>0.24</v>
      </c>
      <c r="N284" s="171">
        <v>0.33</v>
      </c>
      <c r="O284" s="171">
        <v>0.48</v>
      </c>
      <c r="P284" s="171">
        <v>0.52</v>
      </c>
      <c r="Q284" s="171">
        <v>0.52</v>
      </c>
      <c r="R284" s="171">
        <v>0.52</v>
      </c>
      <c r="S284" s="171">
        <v>0.43</v>
      </c>
      <c r="T284" s="171">
        <v>0.33</v>
      </c>
      <c r="U284" s="171">
        <v>0.24</v>
      </c>
      <c r="V284" s="171">
        <v>0.1</v>
      </c>
      <c r="W284" s="171">
        <v>0.05</v>
      </c>
      <c r="X284" s="171">
        <v>0.05</v>
      </c>
      <c r="Y284" s="171">
        <v>0.05</v>
      </c>
      <c r="Z284" s="171">
        <v>0.05</v>
      </c>
      <c r="AA284" s="171">
        <v>0.05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 t="s">
        <v>399</v>
      </c>
      <c r="D285" s="172" t="s">
        <v>405</v>
      </c>
      <c r="E285" s="173">
        <v>0.56999999999999995</v>
      </c>
      <c r="F285" s="173">
        <v>0.56999999999999995</v>
      </c>
      <c r="G285" s="173">
        <v>0.56999999999999995</v>
      </c>
      <c r="H285" s="173">
        <v>0.56999999999999995</v>
      </c>
      <c r="I285" s="173">
        <v>0.57999999999999996</v>
      </c>
      <c r="J285" s="173">
        <v>0.6</v>
      </c>
      <c r="K285" s="173">
        <v>0.61</v>
      </c>
      <c r="L285" s="173">
        <v>0.62</v>
      </c>
      <c r="M285" s="173">
        <v>0.62</v>
      </c>
      <c r="N285" s="173">
        <v>0.62</v>
      </c>
      <c r="O285" s="173">
        <v>0.63</v>
      </c>
      <c r="P285" s="173">
        <v>0.63</v>
      </c>
      <c r="Q285" s="173">
        <v>0.62</v>
      </c>
      <c r="R285" s="173">
        <v>0.61</v>
      </c>
      <c r="S285" s="173">
        <v>0.6</v>
      </c>
      <c r="T285" s="173">
        <v>0.57999999999999996</v>
      </c>
      <c r="U285" s="173">
        <v>0.56999999999999995</v>
      </c>
      <c r="V285" s="173">
        <v>0.57999999999999996</v>
      </c>
      <c r="W285" s="173">
        <v>0.54</v>
      </c>
      <c r="X285" s="173">
        <v>0.52</v>
      </c>
      <c r="Y285" s="173">
        <v>0.5</v>
      </c>
      <c r="Z285" s="173">
        <v>0.49</v>
      </c>
      <c r="AA285" s="173">
        <v>0.49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406</v>
      </c>
      <c r="E286" s="175">
        <v>0.27</v>
      </c>
      <c r="F286" s="175">
        <v>0.27</v>
      </c>
      <c r="G286" s="175">
        <v>0.27</v>
      </c>
      <c r="H286" s="175">
        <v>0.28000000000000003</v>
      </c>
      <c r="I286" s="175">
        <v>0.28000000000000003</v>
      </c>
      <c r="J286" s="175">
        <v>0.28000000000000003</v>
      </c>
      <c r="K286" s="175">
        <v>0.28000000000000003</v>
      </c>
      <c r="L286" s="175">
        <v>0.28999999999999998</v>
      </c>
      <c r="M286" s="175">
        <v>0.28999999999999998</v>
      </c>
      <c r="N286" s="175">
        <v>0.3</v>
      </c>
      <c r="O286" s="175">
        <v>0.3</v>
      </c>
      <c r="P286" s="175">
        <v>0.31</v>
      </c>
      <c r="Q286" s="175">
        <v>0.32</v>
      </c>
      <c r="R286" s="175">
        <v>0.32</v>
      </c>
      <c r="S286" s="175">
        <v>0.31</v>
      </c>
      <c r="T286" s="175">
        <v>0.31</v>
      </c>
      <c r="U286" s="175">
        <v>0.3</v>
      </c>
      <c r="V286" s="175">
        <v>0.3</v>
      </c>
      <c r="W286" s="175">
        <v>0.28999999999999998</v>
      </c>
      <c r="X286" s="175">
        <v>0.28999999999999998</v>
      </c>
      <c r="Y286" s="175">
        <v>0.28000000000000003</v>
      </c>
      <c r="Z286" s="175">
        <v>0.28000000000000003</v>
      </c>
      <c r="AA286" s="175">
        <v>0.27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4" t="s">
        <v>407</v>
      </c>
      <c r="E287" s="175">
        <v>0.17</v>
      </c>
      <c r="F287" s="175">
        <v>0.18</v>
      </c>
      <c r="G287" s="175">
        <v>0.19</v>
      </c>
      <c r="H287" s="175">
        <v>0.19</v>
      </c>
      <c r="I287" s="175">
        <v>0.18</v>
      </c>
      <c r="J287" s="175">
        <v>0.17</v>
      </c>
      <c r="K287" s="175">
        <v>0.18</v>
      </c>
      <c r="L287" s="175">
        <v>0.16</v>
      </c>
      <c r="M287" s="175">
        <v>0.16</v>
      </c>
      <c r="N287" s="175">
        <v>0.16</v>
      </c>
      <c r="O287" s="175">
        <v>0.16</v>
      </c>
      <c r="P287" s="175">
        <v>0.14000000000000001</v>
      </c>
      <c r="Q287" s="175">
        <v>0.13</v>
      </c>
      <c r="R287" s="175">
        <v>0.12</v>
      </c>
      <c r="S287" s="175">
        <v>0.12</v>
      </c>
      <c r="T287" s="175">
        <v>0.1</v>
      </c>
      <c r="U287" s="175">
        <v>0.09</v>
      </c>
      <c r="V287" s="175">
        <v>0.09</v>
      </c>
      <c r="W287" s="175">
        <v>0.09</v>
      </c>
      <c r="X287" s="175">
        <v>0.09</v>
      </c>
      <c r="Y287" s="175">
        <v>0.1</v>
      </c>
      <c r="Z287" s="175">
        <v>0.1</v>
      </c>
      <c r="AA287" s="175">
        <v>0.12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0"/>
      <c r="D288" s="176" t="s">
        <v>408</v>
      </c>
      <c r="E288" s="177">
        <v>0.13</v>
      </c>
      <c r="F288" s="177">
        <v>0.12</v>
      </c>
      <c r="G288" s="177">
        <v>0.12</v>
      </c>
      <c r="H288" s="177">
        <v>0.13</v>
      </c>
      <c r="I288" s="177">
        <v>0.13</v>
      </c>
      <c r="J288" s="177">
        <v>0.13</v>
      </c>
      <c r="K288" s="177">
        <v>0.13</v>
      </c>
      <c r="L288" s="177">
        <v>0.16</v>
      </c>
      <c r="M288" s="177">
        <v>0.18</v>
      </c>
      <c r="N288" s="177">
        <v>0.18</v>
      </c>
      <c r="O288" s="177">
        <v>0.16</v>
      </c>
      <c r="P288" s="177">
        <v>0.14000000000000001</v>
      </c>
      <c r="Q288" s="177">
        <v>0.14000000000000001</v>
      </c>
      <c r="R288" s="177">
        <v>0.11</v>
      </c>
      <c r="S288" s="177">
        <v>0.11</v>
      </c>
      <c r="T288" s="177">
        <v>0.11</v>
      </c>
      <c r="U288" s="177">
        <v>0.12</v>
      </c>
      <c r="V288" s="177">
        <v>0.13</v>
      </c>
      <c r="W288" s="177">
        <v>0.14000000000000001</v>
      </c>
      <c r="X288" s="177">
        <v>0.16</v>
      </c>
      <c r="Y288" s="177">
        <v>0.17</v>
      </c>
      <c r="Z288" s="177">
        <v>0.16</v>
      </c>
      <c r="AA288" s="177">
        <v>0.14000000000000001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 t="s">
        <v>400</v>
      </c>
      <c r="D289" s="178" t="s">
        <v>405</v>
      </c>
      <c r="E289" s="179">
        <v>0.61</v>
      </c>
      <c r="F289" s="179">
        <v>0.61</v>
      </c>
      <c r="G289" s="179">
        <v>0.61</v>
      </c>
      <c r="H289" s="179">
        <v>0.61</v>
      </c>
      <c r="I289" s="179">
        <v>0.61</v>
      </c>
      <c r="J289" s="179">
        <v>0.61</v>
      </c>
      <c r="K289" s="179">
        <v>0.62</v>
      </c>
      <c r="L289" s="179">
        <v>0.62</v>
      </c>
      <c r="M289" s="179">
        <v>0.62</v>
      </c>
      <c r="N289" s="179">
        <v>0.62</v>
      </c>
      <c r="O289" s="179">
        <v>0.63</v>
      </c>
      <c r="P289" s="179">
        <v>0.62</v>
      </c>
      <c r="Q289" s="179">
        <v>0.62</v>
      </c>
      <c r="R289" s="179">
        <v>0.62</v>
      </c>
      <c r="S289" s="179">
        <v>0.63</v>
      </c>
      <c r="T289" s="179">
        <v>0.64</v>
      </c>
      <c r="U289" s="179">
        <v>0.64</v>
      </c>
      <c r="V289" s="179">
        <v>0.65</v>
      </c>
      <c r="W289" s="179">
        <v>0.65</v>
      </c>
      <c r="X289" s="179">
        <v>0.67</v>
      </c>
      <c r="Y289" s="179">
        <v>0.66</v>
      </c>
      <c r="Z289" s="179">
        <v>0.65</v>
      </c>
      <c r="AA289" s="179">
        <v>0.65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406</v>
      </c>
      <c r="E290" s="179">
        <v>0.48</v>
      </c>
      <c r="F290" s="179">
        <v>0.47</v>
      </c>
      <c r="G290" s="179">
        <v>0.48</v>
      </c>
      <c r="H290" s="179">
        <v>0.48</v>
      </c>
      <c r="I290" s="179">
        <v>0.47</v>
      </c>
      <c r="J290" s="179">
        <v>0.47</v>
      </c>
      <c r="K290" s="179">
        <v>0.47</v>
      </c>
      <c r="L290" s="179">
        <v>0.47</v>
      </c>
      <c r="M290" s="179">
        <v>0.48</v>
      </c>
      <c r="N290" s="179">
        <v>0.49</v>
      </c>
      <c r="O290" s="179">
        <v>0.5</v>
      </c>
      <c r="P290" s="179">
        <v>0.51</v>
      </c>
      <c r="Q290" s="179">
        <v>0.52</v>
      </c>
      <c r="R290" s="179">
        <v>0.52</v>
      </c>
      <c r="S290" s="179">
        <v>0.52</v>
      </c>
      <c r="T290" s="179">
        <v>0.53</v>
      </c>
      <c r="U290" s="179">
        <v>0.53</v>
      </c>
      <c r="V290" s="179">
        <v>0.52</v>
      </c>
      <c r="W290" s="179">
        <v>0.51</v>
      </c>
      <c r="X290" s="179">
        <v>0.49</v>
      </c>
      <c r="Y290" s="179">
        <v>0.49</v>
      </c>
      <c r="Z290" s="179">
        <v>0.48</v>
      </c>
      <c r="AA290" s="179">
        <v>0.48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407</v>
      </c>
      <c r="E291" s="179">
        <v>0.17</v>
      </c>
      <c r="F291" s="179">
        <v>0.15</v>
      </c>
      <c r="G291" s="179">
        <v>0.14000000000000001</v>
      </c>
      <c r="H291" s="179">
        <v>0.12</v>
      </c>
      <c r="I291" s="179">
        <v>0.1</v>
      </c>
      <c r="J291" s="179">
        <v>0.09</v>
      </c>
      <c r="K291" s="179">
        <v>0.12</v>
      </c>
      <c r="L291" s="179">
        <v>0.14000000000000001</v>
      </c>
      <c r="M291" s="179">
        <v>0.16</v>
      </c>
      <c r="N291" s="179">
        <v>0.21</v>
      </c>
      <c r="O291" s="179">
        <v>0.26</v>
      </c>
      <c r="P291" s="179">
        <v>0.28999999999999998</v>
      </c>
      <c r="Q291" s="179">
        <v>0.31</v>
      </c>
      <c r="R291" s="179">
        <v>0.3</v>
      </c>
      <c r="S291" s="179">
        <v>0.3</v>
      </c>
      <c r="T291" s="179">
        <v>0.31</v>
      </c>
      <c r="U291" s="179">
        <v>0.3</v>
      </c>
      <c r="V291" s="179">
        <v>0.28000000000000003</v>
      </c>
      <c r="W291" s="179">
        <v>0.28000000000000003</v>
      </c>
      <c r="X291" s="179">
        <v>0.3</v>
      </c>
      <c r="Y291" s="179">
        <v>0.31</v>
      </c>
      <c r="Z291" s="179">
        <v>0.31</v>
      </c>
      <c r="AA291" s="179">
        <v>0.3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408</v>
      </c>
      <c r="E292" s="179">
        <v>0.05</v>
      </c>
      <c r="F292" s="179">
        <v>0.05</v>
      </c>
      <c r="G292" s="179">
        <v>0.06</v>
      </c>
      <c r="H292" s="179">
        <v>0.08</v>
      </c>
      <c r="I292" s="179">
        <v>0.11</v>
      </c>
      <c r="J292" s="179">
        <v>0.11</v>
      </c>
      <c r="K292" s="179">
        <v>0.1</v>
      </c>
      <c r="L292" s="179">
        <v>0.09</v>
      </c>
      <c r="M292" s="179">
        <v>0.08</v>
      </c>
      <c r="N292" s="179">
        <v>7.0000000000000007E-2</v>
      </c>
      <c r="O292" s="179">
        <v>0.05</v>
      </c>
      <c r="P292" s="179">
        <v>0.02</v>
      </c>
      <c r="Q292" s="179">
        <v>0.05</v>
      </c>
      <c r="R292" s="179">
        <v>0.06</v>
      </c>
      <c r="S292" s="179">
        <v>0.08</v>
      </c>
      <c r="T292" s="179">
        <v>0.08</v>
      </c>
      <c r="U292" s="179">
        <v>0.08</v>
      </c>
      <c r="V292" s="179">
        <v>0.11</v>
      </c>
      <c r="W292" s="179">
        <v>0.11</v>
      </c>
      <c r="X292" s="179">
        <v>7.0000000000000007E-2</v>
      </c>
      <c r="Y292" s="179">
        <v>0.05</v>
      </c>
      <c r="Z292" s="179">
        <v>0.05</v>
      </c>
      <c r="AA292" s="179">
        <v>0.03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 t="s">
        <v>409</v>
      </c>
      <c r="D293" s="180" t="s">
        <v>405</v>
      </c>
      <c r="E293" s="181">
        <v>0.72</v>
      </c>
      <c r="F293" s="181">
        <v>0.73</v>
      </c>
      <c r="G293" s="181">
        <v>0.73</v>
      </c>
      <c r="H293" s="181">
        <v>0.72</v>
      </c>
      <c r="I293" s="181">
        <v>0.72</v>
      </c>
      <c r="J293" s="181">
        <v>0.72</v>
      </c>
      <c r="K293" s="181">
        <v>0.72</v>
      </c>
      <c r="L293" s="181">
        <v>0.73</v>
      </c>
      <c r="M293" s="181">
        <v>0.72</v>
      </c>
      <c r="N293" s="181">
        <v>0.72</v>
      </c>
      <c r="O293" s="181">
        <v>0.73</v>
      </c>
      <c r="P293" s="181">
        <v>0.73</v>
      </c>
      <c r="Q293" s="181">
        <v>0.72</v>
      </c>
      <c r="R293" s="181">
        <v>0.73</v>
      </c>
      <c r="S293" s="181">
        <v>0.73</v>
      </c>
      <c r="T293" s="181">
        <v>0.73</v>
      </c>
      <c r="U293" s="181">
        <v>0.73</v>
      </c>
      <c r="V293" s="181">
        <v>0.74</v>
      </c>
      <c r="W293" s="181">
        <v>0.74</v>
      </c>
      <c r="X293" s="181">
        <v>0.74</v>
      </c>
      <c r="Y293" s="181">
        <v>0.74</v>
      </c>
      <c r="Z293" s="181">
        <v>0.74</v>
      </c>
      <c r="AA293" s="181">
        <v>0.74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408</v>
      </c>
      <c r="E294" s="183">
        <v>0.46</v>
      </c>
      <c r="F294" s="183">
        <v>0.46</v>
      </c>
      <c r="G294" s="183">
        <v>0.47</v>
      </c>
      <c r="H294" s="183">
        <v>0.47</v>
      </c>
      <c r="I294" s="183">
        <v>0.48</v>
      </c>
      <c r="J294" s="183">
        <v>0.49</v>
      </c>
      <c r="K294" s="183">
        <v>0.49</v>
      </c>
      <c r="L294" s="183">
        <v>0.49</v>
      </c>
      <c r="M294" s="183">
        <v>0.5</v>
      </c>
      <c r="N294" s="183">
        <v>0.5</v>
      </c>
      <c r="O294" s="183">
        <v>0.5</v>
      </c>
      <c r="P294" s="183">
        <v>0.5</v>
      </c>
      <c r="Q294" s="183">
        <v>0.5</v>
      </c>
      <c r="R294" s="183">
        <v>0.5</v>
      </c>
      <c r="S294" s="183">
        <v>0.5</v>
      </c>
      <c r="T294" s="183">
        <v>0.5</v>
      </c>
      <c r="U294" s="183">
        <v>0.5</v>
      </c>
      <c r="V294" s="183">
        <v>0.49</v>
      </c>
      <c r="W294" s="183">
        <v>0.48</v>
      </c>
      <c r="X294" s="183">
        <v>0.48</v>
      </c>
      <c r="Y294" s="183">
        <v>0.47</v>
      </c>
      <c r="Z294" s="183">
        <v>0.47</v>
      </c>
      <c r="AA294" s="183">
        <v>0.46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2" t="s">
        <v>407</v>
      </c>
      <c r="E295" s="183">
        <v>0.27</v>
      </c>
      <c r="F295" s="183">
        <v>0.27</v>
      </c>
      <c r="G295" s="183">
        <v>0.26</v>
      </c>
      <c r="H295" s="183">
        <v>0.27</v>
      </c>
      <c r="I295" s="183">
        <v>0.25</v>
      </c>
      <c r="J295" s="183">
        <v>0.24</v>
      </c>
      <c r="K295" s="183">
        <v>0.26</v>
      </c>
      <c r="L295" s="183">
        <v>0.27</v>
      </c>
      <c r="M295" s="183">
        <v>0.28000000000000003</v>
      </c>
      <c r="N295" s="183">
        <v>0.3</v>
      </c>
      <c r="O295" s="183">
        <v>0.31</v>
      </c>
      <c r="P295" s="183">
        <v>0.32</v>
      </c>
      <c r="Q295" s="183">
        <v>0.32</v>
      </c>
      <c r="R295" s="183">
        <v>0.31</v>
      </c>
      <c r="S295" s="183">
        <v>0.31</v>
      </c>
      <c r="T295" s="183">
        <v>0.31</v>
      </c>
      <c r="U295" s="183">
        <v>0.28999999999999998</v>
      </c>
      <c r="V295" s="183">
        <v>0.28000000000000003</v>
      </c>
      <c r="W295" s="183">
        <v>0.28999999999999998</v>
      </c>
      <c r="X295" s="183">
        <v>0.31</v>
      </c>
      <c r="Y295" s="183">
        <v>0.32</v>
      </c>
      <c r="Z295" s="183">
        <v>0.31</v>
      </c>
      <c r="AA295" s="183">
        <v>0.31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4" t="s">
        <v>408</v>
      </c>
      <c r="E296" s="185">
        <v>0.18</v>
      </c>
      <c r="F296" s="185">
        <v>0.16</v>
      </c>
      <c r="G296" s="185">
        <v>0.16</v>
      </c>
      <c r="H296" s="185">
        <v>0.16</v>
      </c>
      <c r="I296" s="185">
        <v>0.18</v>
      </c>
      <c r="J296" s="185">
        <v>0.17</v>
      </c>
      <c r="K296" s="185">
        <v>0.17</v>
      </c>
      <c r="L296" s="185">
        <v>0.17</v>
      </c>
      <c r="M296" s="185">
        <v>0.18</v>
      </c>
      <c r="N296" s="185">
        <v>0.18</v>
      </c>
      <c r="O296" s="185">
        <v>0.17</v>
      </c>
      <c r="P296" s="185">
        <v>0.16</v>
      </c>
      <c r="Q296" s="185">
        <v>0.15</v>
      </c>
      <c r="R296" s="185">
        <v>0.16</v>
      </c>
      <c r="S296" s="185">
        <v>0.16</v>
      </c>
      <c r="T296" s="185">
        <v>0.16</v>
      </c>
      <c r="U296" s="185">
        <v>0.15</v>
      </c>
      <c r="V296" s="185">
        <v>0.16</v>
      </c>
      <c r="W296" s="185">
        <v>0.16</v>
      </c>
      <c r="X296" s="185">
        <v>0.18</v>
      </c>
      <c r="Y296" s="185">
        <v>0.19</v>
      </c>
      <c r="Z296" s="185">
        <v>0.19</v>
      </c>
      <c r="AA296" s="185">
        <v>0.19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3" t="s">
        <v>410</v>
      </c>
      <c r="D297" s="303"/>
      <c r="E297"/>
      <c r="F297"/>
      <c r="H297" s="16"/>
    </row>
    <row r="298" spans="1:240" x14ac:dyDescent="0.2">
      <c r="A298" s="16"/>
      <c r="B298" s="16"/>
      <c r="C298" s="186" t="s">
        <v>411</v>
      </c>
      <c r="D298"/>
      <c r="E298"/>
      <c r="F298"/>
      <c r="H298" s="16"/>
    </row>
    <row r="299" spans="1:240" x14ac:dyDescent="0.2">
      <c r="A299" s="16"/>
      <c r="B299" s="16"/>
      <c r="C299" s="16"/>
      <c r="D299" s="16"/>
      <c r="H299" s="16"/>
      <c r="O299" s="15"/>
      <c r="P299" s="126"/>
      <c r="Q299" s="15"/>
      <c r="R299" s="15"/>
      <c r="S299" s="15"/>
      <c r="T299" s="127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</row>
    <row r="300" spans="1:240" s="189" customFormat="1" ht="11.25" x14ac:dyDescent="0.2">
      <c r="A300" s="187"/>
      <c r="B300" s="187"/>
      <c r="C300" s="187"/>
      <c r="D300" s="187"/>
      <c r="E300" s="16"/>
      <c r="F300" s="16"/>
      <c r="G300" s="16"/>
      <c r="H300" s="17"/>
      <c r="I300" s="16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s="189" customFormat="1" ht="21.95" customHeight="1" x14ac:dyDescent="0.2">
      <c r="A301" s="187"/>
      <c r="B301" s="187"/>
      <c r="C301" s="187"/>
      <c r="D301" s="190" t="s">
        <v>412</v>
      </c>
      <c r="E301" s="191" t="s">
        <v>15</v>
      </c>
      <c r="F301" s="191" t="s">
        <v>16</v>
      </c>
      <c r="G301" s="191" t="s">
        <v>17</v>
      </c>
      <c r="H301" s="304" t="s">
        <v>18</v>
      </c>
      <c r="I301" s="304"/>
      <c r="J301" s="16"/>
      <c r="K301" s="16"/>
      <c r="L301" s="16"/>
      <c r="M301" s="16"/>
      <c r="N301" s="16"/>
      <c r="O301" s="16"/>
      <c r="P301" s="17"/>
      <c r="Q301" s="16"/>
      <c r="R301" s="16"/>
      <c r="S301" s="16"/>
      <c r="T301" s="18"/>
      <c r="U301" s="188"/>
      <c r="V301" s="19"/>
      <c r="W301" s="188"/>
      <c r="X301" s="188"/>
    </row>
    <row r="302" spans="1:240" ht="14.65" customHeight="1" x14ac:dyDescent="0.2">
      <c r="D302" s="192" t="s">
        <v>405</v>
      </c>
      <c r="E302" s="193">
        <f>E242</f>
        <v>1095</v>
      </c>
      <c r="F302" s="193">
        <f>F242</f>
        <v>789</v>
      </c>
      <c r="G302" s="193">
        <f>G242</f>
        <v>306</v>
      </c>
      <c r="H302" s="305">
        <f>F302/E302</f>
        <v>0.72054794520547949</v>
      </c>
      <c r="I302" s="305"/>
      <c r="M302" s="306"/>
      <c r="N302" s="306"/>
    </row>
    <row r="303" spans="1:240" ht="14.65" customHeight="1" x14ac:dyDescent="0.2">
      <c r="D303" s="192" t="s">
        <v>413</v>
      </c>
      <c r="E303" s="193">
        <f>I242</f>
        <v>1529</v>
      </c>
      <c r="F303" s="193">
        <f>J242</f>
        <v>679</v>
      </c>
      <c r="G303" s="193">
        <f>K242</f>
        <v>850</v>
      </c>
      <c r="H303" s="305">
        <f>F303/E303</f>
        <v>0.44408109875735774</v>
      </c>
      <c r="I303" s="305"/>
    </row>
    <row r="304" spans="1:240" ht="14.65" customHeight="1" x14ac:dyDescent="0.2">
      <c r="D304" s="192" t="s">
        <v>407</v>
      </c>
      <c r="E304" s="193">
        <f>M242</f>
        <v>44</v>
      </c>
      <c r="F304" s="193">
        <f>N242</f>
        <v>14</v>
      </c>
      <c r="G304" s="193">
        <f>O242</f>
        <v>30</v>
      </c>
      <c r="H304" s="305">
        <f>F304/E304</f>
        <v>0.31818181818181818</v>
      </c>
      <c r="I304" s="305"/>
    </row>
    <row r="305" spans="1:14" ht="14.65" customHeight="1" x14ac:dyDescent="0.2">
      <c r="D305" s="192" t="s">
        <v>414</v>
      </c>
      <c r="E305" s="193">
        <f>Q242</f>
        <v>59</v>
      </c>
      <c r="F305" s="193">
        <f>R242</f>
        <v>12</v>
      </c>
      <c r="G305" s="193">
        <f>S242</f>
        <v>47</v>
      </c>
      <c r="H305" s="305">
        <f>F305/E305</f>
        <v>0.20338983050847459</v>
      </c>
      <c r="I305" s="305"/>
    </row>
    <row r="306" spans="1:14" ht="14.65" customHeight="1" x14ac:dyDescent="0.2">
      <c r="D306" s="194" t="s">
        <v>401</v>
      </c>
      <c r="E306" s="158">
        <f>SUM(E302:E305)</f>
        <v>2727</v>
      </c>
      <c r="F306" s="158">
        <f>SUM(F302:F305)</f>
        <v>1494</v>
      </c>
      <c r="G306" s="158">
        <f>SUM(G302:G305)</f>
        <v>1233</v>
      </c>
      <c r="H306" s="307">
        <f>F306/E306</f>
        <v>0.54785478547854782</v>
      </c>
      <c r="I306" s="307"/>
    </row>
    <row r="308" spans="1:14" ht="87" customHeight="1" x14ac:dyDescent="0.2">
      <c r="D308" s="190" t="s">
        <v>415</v>
      </c>
      <c r="E308" s="195" t="s">
        <v>416</v>
      </c>
      <c r="F308" s="195" t="s">
        <v>417</v>
      </c>
      <c r="G308" s="195" t="s">
        <v>418</v>
      </c>
      <c r="H308" s="308" t="s">
        <v>419</v>
      </c>
      <c r="I308" s="308"/>
    </row>
    <row r="309" spans="1:14" ht="14.65" customHeight="1" x14ac:dyDescent="0.2">
      <c r="D309" s="192" t="s">
        <v>405</v>
      </c>
      <c r="E309" s="193">
        <f>F302</f>
        <v>789</v>
      </c>
      <c r="F309" s="193">
        <f>U242</f>
        <v>51</v>
      </c>
      <c r="G309" s="193">
        <v>101</v>
      </c>
      <c r="H309" s="309">
        <f>E309+F309+G309</f>
        <v>941</v>
      </c>
      <c r="I309" s="309">
        <f>SUM(E309:H309)</f>
        <v>1882</v>
      </c>
      <c r="J309" s="18"/>
    </row>
    <row r="310" spans="1:14" ht="14.65" customHeight="1" x14ac:dyDescent="0.2">
      <c r="D310" s="192" t="s">
        <v>413</v>
      </c>
      <c r="E310" s="193">
        <f>F303</f>
        <v>679</v>
      </c>
      <c r="F310" s="193">
        <f>V242</f>
        <v>314</v>
      </c>
      <c r="G310" s="193">
        <v>136</v>
      </c>
      <c r="H310" s="309">
        <f>E310+F310+G310</f>
        <v>1129</v>
      </c>
      <c r="I310" s="309"/>
    </row>
    <row r="311" spans="1:14" ht="14.65" customHeight="1" x14ac:dyDescent="0.2">
      <c r="D311" s="192" t="s">
        <v>407</v>
      </c>
      <c r="E311" s="193">
        <f>F304</f>
        <v>14</v>
      </c>
      <c r="F311" s="193">
        <f>W242</f>
        <v>4</v>
      </c>
      <c r="G311" s="196">
        <v>0</v>
      </c>
      <c r="H311" s="309">
        <f>E311+F311+G311</f>
        <v>18</v>
      </c>
      <c r="I311" s="309"/>
    </row>
    <row r="312" spans="1:14" ht="14.65" customHeight="1" x14ac:dyDescent="0.2">
      <c r="D312" s="192" t="s">
        <v>414</v>
      </c>
      <c r="E312" s="193">
        <f>F305</f>
        <v>12</v>
      </c>
      <c r="F312" s="193">
        <f>X242</f>
        <v>19</v>
      </c>
      <c r="G312" s="196">
        <v>1</v>
      </c>
      <c r="H312" s="309">
        <f>E312+F312+G312</f>
        <v>32</v>
      </c>
      <c r="I312" s="309"/>
    </row>
    <row r="313" spans="1:14" ht="14.65" customHeight="1" x14ac:dyDescent="0.2">
      <c r="D313" s="194" t="s">
        <v>401</v>
      </c>
      <c r="E313" s="197">
        <f>SUM(E309:E312)</f>
        <v>1494</v>
      </c>
      <c r="F313" s="197">
        <f>SUM(F309:F312)</f>
        <v>388</v>
      </c>
      <c r="G313" s="197">
        <f>SUM(G309:G312)</f>
        <v>238</v>
      </c>
      <c r="H313" s="310">
        <f>H309+H310+H311+H312</f>
        <v>2120</v>
      </c>
      <c r="I313" s="310">
        <f>F313+G313+H313</f>
        <v>2746</v>
      </c>
    </row>
    <row r="315" spans="1:14" x14ac:dyDescent="0.2">
      <c r="A315" s="281" t="s">
        <v>420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</row>
    <row r="316" spans="1:14" x14ac:dyDescent="0.2">
      <c r="A316" s="281" t="s">
        <v>421</v>
      </c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</row>
    <row r="317" spans="1:14" ht="25.35" customHeight="1" x14ac:dyDescent="0.2">
      <c r="A317" s="16"/>
      <c r="B317" s="16"/>
      <c r="C317" s="16"/>
      <c r="D317" s="311" t="s">
        <v>433</v>
      </c>
      <c r="E317" s="311" t="s">
        <v>423</v>
      </c>
      <c r="F317" s="311"/>
      <c r="G317" s="311"/>
      <c r="H317" s="311"/>
      <c r="I317" s="311"/>
      <c r="J317" s="311"/>
      <c r="K317" s="311"/>
      <c r="L317" s="311"/>
      <c r="M317" s="311"/>
    </row>
    <row r="318" spans="1:14" ht="14.65" customHeight="1" x14ac:dyDescent="0.2">
      <c r="A318" s="16"/>
      <c r="B318" s="16"/>
      <c r="C318" s="16"/>
      <c r="D318" s="312" t="s">
        <v>404</v>
      </c>
      <c r="E318" s="313" t="s">
        <v>424</v>
      </c>
      <c r="F318" s="313"/>
      <c r="G318" s="313"/>
      <c r="H318" s="314" t="s">
        <v>425</v>
      </c>
      <c r="I318" s="314"/>
      <c r="J318" s="314"/>
      <c r="K318" s="315" t="s">
        <v>426</v>
      </c>
      <c r="L318" s="315"/>
      <c r="M318" s="315"/>
    </row>
    <row r="319" spans="1:14" x14ac:dyDescent="0.2">
      <c r="A319" s="16"/>
      <c r="B319" s="16"/>
      <c r="C319" s="16"/>
      <c r="D319" s="312"/>
      <c r="E319" s="198" t="s">
        <v>427</v>
      </c>
      <c r="F319" s="198" t="s">
        <v>428</v>
      </c>
      <c r="G319" s="198" t="s">
        <v>401</v>
      </c>
      <c r="H319" s="199" t="s">
        <v>429</v>
      </c>
      <c r="I319" s="199" t="s">
        <v>428</v>
      </c>
      <c r="J319" s="199" t="s">
        <v>401</v>
      </c>
      <c r="K319" s="200" t="s">
        <v>427</v>
      </c>
      <c r="L319" s="200" t="s">
        <v>428</v>
      </c>
      <c r="M319" s="201" t="s">
        <v>401</v>
      </c>
    </row>
    <row r="320" spans="1:14" x14ac:dyDescent="0.2">
      <c r="A320" s="16"/>
      <c r="B320" s="16"/>
      <c r="C320" s="16"/>
      <c r="D320" s="202" t="s">
        <v>13</v>
      </c>
      <c r="E320" s="203">
        <f>K320-H320</f>
        <v>422</v>
      </c>
      <c r="F320" s="203">
        <v>436</v>
      </c>
      <c r="G320" s="203">
        <f>SUM(E320:F320)</f>
        <v>858</v>
      </c>
      <c r="H320" s="204">
        <v>25</v>
      </c>
      <c r="I320" s="204">
        <v>76</v>
      </c>
      <c r="J320" s="204">
        <f>SUM(H320:I320)</f>
        <v>101</v>
      </c>
      <c r="K320" s="205">
        <f>M320-L320</f>
        <v>447</v>
      </c>
      <c r="L320" s="205">
        <f>F320+I320</f>
        <v>512</v>
      </c>
      <c r="M320" s="206">
        <f>H309+H311</f>
        <v>959</v>
      </c>
    </row>
    <row r="321" spans="1:240" x14ac:dyDescent="0.2">
      <c r="A321" s="16"/>
      <c r="B321" s="16"/>
      <c r="C321" s="16"/>
      <c r="D321" s="202" t="s">
        <v>430</v>
      </c>
      <c r="E321" s="203">
        <f>K321-H321</f>
        <v>570</v>
      </c>
      <c r="F321" s="203">
        <v>454</v>
      </c>
      <c r="G321" s="203">
        <f>SUM(E321:F321)</f>
        <v>1024</v>
      </c>
      <c r="H321" s="204">
        <v>30</v>
      </c>
      <c r="I321" s="204">
        <v>107</v>
      </c>
      <c r="J321" s="204">
        <f>SUM(H321:I321)</f>
        <v>137</v>
      </c>
      <c r="K321" s="205">
        <f>M321-L321</f>
        <v>600</v>
      </c>
      <c r="L321" s="205">
        <f>F321+I321</f>
        <v>561</v>
      </c>
      <c r="M321" s="206">
        <f>H310+H312</f>
        <v>1161</v>
      </c>
    </row>
    <row r="322" spans="1:240" x14ac:dyDescent="0.2">
      <c r="A322" s="16"/>
      <c r="B322" s="16"/>
      <c r="C322" s="16"/>
      <c r="D322" s="207" t="s">
        <v>431</v>
      </c>
      <c r="E322" s="208">
        <f>K322-H322</f>
        <v>992</v>
      </c>
      <c r="F322" s="208">
        <f>SUM(F320:F321)</f>
        <v>890</v>
      </c>
      <c r="G322" s="208">
        <f>SUM(E322:F322)</f>
        <v>1882</v>
      </c>
      <c r="H322" s="209">
        <f t="shared" ref="H322:M322" si="8">SUM(H320:H321)</f>
        <v>55</v>
      </c>
      <c r="I322" s="209">
        <f t="shared" si="8"/>
        <v>183</v>
      </c>
      <c r="J322" s="209">
        <f t="shared" si="8"/>
        <v>238</v>
      </c>
      <c r="K322" s="210">
        <f t="shared" si="8"/>
        <v>1047</v>
      </c>
      <c r="L322" s="210">
        <f t="shared" si="8"/>
        <v>1073</v>
      </c>
      <c r="M322" s="211">
        <f t="shared" si="8"/>
        <v>2120</v>
      </c>
    </row>
    <row r="323" spans="1:240" x14ac:dyDescent="0.2">
      <c r="A323" s="16"/>
      <c r="B323" s="16"/>
      <c r="C323" s="16"/>
      <c r="D323" s="186" t="s">
        <v>411</v>
      </c>
    </row>
    <row r="324" spans="1:240" ht="14.65" customHeight="1" x14ac:dyDescent="0.2">
      <c r="A324" s="16"/>
      <c r="B324" s="16"/>
      <c r="C324" s="16"/>
      <c r="D324" s="303" t="s">
        <v>432</v>
      </c>
      <c r="E324" s="303"/>
      <c r="F324" s="303"/>
      <c r="G324" s="303"/>
      <c r="H324" s="303"/>
      <c r="I324" s="303"/>
      <c r="J324" s="303"/>
      <c r="K324" s="303"/>
      <c r="L324" s="303"/>
      <c r="M324" s="303"/>
    </row>
    <row r="325" spans="1:240" ht="25.7" customHeight="1" x14ac:dyDescent="0.2">
      <c r="A325"/>
      <c r="B325"/>
      <c r="C325" s="16"/>
      <c r="D325" s="316" t="s">
        <v>433</v>
      </c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  <c r="AA325" s="316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58.5" customHeight="1" x14ac:dyDescent="0.2">
      <c r="A326"/>
      <c r="B326"/>
      <c r="C326" s="16"/>
      <c r="D326" s="212" t="s">
        <v>404</v>
      </c>
      <c r="E326" s="213">
        <v>44071</v>
      </c>
      <c r="F326" s="213">
        <v>44072</v>
      </c>
      <c r="G326" s="213">
        <v>44073</v>
      </c>
      <c r="H326" s="213">
        <v>44074</v>
      </c>
      <c r="I326" s="213">
        <v>44075</v>
      </c>
      <c r="J326" s="213">
        <v>44076</v>
      </c>
      <c r="K326" s="213">
        <v>44077</v>
      </c>
      <c r="L326" s="213">
        <v>44078</v>
      </c>
      <c r="M326" s="213">
        <v>44079</v>
      </c>
      <c r="N326" s="213">
        <v>44080</v>
      </c>
      <c r="O326" s="213">
        <v>44081</v>
      </c>
      <c r="P326" s="213">
        <v>44082</v>
      </c>
      <c r="Q326" s="213">
        <v>44083</v>
      </c>
      <c r="R326" s="213">
        <v>44084</v>
      </c>
      <c r="S326" s="213">
        <v>44085</v>
      </c>
      <c r="T326" s="213">
        <v>44086</v>
      </c>
      <c r="U326" s="213">
        <v>44087</v>
      </c>
      <c r="V326" s="213">
        <v>44088</v>
      </c>
      <c r="W326" s="213">
        <v>44089</v>
      </c>
      <c r="X326" s="213">
        <v>44090</v>
      </c>
      <c r="Y326" s="213">
        <v>44091</v>
      </c>
      <c r="Z326" s="213">
        <v>44092</v>
      </c>
      <c r="AA326" s="213">
        <v>44093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4" t="s">
        <v>13</v>
      </c>
      <c r="E327" s="215">
        <v>969</v>
      </c>
      <c r="F327" s="215">
        <v>1037</v>
      </c>
      <c r="G327" s="215">
        <v>969</v>
      </c>
      <c r="H327" s="215">
        <v>954</v>
      </c>
      <c r="I327" s="215">
        <v>945</v>
      </c>
      <c r="J327" s="215">
        <v>975</v>
      </c>
      <c r="K327" s="215">
        <v>952</v>
      </c>
      <c r="L327" s="215">
        <v>933</v>
      </c>
      <c r="M327" s="215">
        <v>966</v>
      </c>
      <c r="N327" s="215">
        <v>957</v>
      </c>
      <c r="O327" s="215">
        <v>945</v>
      </c>
      <c r="P327" s="215">
        <v>942</v>
      </c>
      <c r="Q327" s="215">
        <v>935</v>
      </c>
      <c r="R327" s="215">
        <v>962</v>
      </c>
      <c r="S327" s="215">
        <v>967</v>
      </c>
      <c r="T327" s="215">
        <v>964</v>
      </c>
      <c r="U327" s="215">
        <v>978</v>
      </c>
      <c r="V327" s="215">
        <v>994</v>
      </c>
      <c r="W327" s="215">
        <v>952</v>
      </c>
      <c r="X327" s="215">
        <v>952</v>
      </c>
      <c r="Y327" s="215">
        <v>956</v>
      </c>
      <c r="Z327" s="215">
        <v>956</v>
      </c>
      <c r="AA327" s="215">
        <v>959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6" t="s">
        <v>430</v>
      </c>
      <c r="E328" s="217">
        <v>1246</v>
      </c>
      <c r="F328" s="217">
        <v>1164</v>
      </c>
      <c r="G328" s="217">
        <v>1184</v>
      </c>
      <c r="H328" s="217">
        <v>1211</v>
      </c>
      <c r="I328" s="217">
        <v>1267</v>
      </c>
      <c r="J328" s="217">
        <v>1329</v>
      </c>
      <c r="K328" s="217">
        <v>1297</v>
      </c>
      <c r="L328" s="217">
        <v>1331</v>
      </c>
      <c r="M328" s="217">
        <v>1316</v>
      </c>
      <c r="N328" s="217">
        <v>1331</v>
      </c>
      <c r="O328" s="217">
        <v>1354</v>
      </c>
      <c r="P328" s="217">
        <v>1356</v>
      </c>
      <c r="Q328" s="217">
        <v>1301</v>
      </c>
      <c r="R328" s="217">
        <v>1268</v>
      </c>
      <c r="S328" s="217">
        <v>1263</v>
      </c>
      <c r="T328" s="217">
        <v>1279</v>
      </c>
      <c r="U328" s="217">
        <v>1257</v>
      </c>
      <c r="V328" s="217">
        <v>1216</v>
      </c>
      <c r="W328" s="217">
        <v>1202</v>
      </c>
      <c r="X328" s="217">
        <v>1155</v>
      </c>
      <c r="Y328" s="217">
        <v>1173</v>
      </c>
      <c r="Z328" s="217">
        <v>1179</v>
      </c>
      <c r="AA328" s="217">
        <v>1161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8" t="s">
        <v>434</v>
      </c>
      <c r="E329" s="219">
        <f t="shared" ref="E329:AA329" si="9">SUM(E327:E328)</f>
        <v>2215</v>
      </c>
      <c r="F329" s="219">
        <f t="shared" si="9"/>
        <v>2201</v>
      </c>
      <c r="G329" s="219">
        <f t="shared" si="9"/>
        <v>2153</v>
      </c>
      <c r="H329" s="219">
        <f t="shared" si="9"/>
        <v>2165</v>
      </c>
      <c r="I329" s="219">
        <f t="shared" si="9"/>
        <v>2212</v>
      </c>
      <c r="J329" s="219">
        <f t="shared" si="9"/>
        <v>2304</v>
      </c>
      <c r="K329" s="219">
        <f t="shared" si="9"/>
        <v>2249</v>
      </c>
      <c r="L329" s="219">
        <f t="shared" si="9"/>
        <v>2264</v>
      </c>
      <c r="M329" s="219">
        <f t="shared" si="9"/>
        <v>2282</v>
      </c>
      <c r="N329" s="219">
        <f t="shared" si="9"/>
        <v>2288</v>
      </c>
      <c r="O329" s="219">
        <f t="shared" si="9"/>
        <v>2299</v>
      </c>
      <c r="P329" s="219">
        <f t="shared" si="9"/>
        <v>2298</v>
      </c>
      <c r="Q329" s="219">
        <f t="shared" si="9"/>
        <v>2236</v>
      </c>
      <c r="R329" s="219">
        <f t="shared" si="9"/>
        <v>2230</v>
      </c>
      <c r="S329" s="219">
        <f t="shared" si="9"/>
        <v>2230</v>
      </c>
      <c r="T329" s="219">
        <f t="shared" si="9"/>
        <v>2243</v>
      </c>
      <c r="U329" s="219">
        <f t="shared" si="9"/>
        <v>2235</v>
      </c>
      <c r="V329" s="219">
        <f t="shared" si="9"/>
        <v>2210</v>
      </c>
      <c r="W329" s="219">
        <f t="shared" si="9"/>
        <v>2154</v>
      </c>
      <c r="X329" s="219">
        <f t="shared" si="9"/>
        <v>2107</v>
      </c>
      <c r="Y329" s="219">
        <f t="shared" si="9"/>
        <v>2129</v>
      </c>
      <c r="Z329" s="219">
        <f t="shared" si="9"/>
        <v>2135</v>
      </c>
      <c r="AA329" s="219">
        <f t="shared" si="9"/>
        <v>2120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1" spans="1:240" ht="28.35" customHeight="1" x14ac:dyDescent="0.2">
      <c r="C331" s="317" t="s">
        <v>435</v>
      </c>
      <c r="D331" s="317"/>
      <c r="E331" s="317"/>
      <c r="F331" s="317"/>
      <c r="G331" s="317"/>
      <c r="H331" s="318" t="s">
        <v>436</v>
      </c>
      <c r="I331" s="318"/>
      <c r="J331" s="318"/>
      <c r="K331" s="318"/>
      <c r="L331" s="319" t="s">
        <v>437</v>
      </c>
      <c r="M331" s="319"/>
      <c r="N331" s="319"/>
      <c r="O331" s="319"/>
      <c r="P331" s="320" t="s">
        <v>438</v>
      </c>
      <c r="Q331" s="320"/>
      <c r="R331" s="320"/>
      <c r="S331" s="320"/>
      <c r="T331" s="361" t="s">
        <v>426</v>
      </c>
      <c r="U331" s="361"/>
      <c r="V331" s="361"/>
      <c r="W331" s="361"/>
    </row>
    <row r="332" spans="1:240" x14ac:dyDescent="0.2">
      <c r="C332" s="317"/>
      <c r="D332" s="317"/>
      <c r="E332" s="317"/>
      <c r="F332" s="317"/>
      <c r="G332" s="317"/>
      <c r="H332" s="322" t="s">
        <v>439</v>
      </c>
      <c r="I332" s="322"/>
      <c r="J332" s="323" t="s">
        <v>440</v>
      </c>
      <c r="K332" s="323"/>
      <c r="L332" s="324" t="s">
        <v>439</v>
      </c>
      <c r="M332" s="324"/>
      <c r="N332" s="325" t="s">
        <v>440</v>
      </c>
      <c r="O332" s="325"/>
      <c r="P332" s="326" t="s">
        <v>439</v>
      </c>
      <c r="Q332" s="326"/>
      <c r="R332" s="327" t="s">
        <v>440</v>
      </c>
      <c r="S332" s="327"/>
      <c r="T332" s="362" t="s">
        <v>439</v>
      </c>
      <c r="U332" s="362"/>
      <c r="V332" s="363" t="s">
        <v>440</v>
      </c>
      <c r="W332" s="363"/>
    </row>
    <row r="333" spans="1:240" ht="14.65" customHeight="1" x14ac:dyDescent="0.2">
      <c r="C333" s="362" t="s">
        <v>441</v>
      </c>
      <c r="D333" s="364" t="s">
        <v>442</v>
      </c>
      <c r="E333" s="365" t="s">
        <v>443</v>
      </c>
      <c r="F333" s="365"/>
      <c r="G333" s="365"/>
      <c r="H333" s="332">
        <v>2420</v>
      </c>
      <c r="I333" s="332"/>
      <c r="J333" s="333">
        <f>H333/H339</f>
        <v>0.17024270137179037</v>
      </c>
      <c r="K333" s="333"/>
      <c r="L333" s="334">
        <v>707</v>
      </c>
      <c r="M333" s="334"/>
      <c r="N333" s="335">
        <f>L333/L339</f>
        <v>0.15859129654553611</v>
      </c>
      <c r="O333" s="335"/>
      <c r="P333" s="336">
        <v>29</v>
      </c>
      <c r="Q333" s="336"/>
      <c r="R333" s="337">
        <f>P333/P339</f>
        <v>0.26363636363636361</v>
      </c>
      <c r="S333" s="337"/>
      <c r="T333" s="379">
        <f>H333+L333+P333</f>
        <v>3156</v>
      </c>
      <c r="U333" s="379"/>
      <c r="V333" s="380">
        <f>T333/T339</f>
        <v>0.16803322329890322</v>
      </c>
      <c r="W333" s="380"/>
    </row>
    <row r="334" spans="1:240" x14ac:dyDescent="0.2">
      <c r="C334" s="362"/>
      <c r="D334" s="364"/>
      <c r="E334" s="365" t="s">
        <v>444</v>
      </c>
      <c r="F334" s="365"/>
      <c r="G334" s="365"/>
      <c r="H334" s="332">
        <v>568</v>
      </c>
      <c r="I334" s="332"/>
      <c r="J334" s="333">
        <f>H334/H339</f>
        <v>3.9957791065775586E-2</v>
      </c>
      <c r="K334" s="333"/>
      <c r="L334" s="334">
        <v>357</v>
      </c>
      <c r="M334" s="334"/>
      <c r="N334" s="335">
        <f>L334/L339</f>
        <v>8.0080753701211302E-2</v>
      </c>
      <c r="O334" s="335"/>
      <c r="P334" s="336">
        <v>0</v>
      </c>
      <c r="Q334" s="336"/>
      <c r="R334" s="337">
        <f>P334/P339</f>
        <v>0</v>
      </c>
      <c r="S334" s="337"/>
      <c r="T334" s="379">
        <f>H334+L334+P334</f>
        <v>925</v>
      </c>
      <c r="U334" s="379"/>
      <c r="V334" s="380">
        <f>T334/T339</f>
        <v>4.9249281226706423E-2</v>
      </c>
      <c r="W334" s="380"/>
    </row>
    <row r="335" spans="1:240" x14ac:dyDescent="0.2">
      <c r="C335" s="362"/>
      <c r="D335" s="364"/>
      <c r="E335" s="365" t="s">
        <v>445</v>
      </c>
      <c r="F335" s="365"/>
      <c r="G335" s="365"/>
      <c r="H335" s="332">
        <v>2</v>
      </c>
      <c r="I335" s="332"/>
      <c r="J335" s="333">
        <f>H335/H339</f>
        <v>1.4069644741470278E-4</v>
      </c>
      <c r="K335" s="333"/>
      <c r="L335" s="334">
        <v>8</v>
      </c>
      <c r="M335" s="334"/>
      <c r="N335" s="335">
        <f>L335/L339</f>
        <v>1.794526693584567E-3</v>
      </c>
      <c r="O335" s="335"/>
      <c r="P335" s="336">
        <v>0</v>
      </c>
      <c r="Q335" s="336"/>
      <c r="R335" s="337">
        <f>P335/P339</f>
        <v>0</v>
      </c>
      <c r="S335" s="337"/>
      <c r="T335" s="379">
        <f>H335+L335+P335</f>
        <v>10</v>
      </c>
      <c r="U335" s="379"/>
      <c r="V335" s="380">
        <f>T335/T339</f>
        <v>5.3242466191033967E-4</v>
      </c>
      <c r="W335" s="380"/>
    </row>
    <row r="336" spans="1:240" ht="14.65" customHeight="1" x14ac:dyDescent="0.2">
      <c r="C336" s="362"/>
      <c r="D336" s="364"/>
      <c r="E336" s="365" t="s">
        <v>446</v>
      </c>
      <c r="F336" s="365"/>
      <c r="G336" s="365"/>
      <c r="H336" s="332">
        <v>0</v>
      </c>
      <c r="I336" s="332"/>
      <c r="J336" s="333">
        <f>H336/H339</f>
        <v>0</v>
      </c>
      <c r="K336" s="333"/>
      <c r="L336" s="334">
        <v>2</v>
      </c>
      <c r="M336" s="334"/>
      <c r="N336" s="335">
        <f>L336/L339</f>
        <v>4.4863167339614175E-4</v>
      </c>
      <c r="O336" s="335"/>
      <c r="P336" s="336">
        <v>0</v>
      </c>
      <c r="Q336" s="336"/>
      <c r="R336" s="337">
        <f>P336/P339</f>
        <v>0</v>
      </c>
      <c r="S336" s="337"/>
      <c r="T336" s="379">
        <f>H336+L336+P336</f>
        <v>2</v>
      </c>
      <c r="U336" s="379"/>
      <c r="V336" s="380">
        <f>T336/T339</f>
        <v>1.0648493238206793E-4</v>
      </c>
      <c r="W336" s="380"/>
    </row>
    <row r="337" spans="1:240" ht="14.65" customHeight="1" x14ac:dyDescent="0.2">
      <c r="C337" s="362"/>
      <c r="D337" s="364"/>
      <c r="E337" s="368" t="s">
        <v>401</v>
      </c>
      <c r="F337" s="368"/>
      <c r="G337" s="368"/>
      <c r="H337" s="332">
        <f>SUM(H333:H336)</f>
        <v>2990</v>
      </c>
      <c r="I337" s="332">
        <f>SUM(H337:H337)</f>
        <v>2990</v>
      </c>
      <c r="J337" s="333">
        <f>H337/H339</f>
        <v>0.21034118888498066</v>
      </c>
      <c r="K337" s="333"/>
      <c r="L337" s="334">
        <f>L333+L334+L335+L336</f>
        <v>1074</v>
      </c>
      <c r="M337" s="334">
        <f>SUM(L337:L337)</f>
        <v>1074</v>
      </c>
      <c r="N337" s="335">
        <f>L337/L339</f>
        <v>0.24091520861372812</v>
      </c>
      <c r="O337" s="335"/>
      <c r="P337" s="336">
        <v>30</v>
      </c>
      <c r="Q337" s="336"/>
      <c r="R337" s="337">
        <f>P337/P339</f>
        <v>0.27272727272727271</v>
      </c>
      <c r="S337" s="337"/>
      <c r="T337" s="379">
        <f>SUM(T333:T336)</f>
        <v>4093</v>
      </c>
      <c r="U337" s="379"/>
      <c r="V337" s="380">
        <f>T337/T339</f>
        <v>0.21792141411990204</v>
      </c>
      <c r="W337" s="380"/>
    </row>
    <row r="338" spans="1:240" ht="14.65" customHeight="1" x14ac:dyDescent="0.2">
      <c r="A338"/>
      <c r="C338" s="362"/>
      <c r="D338" s="364" t="s">
        <v>447</v>
      </c>
      <c r="E338" s="364"/>
      <c r="F338" s="364"/>
      <c r="G338" s="364"/>
      <c r="H338" s="332">
        <v>11225</v>
      </c>
      <c r="I338" s="332"/>
      <c r="J338" s="333">
        <f>H338/H339</f>
        <v>0.78965881111501934</v>
      </c>
      <c r="K338" s="333"/>
      <c r="L338" s="334">
        <v>3384</v>
      </c>
      <c r="M338" s="334"/>
      <c r="N338" s="335">
        <f>L338/L339</f>
        <v>0.75908479138627183</v>
      </c>
      <c r="O338" s="335"/>
      <c r="P338" s="336">
        <v>80</v>
      </c>
      <c r="Q338" s="336"/>
      <c r="R338" s="337">
        <f>P338/P339</f>
        <v>0.72727272727272729</v>
      </c>
      <c r="S338" s="337"/>
      <c r="T338" s="379">
        <f>H338+L338+P338</f>
        <v>14689</v>
      </c>
      <c r="U338" s="379"/>
      <c r="V338" s="380">
        <f>T338/T339</f>
        <v>0.78207858588009793</v>
      </c>
      <c r="W338" s="380"/>
    </row>
    <row r="339" spans="1:240" ht="15.75" customHeight="1" x14ac:dyDescent="0.2">
      <c r="A339"/>
      <c r="C339" s="341" t="s">
        <v>448</v>
      </c>
      <c r="D339" s="341"/>
      <c r="E339" s="341"/>
      <c r="F339" s="341"/>
      <c r="G339" s="341"/>
      <c r="H339" s="342">
        <f>H337+H338</f>
        <v>14215</v>
      </c>
      <c r="I339" s="342"/>
      <c r="J339" s="307">
        <f>H339/H339</f>
        <v>1</v>
      </c>
      <c r="K339" s="307"/>
      <c r="L339" s="342">
        <f>L337+L338</f>
        <v>4458</v>
      </c>
      <c r="M339" s="342"/>
      <c r="N339" s="307">
        <f>L339/L339</f>
        <v>1</v>
      </c>
      <c r="O339" s="307"/>
      <c r="P339" s="342">
        <f>P337+P338</f>
        <v>110</v>
      </c>
      <c r="Q339" s="342"/>
      <c r="R339" s="307">
        <f>P339/P339</f>
        <v>1</v>
      </c>
      <c r="S339" s="307"/>
      <c r="T339" s="381">
        <f>T337+T338</f>
        <v>18782</v>
      </c>
      <c r="U339" s="381"/>
      <c r="V339" s="382">
        <f>T339/T339</f>
        <v>1</v>
      </c>
      <c r="W339" s="382"/>
    </row>
    <row r="340" spans="1:240" x14ac:dyDescent="0.2">
      <c r="A340"/>
      <c r="B340"/>
      <c r="C340" s="281" t="s">
        <v>449</v>
      </c>
      <c r="D340" s="281"/>
      <c r="E340" s="281"/>
      <c r="F340" s="281"/>
      <c r="G340" s="281"/>
      <c r="H340" s="281">
        <f>SUM(H333:H337)</f>
        <v>5980</v>
      </c>
      <c r="I340" s="281">
        <f>SUM(I333:I337)</f>
        <v>2990</v>
      </c>
      <c r="J340" s="281"/>
      <c r="K340" s="281"/>
      <c r="L340" s="281">
        <f>SUM(L333:L337)</f>
        <v>2148</v>
      </c>
      <c r="M340" s="281">
        <f>SUM(M333:M337)</f>
        <v>1074</v>
      </c>
      <c r="N340" s="281"/>
      <c r="O340" s="281"/>
      <c r="P340" s="281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</row>
    <row r="342" spans="1:240" ht="54" customHeight="1" x14ac:dyDescent="0.2">
      <c r="A342"/>
      <c r="B342"/>
      <c r="C342"/>
      <c r="D342" s="357" t="s">
        <v>450</v>
      </c>
      <c r="E342" s="357"/>
      <c r="F342" s="357"/>
      <c r="G342" s="357"/>
      <c r="H342" s="357"/>
      <c r="I342" s="357"/>
      <c r="J342" s="357"/>
      <c r="K342" s="357"/>
      <c r="L342" s="357"/>
      <c r="M342" s="357"/>
      <c r="N342" s="357"/>
      <c r="O342" s="357"/>
      <c r="P342" s="357"/>
      <c r="Q342" s="357"/>
      <c r="R342" s="357"/>
      <c r="S342" s="357"/>
      <c r="T342" s="357"/>
      <c r="U342" s="357"/>
      <c r="V342" s="357"/>
      <c r="W342" s="357"/>
      <c r="X342" s="357"/>
      <c r="Y342" s="357"/>
      <c r="Z342" s="357"/>
      <c r="AA342" s="357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67.7" customHeight="1" x14ac:dyDescent="0.2">
      <c r="A343"/>
      <c r="B343"/>
      <c r="C343"/>
      <c r="D343" s="224" t="s">
        <v>404</v>
      </c>
      <c r="E343" s="225">
        <v>44071</v>
      </c>
      <c r="F343" s="225">
        <v>44072</v>
      </c>
      <c r="G343" s="225">
        <v>44073</v>
      </c>
      <c r="H343" s="225">
        <v>44074</v>
      </c>
      <c r="I343" s="225">
        <v>44075</v>
      </c>
      <c r="J343" s="226">
        <v>44076</v>
      </c>
      <c r="K343" s="226">
        <v>44077</v>
      </c>
      <c r="L343" s="226">
        <v>44078</v>
      </c>
      <c r="M343" s="226">
        <v>44079</v>
      </c>
      <c r="N343" s="226">
        <v>44080</v>
      </c>
      <c r="O343" s="226">
        <v>44081</v>
      </c>
      <c r="P343" s="226">
        <v>44082</v>
      </c>
      <c r="Q343" s="226">
        <v>44083</v>
      </c>
      <c r="R343" s="226">
        <v>44084</v>
      </c>
      <c r="S343" s="226">
        <v>44085</v>
      </c>
      <c r="T343" s="226">
        <v>44086</v>
      </c>
      <c r="U343" s="226">
        <v>44087</v>
      </c>
      <c r="V343" s="226">
        <v>44088</v>
      </c>
      <c r="W343" s="226">
        <v>44089</v>
      </c>
      <c r="X343" s="226">
        <v>44090</v>
      </c>
      <c r="Y343" s="226">
        <v>44091</v>
      </c>
      <c r="Z343" s="226">
        <v>44092</v>
      </c>
      <c r="AA343" s="226">
        <v>44092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7" t="s">
        <v>451</v>
      </c>
      <c r="E344" s="152">
        <v>3183</v>
      </c>
      <c r="F344" s="152">
        <v>3213</v>
      </c>
      <c r="G344" s="152">
        <v>3328</v>
      </c>
      <c r="H344" s="152">
        <v>3371</v>
      </c>
      <c r="I344" s="152">
        <v>3402</v>
      </c>
      <c r="J344" s="228">
        <v>3440</v>
      </c>
      <c r="K344" s="228">
        <v>3475</v>
      </c>
      <c r="L344" s="228">
        <v>3512</v>
      </c>
      <c r="M344" s="228">
        <v>3532</v>
      </c>
      <c r="N344" s="228">
        <v>3556</v>
      </c>
      <c r="O344" s="228">
        <v>3587</v>
      </c>
      <c r="P344" s="228">
        <v>3618</v>
      </c>
      <c r="Q344" s="228">
        <v>3646</v>
      </c>
      <c r="R344" s="228">
        <v>3668</v>
      </c>
      <c r="S344" s="228">
        <v>3880</v>
      </c>
      <c r="T344" s="228">
        <v>3906</v>
      </c>
      <c r="U344" s="228">
        <v>3930</v>
      </c>
      <c r="V344" s="228">
        <v>3958</v>
      </c>
      <c r="W344" s="228">
        <v>3992</v>
      </c>
      <c r="X344" s="228">
        <v>4021</v>
      </c>
      <c r="Y344" s="228">
        <v>4048</v>
      </c>
      <c r="Z344" s="228">
        <v>4071</v>
      </c>
      <c r="AA344" s="228">
        <v>4093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/>
      <c r="D345" s="229" t="s">
        <v>452</v>
      </c>
      <c r="E345" s="130">
        <v>11706</v>
      </c>
      <c r="F345" s="130">
        <v>11807</v>
      </c>
      <c r="G345" s="130">
        <v>12341</v>
      </c>
      <c r="H345" s="130">
        <v>12413</v>
      </c>
      <c r="I345" s="130">
        <v>12500</v>
      </c>
      <c r="J345" s="230">
        <v>12614</v>
      </c>
      <c r="K345" s="230">
        <v>12705</v>
      </c>
      <c r="L345" s="230">
        <v>12808</v>
      </c>
      <c r="M345" s="230">
        <v>12926</v>
      </c>
      <c r="N345" s="230">
        <v>12997</v>
      </c>
      <c r="O345" s="230">
        <v>13064</v>
      </c>
      <c r="P345" s="230">
        <v>13192</v>
      </c>
      <c r="Q345" s="230">
        <v>13295</v>
      </c>
      <c r="R345" s="230">
        <v>13392</v>
      </c>
      <c r="S345" s="230">
        <v>13894</v>
      </c>
      <c r="T345" s="230">
        <v>14000</v>
      </c>
      <c r="U345" s="230">
        <v>14097</v>
      </c>
      <c r="V345" s="230">
        <v>14182</v>
      </c>
      <c r="W345" s="230">
        <v>14285</v>
      </c>
      <c r="X345" s="230">
        <v>14380</v>
      </c>
      <c r="Y345" s="230">
        <v>14506</v>
      </c>
      <c r="Z345" s="230">
        <v>14584</v>
      </c>
      <c r="AA345" s="230">
        <v>14689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 s="16"/>
      <c r="D346" s="231" t="s">
        <v>453</v>
      </c>
      <c r="E346" s="232">
        <f t="shared" ref="E346:Z346" si="10">SUM(E344:E345)</f>
        <v>14889</v>
      </c>
      <c r="F346" s="232">
        <f t="shared" si="10"/>
        <v>15020</v>
      </c>
      <c r="G346" s="232">
        <f t="shared" si="10"/>
        <v>15669</v>
      </c>
      <c r="H346" s="232">
        <f t="shared" si="10"/>
        <v>15784</v>
      </c>
      <c r="I346" s="232">
        <f t="shared" si="10"/>
        <v>15902</v>
      </c>
      <c r="J346" s="233">
        <f t="shared" si="10"/>
        <v>16054</v>
      </c>
      <c r="K346" s="233">
        <f t="shared" si="10"/>
        <v>16180</v>
      </c>
      <c r="L346" s="233">
        <f t="shared" si="10"/>
        <v>16320</v>
      </c>
      <c r="M346" s="233">
        <f t="shared" si="10"/>
        <v>16458</v>
      </c>
      <c r="N346" s="233">
        <f t="shared" si="10"/>
        <v>16553</v>
      </c>
      <c r="O346" s="233">
        <f t="shared" si="10"/>
        <v>16651</v>
      </c>
      <c r="P346" s="233">
        <f t="shared" si="10"/>
        <v>16810</v>
      </c>
      <c r="Q346" s="233">
        <f t="shared" si="10"/>
        <v>16941</v>
      </c>
      <c r="R346" s="233">
        <f t="shared" si="10"/>
        <v>17060</v>
      </c>
      <c r="S346" s="233">
        <f t="shared" si="10"/>
        <v>17774</v>
      </c>
      <c r="T346" s="233">
        <f t="shared" si="10"/>
        <v>17906</v>
      </c>
      <c r="U346" s="233">
        <f t="shared" si="10"/>
        <v>18027</v>
      </c>
      <c r="V346" s="233">
        <f t="shared" si="10"/>
        <v>18140</v>
      </c>
      <c r="W346" s="233">
        <f t="shared" si="10"/>
        <v>18277</v>
      </c>
      <c r="X346" s="233">
        <f t="shared" si="10"/>
        <v>18401</v>
      </c>
      <c r="Y346" s="233">
        <f t="shared" si="10"/>
        <v>18554</v>
      </c>
      <c r="Z346" s="233">
        <f t="shared" si="10"/>
        <v>18655</v>
      </c>
      <c r="AA346" s="233">
        <v>3156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454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 s="16"/>
      <c r="D348" s="303" t="s">
        <v>455</v>
      </c>
      <c r="E348" s="303"/>
      <c r="F348" s="303"/>
      <c r="G348" s="303"/>
      <c r="H348" s="303"/>
      <c r="I348" s="303"/>
      <c r="J348" s="303"/>
      <c r="K348" s="303"/>
      <c r="L348" s="303"/>
      <c r="M348" s="303"/>
      <c r="N348" s="303"/>
      <c r="O348" s="303"/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14.65" customHeight="1" x14ac:dyDescent="0.2">
      <c r="B350"/>
      <c r="C350"/>
      <c r="D350" s="383" t="s">
        <v>456</v>
      </c>
      <c r="E350" s="383"/>
      <c r="F350" s="383"/>
      <c r="G350" s="383"/>
      <c r="H350" s="383"/>
      <c r="I350" s="383"/>
      <c r="J350" s="383"/>
      <c r="K350" s="383"/>
      <c r="L350" s="384" t="s">
        <v>457</v>
      </c>
      <c r="M350" s="384"/>
      <c r="N350" s="384"/>
      <c r="O350" s="384"/>
      <c r="P350" s="384"/>
      <c r="Q350" s="384"/>
      <c r="R350" s="384"/>
      <c r="S350" s="384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25.5" customHeight="1" x14ac:dyDescent="0.2">
      <c r="B351"/>
      <c r="C351"/>
      <c r="D351" s="383"/>
      <c r="E351" s="383"/>
      <c r="F351" s="383"/>
      <c r="G351" s="383"/>
      <c r="H351" s="383"/>
      <c r="I351" s="383"/>
      <c r="J351" s="383"/>
      <c r="K351" s="383"/>
      <c r="L351" s="347" t="s">
        <v>513</v>
      </c>
      <c r="M351" s="347"/>
      <c r="N351" s="347"/>
      <c r="O351" s="347"/>
      <c r="P351" s="385" t="s">
        <v>458</v>
      </c>
      <c r="Q351" s="385"/>
      <c r="R351" s="385"/>
      <c r="S351" s="385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D352" s="386" t="s">
        <v>403</v>
      </c>
      <c r="E352" s="386"/>
      <c r="F352" s="386"/>
      <c r="G352" s="386"/>
      <c r="H352" s="387" t="s">
        <v>404</v>
      </c>
      <c r="I352" s="387"/>
      <c r="J352" s="387"/>
      <c r="K352" s="387"/>
      <c r="L352" s="388" t="s">
        <v>514</v>
      </c>
      <c r="M352" s="388" t="s">
        <v>515</v>
      </c>
      <c r="N352" s="388" t="s">
        <v>407</v>
      </c>
      <c r="O352" s="388" t="s">
        <v>516</v>
      </c>
      <c r="P352" s="388" t="s">
        <v>514</v>
      </c>
      <c r="Q352" s="388" t="s">
        <v>515</v>
      </c>
      <c r="R352" s="388" t="s">
        <v>407</v>
      </c>
      <c r="S352" s="389" t="s">
        <v>516</v>
      </c>
    </row>
    <row r="353" spans="4:19" x14ac:dyDescent="0.2">
      <c r="D353" s="386"/>
      <c r="E353" s="386"/>
      <c r="F353" s="386"/>
      <c r="G353" s="386"/>
      <c r="H353" s="390" t="s">
        <v>517</v>
      </c>
      <c r="I353" s="390"/>
      <c r="J353" s="390"/>
      <c r="K353" s="390"/>
      <c r="L353" s="388"/>
      <c r="M353" s="388"/>
      <c r="N353" s="388"/>
      <c r="O353" s="388"/>
      <c r="P353" s="388"/>
      <c r="Q353" s="388"/>
      <c r="R353" s="388"/>
      <c r="S353" s="389"/>
    </row>
    <row r="354" spans="4:19" ht="17.100000000000001" customHeight="1" x14ac:dyDescent="0.2">
      <c r="D354" s="391" t="s">
        <v>397</v>
      </c>
      <c r="E354" s="391"/>
      <c r="F354" s="391"/>
      <c r="G354" s="391"/>
      <c r="H354" s="392" t="s">
        <v>452</v>
      </c>
      <c r="I354" s="392"/>
      <c r="J354" s="392"/>
      <c r="K354" s="392"/>
      <c r="L354" s="243">
        <v>10.58</v>
      </c>
      <c r="M354" s="244">
        <v>6.45</v>
      </c>
      <c r="N354" s="244">
        <v>3.62</v>
      </c>
      <c r="O354" s="245">
        <v>3.54</v>
      </c>
      <c r="P354" s="244">
        <v>7.12</v>
      </c>
      <c r="Q354" s="244">
        <v>6.04</v>
      </c>
      <c r="R354" s="244">
        <v>3.45</v>
      </c>
      <c r="S354" s="245">
        <v>1.75</v>
      </c>
    </row>
    <row r="355" spans="4:19" ht="17.100000000000001" customHeight="1" x14ac:dyDescent="0.2">
      <c r="D355" s="391"/>
      <c r="E355" s="391"/>
      <c r="F355" s="391"/>
      <c r="G355" s="391"/>
      <c r="H355" s="393" t="s">
        <v>518</v>
      </c>
      <c r="I355" s="393"/>
      <c r="J355" s="393"/>
      <c r="K355" s="393"/>
      <c r="L355" s="246">
        <v>11.16</v>
      </c>
      <c r="M355" s="247">
        <v>7.95</v>
      </c>
      <c r="N355" s="247">
        <v>20</v>
      </c>
      <c r="O355" s="248">
        <v>0</v>
      </c>
      <c r="P355" s="247">
        <v>12.75</v>
      </c>
      <c r="Q355" s="247">
        <v>8.5399999999999991</v>
      </c>
      <c r="R355" s="247">
        <v>20</v>
      </c>
      <c r="S355" s="248">
        <v>0</v>
      </c>
    </row>
    <row r="356" spans="4:19" ht="17.100000000000001" customHeight="1" x14ac:dyDescent="0.2">
      <c r="D356" s="394" t="s">
        <v>398</v>
      </c>
      <c r="E356" s="394"/>
      <c r="F356" s="394"/>
      <c r="G356" s="394"/>
      <c r="H356" s="395" t="s">
        <v>452</v>
      </c>
      <c r="I356" s="395"/>
      <c r="J356" s="395"/>
      <c r="K356" s="395"/>
      <c r="L356" s="249">
        <v>9.25</v>
      </c>
      <c r="M356" s="250">
        <v>6.08</v>
      </c>
      <c r="N356" s="250">
        <v>5.87</v>
      </c>
      <c r="O356" s="251">
        <v>4.75</v>
      </c>
      <c r="P356" s="250">
        <v>12.16</v>
      </c>
      <c r="Q356" s="250">
        <v>6.08</v>
      </c>
      <c r="R356" s="250">
        <v>5.04</v>
      </c>
      <c r="S356" s="251">
        <v>10.62</v>
      </c>
    </row>
    <row r="357" spans="4:19" ht="17.100000000000001" customHeight="1" x14ac:dyDescent="0.2">
      <c r="D357" s="394"/>
      <c r="E357" s="394"/>
      <c r="F357" s="394"/>
      <c r="G357" s="394"/>
      <c r="H357" s="395" t="s">
        <v>518</v>
      </c>
      <c r="I357" s="395"/>
      <c r="J357" s="395"/>
      <c r="K357" s="395"/>
      <c r="L357" s="249">
        <v>10.45</v>
      </c>
      <c r="M357" s="250">
        <v>8.1999999999999993</v>
      </c>
      <c r="N357" s="250">
        <v>0</v>
      </c>
      <c r="O357" s="251">
        <v>0</v>
      </c>
      <c r="P357" s="250">
        <v>12.95</v>
      </c>
      <c r="Q357" s="250">
        <v>8.1999999999999993</v>
      </c>
      <c r="R357" s="250">
        <v>0</v>
      </c>
      <c r="S357" s="251">
        <v>0</v>
      </c>
    </row>
    <row r="358" spans="4:19" ht="17.100000000000001" customHeight="1" x14ac:dyDescent="0.2">
      <c r="D358" s="396" t="s">
        <v>399</v>
      </c>
      <c r="E358" s="396"/>
      <c r="F358" s="396"/>
      <c r="G358" s="396"/>
      <c r="H358" s="397" t="s">
        <v>452</v>
      </c>
      <c r="I358" s="397"/>
      <c r="J358" s="397"/>
      <c r="K358" s="397"/>
      <c r="L358" s="252">
        <v>9.0399999999999991</v>
      </c>
      <c r="M358" s="253">
        <v>5.62</v>
      </c>
      <c r="N358" s="253">
        <v>2.7</v>
      </c>
      <c r="O358" s="254">
        <v>2.29</v>
      </c>
      <c r="P358" s="253">
        <v>11.37</v>
      </c>
      <c r="Q358" s="253">
        <v>6.62</v>
      </c>
      <c r="R358" s="253">
        <v>7.58</v>
      </c>
      <c r="S358" s="254">
        <v>5.79</v>
      </c>
    </row>
    <row r="359" spans="4:19" ht="17.100000000000001" customHeight="1" x14ac:dyDescent="0.2">
      <c r="D359" s="396"/>
      <c r="E359" s="396"/>
      <c r="F359" s="396"/>
      <c r="G359" s="396"/>
      <c r="H359" s="398" t="s">
        <v>518</v>
      </c>
      <c r="I359" s="398"/>
      <c r="J359" s="398"/>
      <c r="K359" s="398"/>
      <c r="L359" s="255">
        <v>9.8699999999999992</v>
      </c>
      <c r="M359" s="256">
        <v>3.87</v>
      </c>
      <c r="N359" s="256">
        <v>1.79</v>
      </c>
      <c r="O359" s="257">
        <v>0</v>
      </c>
      <c r="P359" s="256">
        <v>12.16</v>
      </c>
      <c r="Q359" s="256">
        <v>8.3699999999999992</v>
      </c>
      <c r="R359" s="256">
        <v>0</v>
      </c>
      <c r="S359" s="257">
        <v>0</v>
      </c>
    </row>
    <row r="360" spans="4:19" ht="17.100000000000001" customHeight="1" x14ac:dyDescent="0.2">
      <c r="D360" s="399" t="s">
        <v>400</v>
      </c>
      <c r="E360" s="399"/>
      <c r="F360" s="399"/>
      <c r="G360" s="399"/>
      <c r="H360" s="400" t="s">
        <v>452</v>
      </c>
      <c r="I360" s="400"/>
      <c r="J360" s="400"/>
      <c r="K360" s="400"/>
      <c r="L360" s="258">
        <v>7.58</v>
      </c>
      <c r="M360" s="259">
        <v>5.04</v>
      </c>
      <c r="N360" s="259">
        <v>3.45</v>
      </c>
      <c r="O360" s="260">
        <v>3.66</v>
      </c>
      <c r="P360" s="259">
        <v>9.6199999999999992</v>
      </c>
      <c r="Q360" s="259">
        <v>6.83</v>
      </c>
      <c r="R360" s="259">
        <v>7.62</v>
      </c>
      <c r="S360" s="260">
        <v>2.66</v>
      </c>
    </row>
    <row r="361" spans="4:19" ht="17.100000000000001" customHeight="1" x14ac:dyDescent="0.2">
      <c r="D361" s="399"/>
      <c r="E361" s="399"/>
      <c r="F361" s="399"/>
      <c r="G361" s="399"/>
      <c r="H361" s="401" t="s">
        <v>518</v>
      </c>
      <c r="I361" s="401"/>
      <c r="J361" s="401"/>
      <c r="K361" s="401"/>
      <c r="L361" s="261">
        <v>9.25</v>
      </c>
      <c r="M361" s="262">
        <v>4.87</v>
      </c>
      <c r="N361" s="262">
        <v>0</v>
      </c>
      <c r="O361" s="263">
        <v>0</v>
      </c>
      <c r="P361" s="262">
        <v>10.29</v>
      </c>
      <c r="Q361" s="262">
        <v>6.45</v>
      </c>
      <c r="R361" s="262">
        <v>0</v>
      </c>
      <c r="S361" s="263">
        <v>0</v>
      </c>
    </row>
    <row r="362" spans="4:19" ht="17.100000000000001" customHeight="1" x14ac:dyDescent="0.2">
      <c r="D362" s="402" t="s">
        <v>409</v>
      </c>
      <c r="E362" s="402"/>
      <c r="F362" s="402"/>
      <c r="G362" s="402"/>
      <c r="H362" s="403" t="s">
        <v>452</v>
      </c>
      <c r="I362" s="403"/>
      <c r="J362" s="403"/>
      <c r="K362" s="403"/>
      <c r="L362" s="264">
        <v>9.16</v>
      </c>
      <c r="M362" s="265">
        <v>5.91</v>
      </c>
      <c r="N362" s="265">
        <v>3.62</v>
      </c>
      <c r="O362" s="266">
        <v>3.16</v>
      </c>
      <c r="P362" s="265">
        <v>11.25</v>
      </c>
      <c r="Q362" s="265">
        <v>6.33</v>
      </c>
      <c r="R362" s="265">
        <v>3.45</v>
      </c>
      <c r="S362" s="266">
        <v>6.7</v>
      </c>
    </row>
    <row r="363" spans="4:19" ht="17.100000000000001" customHeight="1" x14ac:dyDescent="0.2">
      <c r="D363" s="402"/>
      <c r="E363" s="402"/>
      <c r="F363" s="402"/>
      <c r="G363" s="402"/>
      <c r="H363" s="404" t="s">
        <v>518</v>
      </c>
      <c r="I363" s="404"/>
      <c r="J363" s="404"/>
      <c r="K363" s="404"/>
      <c r="L363" s="267">
        <v>10.41</v>
      </c>
      <c r="M363" s="268">
        <v>6.54</v>
      </c>
      <c r="N363" s="268">
        <v>1.79</v>
      </c>
      <c r="O363" s="269">
        <v>0</v>
      </c>
      <c r="P363" s="268">
        <v>12.16</v>
      </c>
      <c r="Q363" s="268">
        <v>8.0399999999999991</v>
      </c>
      <c r="R363" s="268">
        <v>0</v>
      </c>
      <c r="S363" s="269">
        <v>0</v>
      </c>
    </row>
    <row r="364" spans="4:19" x14ac:dyDescent="0.2">
      <c r="D364" s="15" t="s">
        <v>463</v>
      </c>
    </row>
    <row r="365" spans="4:19" x14ac:dyDescent="0.2">
      <c r="D365" s="15" t="s">
        <v>519</v>
      </c>
    </row>
    <row r="366" spans="4:19" ht="25.5" customHeight="1" x14ac:dyDescent="0.2">
      <c r="E366" s="369" t="s">
        <v>494</v>
      </c>
      <c r="F366" s="369"/>
      <c r="G366" s="369"/>
      <c r="H366" s="369"/>
      <c r="I366" s="369"/>
      <c r="J366" s="369"/>
      <c r="K366" s="369"/>
      <c r="L366" s="369"/>
      <c r="M366" s="369"/>
      <c r="N366" s="369"/>
      <c r="O366" s="369"/>
      <c r="P366" s="369"/>
      <c r="Q366" s="369"/>
      <c r="R366" s="369"/>
      <c r="S366" s="369"/>
    </row>
    <row r="367" spans="4:19" ht="26.25" customHeight="1" x14ac:dyDescent="0.2">
      <c r="E367" s="370" t="s">
        <v>495</v>
      </c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</row>
    <row r="368" spans="4:19" x14ac:dyDescent="0.2">
      <c r="E368" s="371" t="s">
        <v>468</v>
      </c>
      <c r="F368" s="371"/>
      <c r="G368" s="371"/>
      <c r="H368" s="371"/>
      <c r="I368" s="371"/>
      <c r="J368" s="371"/>
      <c r="K368" s="359" t="s">
        <v>439</v>
      </c>
      <c r="L368" s="359"/>
      <c r="M368" s="359"/>
      <c r="N368" s="359"/>
      <c r="O368" s="359"/>
      <c r="P368" s="372" t="s">
        <v>440</v>
      </c>
      <c r="Q368" s="372"/>
      <c r="R368" s="372"/>
      <c r="S368" s="372"/>
    </row>
    <row r="369" spans="3:19" x14ac:dyDescent="0.2">
      <c r="E369" s="373" t="s">
        <v>469</v>
      </c>
      <c r="F369" s="373"/>
      <c r="G369" s="373"/>
      <c r="H369" s="373"/>
      <c r="I369" s="373"/>
      <c r="J369" s="373"/>
      <c r="K369" s="374">
        <v>8472</v>
      </c>
      <c r="L369" s="374"/>
      <c r="M369" s="374"/>
      <c r="N369" s="374"/>
      <c r="O369" s="374"/>
      <c r="P369" s="375">
        <f>K369/K377</f>
        <v>0.59599015124868093</v>
      </c>
      <c r="Q369" s="375"/>
      <c r="R369" s="375"/>
      <c r="S369" s="375">
        <f t="shared" ref="S369:S377" si="11">SUM(P369:R369)</f>
        <v>0.59599015124868093</v>
      </c>
    </row>
    <row r="370" spans="3:19" x14ac:dyDescent="0.2">
      <c r="E370" s="373" t="s">
        <v>470</v>
      </c>
      <c r="F370" s="373"/>
      <c r="G370" s="373"/>
      <c r="H370" s="373"/>
      <c r="I370" s="373"/>
      <c r="J370" s="373"/>
      <c r="K370" s="374">
        <v>1709</v>
      </c>
      <c r="L370" s="374"/>
      <c r="M370" s="374"/>
      <c r="N370" s="374"/>
      <c r="O370" s="374"/>
      <c r="P370" s="375">
        <f>K370/K377</f>
        <v>0.12022511431586352</v>
      </c>
      <c r="Q370" s="375"/>
      <c r="R370" s="375"/>
      <c r="S370" s="375">
        <f t="shared" si="11"/>
        <v>0.12022511431586352</v>
      </c>
    </row>
    <row r="371" spans="3:19" x14ac:dyDescent="0.2">
      <c r="E371" s="373" t="s">
        <v>471</v>
      </c>
      <c r="F371" s="373"/>
      <c r="G371" s="373"/>
      <c r="H371" s="373"/>
      <c r="I371" s="373"/>
      <c r="J371" s="373"/>
      <c r="K371" s="374">
        <v>976</v>
      </c>
      <c r="L371" s="374"/>
      <c r="M371" s="374"/>
      <c r="N371" s="374"/>
      <c r="O371" s="374"/>
      <c r="P371" s="375">
        <f>K371/K377</f>
        <v>6.8659866338374953E-2</v>
      </c>
      <c r="Q371" s="375"/>
      <c r="R371" s="375"/>
      <c r="S371" s="375">
        <f t="shared" si="11"/>
        <v>6.8659866338374953E-2</v>
      </c>
    </row>
    <row r="372" spans="3:19" x14ac:dyDescent="0.2">
      <c r="E372" s="373" t="s">
        <v>472</v>
      </c>
      <c r="F372" s="373"/>
      <c r="G372" s="373"/>
      <c r="H372" s="373"/>
      <c r="I372" s="373"/>
      <c r="J372" s="373"/>
      <c r="K372" s="374">
        <v>749</v>
      </c>
      <c r="L372" s="374"/>
      <c r="M372" s="374"/>
      <c r="N372" s="374"/>
      <c r="O372" s="374"/>
      <c r="P372" s="375">
        <f>K372/K377</f>
        <v>5.2690819556806191E-2</v>
      </c>
      <c r="Q372" s="375"/>
      <c r="R372" s="375"/>
      <c r="S372" s="375">
        <f t="shared" si="11"/>
        <v>5.2690819556806191E-2</v>
      </c>
    </row>
    <row r="373" spans="3:19" x14ac:dyDescent="0.2">
      <c r="E373" s="373" t="s">
        <v>473</v>
      </c>
      <c r="F373" s="373"/>
      <c r="G373" s="373"/>
      <c r="H373" s="373"/>
      <c r="I373" s="373"/>
      <c r="J373" s="373"/>
      <c r="K373" s="374">
        <v>648</v>
      </c>
      <c r="L373" s="374"/>
      <c r="M373" s="374"/>
      <c r="N373" s="374"/>
      <c r="O373" s="374"/>
      <c r="P373" s="375">
        <f>K373/K377</f>
        <v>4.5585648962363702E-2</v>
      </c>
      <c r="Q373" s="375"/>
      <c r="R373" s="375"/>
      <c r="S373" s="375">
        <f t="shared" si="11"/>
        <v>4.5585648962363702E-2</v>
      </c>
    </row>
    <row r="374" spans="3:19" x14ac:dyDescent="0.2">
      <c r="E374" s="373" t="s">
        <v>474</v>
      </c>
      <c r="F374" s="373"/>
      <c r="G374" s="373"/>
      <c r="H374" s="373"/>
      <c r="I374" s="373"/>
      <c r="J374" s="373"/>
      <c r="K374" s="374">
        <v>553</v>
      </c>
      <c r="L374" s="374"/>
      <c r="M374" s="374"/>
      <c r="N374" s="374"/>
      <c r="O374" s="374"/>
      <c r="P374" s="375">
        <f>K374/K377</f>
        <v>3.8902567710165321E-2</v>
      </c>
      <c r="Q374" s="375"/>
      <c r="R374" s="375"/>
      <c r="S374" s="375">
        <f t="shared" si="11"/>
        <v>3.8902567710165321E-2</v>
      </c>
    </row>
    <row r="375" spans="3:19" x14ac:dyDescent="0.2">
      <c r="E375" s="373" t="s">
        <v>505</v>
      </c>
      <c r="F375" s="373"/>
      <c r="G375" s="373"/>
      <c r="H375" s="373"/>
      <c r="I375" s="373"/>
      <c r="J375" s="373"/>
      <c r="K375" s="374">
        <v>842</v>
      </c>
      <c r="L375" s="374"/>
      <c r="M375" s="374"/>
      <c r="N375" s="374"/>
      <c r="O375" s="374"/>
      <c r="P375" s="375">
        <f>K375/K377</f>
        <v>5.9233204361589867E-2</v>
      </c>
      <c r="Q375" s="375"/>
      <c r="R375" s="375"/>
      <c r="S375" s="375">
        <f t="shared" si="11"/>
        <v>5.9233204361589867E-2</v>
      </c>
    </row>
    <row r="376" spans="3:19" x14ac:dyDescent="0.2">
      <c r="E376" s="373" t="s">
        <v>476</v>
      </c>
      <c r="F376" s="373"/>
      <c r="G376" s="373"/>
      <c r="H376" s="373"/>
      <c r="I376" s="373"/>
      <c r="J376" s="373"/>
      <c r="K376" s="374">
        <v>266</v>
      </c>
      <c r="L376" s="374"/>
      <c r="M376" s="374"/>
      <c r="N376" s="374"/>
      <c r="O376" s="374"/>
      <c r="P376" s="375">
        <f>K376/K377</f>
        <v>1.8712627506155471E-2</v>
      </c>
      <c r="Q376" s="375"/>
      <c r="R376" s="375"/>
      <c r="S376" s="375">
        <f t="shared" si="11"/>
        <v>1.8712627506155471E-2</v>
      </c>
    </row>
    <row r="377" spans="3:19" x14ac:dyDescent="0.2">
      <c r="E377" s="376" t="s">
        <v>401</v>
      </c>
      <c r="F377" s="376"/>
      <c r="G377" s="376"/>
      <c r="H377" s="376"/>
      <c r="I377" s="376"/>
      <c r="J377" s="376"/>
      <c r="K377" s="377">
        <f>K369+K370+K371+K372+K373+K374+K375+K376</f>
        <v>14215</v>
      </c>
      <c r="L377" s="377"/>
      <c r="M377" s="377"/>
      <c r="N377" s="377"/>
      <c r="O377" s="377">
        <f>SUM(K377:N377)</f>
        <v>14215</v>
      </c>
      <c r="P377" s="378">
        <f>SUM(P369:P376)</f>
        <v>0.99999999999999989</v>
      </c>
      <c r="Q377" s="378"/>
      <c r="R377" s="378"/>
      <c r="S377" s="378">
        <f t="shared" si="11"/>
        <v>0.99999999999999989</v>
      </c>
    </row>
    <row r="378" spans="3:19" x14ac:dyDescent="0.2">
      <c r="E378" s="270" t="s">
        <v>477</v>
      </c>
      <c r="F378" s="270"/>
      <c r="G378" s="270"/>
      <c r="H378" s="271"/>
      <c r="I378" s="272"/>
      <c r="J378" s="272"/>
      <c r="K378" s="272"/>
      <c r="L378" s="272"/>
      <c r="M378" s="272"/>
      <c r="N378" s="272"/>
    </row>
    <row r="379" spans="3:19" x14ac:dyDescent="0.2">
      <c r="E379" s="270" t="s">
        <v>478</v>
      </c>
      <c r="F379" s="270"/>
      <c r="G379" s="270"/>
      <c r="H379" s="271"/>
      <c r="I379" s="272"/>
      <c r="J379" s="272"/>
      <c r="K379" s="272"/>
      <c r="L379" s="272"/>
      <c r="M379" s="272"/>
      <c r="N379" s="272"/>
    </row>
    <row r="380" spans="3:19" x14ac:dyDescent="0.2">
      <c r="C380"/>
      <c r="E380" s="273" t="s">
        <v>506</v>
      </c>
      <c r="F380" s="272"/>
      <c r="G380" s="272"/>
      <c r="H380" s="271"/>
      <c r="I380" s="272"/>
      <c r="J380" s="272"/>
      <c r="K380" s="272"/>
      <c r="L380" s="272"/>
      <c r="M380" s="272"/>
      <c r="N380" s="272"/>
    </row>
    <row r="381" spans="3:19" x14ac:dyDescent="0.2">
      <c r="E381" s="405" t="s">
        <v>521</v>
      </c>
      <c r="F381" s="405"/>
      <c r="G381" s="405"/>
      <c r="H381" s="405"/>
      <c r="I381" s="405"/>
      <c r="J381" s="405"/>
      <c r="K381" s="405"/>
      <c r="L381" s="405"/>
      <c r="M381" s="405"/>
      <c r="N381" s="405"/>
    </row>
  </sheetData>
  <mergeCells count="280">
    <mergeCell ref="E381:N381"/>
    <mergeCell ref="E375:J375"/>
    <mergeCell ref="K375:O375"/>
    <mergeCell ref="P375:S375"/>
    <mergeCell ref="E376:J376"/>
    <mergeCell ref="K376:O376"/>
    <mergeCell ref="P376:S376"/>
    <mergeCell ref="E377:J377"/>
    <mergeCell ref="K377:O377"/>
    <mergeCell ref="P377:S377"/>
    <mergeCell ref="E372:J372"/>
    <mergeCell ref="K372:O372"/>
    <mergeCell ref="P372:S372"/>
    <mergeCell ref="E373:J373"/>
    <mergeCell ref="K373:O373"/>
    <mergeCell ref="P373:S373"/>
    <mergeCell ref="E374:J374"/>
    <mergeCell ref="K374:O374"/>
    <mergeCell ref="P374:S374"/>
    <mergeCell ref="E369:J369"/>
    <mergeCell ref="K369:O369"/>
    <mergeCell ref="P369:S369"/>
    <mergeCell ref="E370:J370"/>
    <mergeCell ref="K370:O370"/>
    <mergeCell ref="P370:S370"/>
    <mergeCell ref="E371:J371"/>
    <mergeCell ref="K371:O371"/>
    <mergeCell ref="P371:S371"/>
    <mergeCell ref="D360:G361"/>
    <mergeCell ref="H360:K360"/>
    <mergeCell ref="H361:K361"/>
    <mergeCell ref="D362:G363"/>
    <mergeCell ref="H362:K362"/>
    <mergeCell ref="H363:K363"/>
    <mergeCell ref="E366:S366"/>
    <mergeCell ref="E367:S367"/>
    <mergeCell ref="E368:J368"/>
    <mergeCell ref="K368:O368"/>
    <mergeCell ref="P368:S368"/>
    <mergeCell ref="D354:G355"/>
    <mergeCell ref="H354:K354"/>
    <mergeCell ref="H355:K355"/>
    <mergeCell ref="D356:G357"/>
    <mergeCell ref="H356:K356"/>
    <mergeCell ref="H357:K357"/>
    <mergeCell ref="D358:G359"/>
    <mergeCell ref="H358:K358"/>
    <mergeCell ref="H359:K359"/>
    <mergeCell ref="C340:P340"/>
    <mergeCell ref="D342:AA342"/>
    <mergeCell ref="D347:Z347"/>
    <mergeCell ref="D348:Z348"/>
    <mergeCell ref="D350:K351"/>
    <mergeCell ref="L350:S350"/>
    <mergeCell ref="L351:O351"/>
    <mergeCell ref="P351:S351"/>
    <mergeCell ref="D352:G353"/>
    <mergeCell ref="H352:K352"/>
    <mergeCell ref="L352:L353"/>
    <mergeCell ref="M352:M353"/>
    <mergeCell ref="N352:N353"/>
    <mergeCell ref="O352:O353"/>
    <mergeCell ref="P352:P353"/>
    <mergeCell ref="Q352:Q353"/>
    <mergeCell ref="R352:R353"/>
    <mergeCell ref="S352:S353"/>
    <mergeCell ref="H353:K353"/>
    <mergeCell ref="C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D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C333:C338"/>
    <mergeCell ref="D333:D337"/>
    <mergeCell ref="E333:G333"/>
    <mergeCell ref="H333:I333"/>
    <mergeCell ref="J333:K333"/>
    <mergeCell ref="L333:M333"/>
    <mergeCell ref="N333:O333"/>
    <mergeCell ref="P333:Q333"/>
    <mergeCell ref="R333:S333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D317:M317"/>
    <mergeCell ref="D318:D319"/>
    <mergeCell ref="E318:G318"/>
    <mergeCell ref="H318:J318"/>
    <mergeCell ref="K318:M318"/>
    <mergeCell ref="D324:M324"/>
    <mergeCell ref="D325:AA325"/>
    <mergeCell ref="C331:G332"/>
    <mergeCell ref="H331:K331"/>
    <mergeCell ref="L331:O331"/>
    <mergeCell ref="P331:S331"/>
    <mergeCell ref="T331:W331"/>
    <mergeCell ref="H332:I332"/>
    <mergeCell ref="J332:K332"/>
    <mergeCell ref="L332:M332"/>
    <mergeCell ref="N332:O332"/>
    <mergeCell ref="P332:Q332"/>
    <mergeCell ref="R332:S332"/>
    <mergeCell ref="T332:U332"/>
    <mergeCell ref="V332:W332"/>
    <mergeCell ref="H306:I306"/>
    <mergeCell ref="H308:I308"/>
    <mergeCell ref="H309:I309"/>
    <mergeCell ref="H310:I310"/>
    <mergeCell ref="H311:I311"/>
    <mergeCell ref="H312:I312"/>
    <mergeCell ref="H313:I313"/>
    <mergeCell ref="A315:N315"/>
    <mergeCell ref="A316:K316"/>
    <mergeCell ref="C289:C292"/>
    <mergeCell ref="C293:C296"/>
    <mergeCell ref="C297:D297"/>
    <mergeCell ref="H301:I301"/>
    <mergeCell ref="H302:I302"/>
    <mergeCell ref="M302:N302"/>
    <mergeCell ref="H303:I303"/>
    <mergeCell ref="H304:I304"/>
    <mergeCell ref="H305:I305"/>
    <mergeCell ref="A266:D266"/>
    <mergeCell ref="A267:D267"/>
    <mergeCell ref="A268:D268"/>
    <mergeCell ref="A269:D269"/>
    <mergeCell ref="A270:D270"/>
    <mergeCell ref="C272:AA275"/>
    <mergeCell ref="C277:C280"/>
    <mergeCell ref="C281:C284"/>
    <mergeCell ref="C285:C288"/>
    <mergeCell ref="A254:D254"/>
    <mergeCell ref="A255:D255"/>
    <mergeCell ref="A256:D256"/>
    <mergeCell ref="A257:D257"/>
    <mergeCell ref="A258:D258"/>
    <mergeCell ref="A259:N259"/>
    <mergeCell ref="A261:L261"/>
    <mergeCell ref="A262:D265"/>
    <mergeCell ref="E262:L263"/>
    <mergeCell ref="E264:H264"/>
    <mergeCell ref="I264:L264"/>
    <mergeCell ref="A241:D241"/>
    <mergeCell ref="A242:D242"/>
    <mergeCell ref="A243:N243"/>
    <mergeCell ref="A245:X245"/>
    <mergeCell ref="A246:X246"/>
    <mergeCell ref="A247:X247"/>
    <mergeCell ref="A248:X248"/>
    <mergeCell ref="A249:X249"/>
    <mergeCell ref="A250:D253"/>
    <mergeCell ref="E250:T250"/>
    <mergeCell ref="U250:X250"/>
    <mergeCell ref="E251:L251"/>
    <mergeCell ref="M251:T251"/>
    <mergeCell ref="U251:V252"/>
    <mergeCell ref="W251:X252"/>
    <mergeCell ref="E252:H252"/>
    <mergeCell ref="I252:L252"/>
    <mergeCell ref="M252:P252"/>
    <mergeCell ref="Q252:T252"/>
    <mergeCell ref="A180:D180"/>
    <mergeCell ref="A181:A240"/>
    <mergeCell ref="B181:B186"/>
    <mergeCell ref="C185:C186"/>
    <mergeCell ref="B187:B207"/>
    <mergeCell ref="C187:C194"/>
    <mergeCell ref="C200:C201"/>
    <mergeCell ref="B208:B215"/>
    <mergeCell ref="C214:C215"/>
    <mergeCell ref="B216:B231"/>
    <mergeCell ref="C224:C225"/>
    <mergeCell ref="B232:B240"/>
    <mergeCell ref="C232:C235"/>
    <mergeCell ref="A136:D136"/>
    <mergeCell ref="A137:A179"/>
    <mergeCell ref="B137:B145"/>
    <mergeCell ref="C137:C138"/>
    <mergeCell ref="B146:B149"/>
    <mergeCell ref="C146:C149"/>
    <mergeCell ref="B150:B156"/>
    <mergeCell ref="C155:C156"/>
    <mergeCell ref="B157:B168"/>
    <mergeCell ref="C162:C163"/>
    <mergeCell ref="B169:B179"/>
    <mergeCell ref="C170:C175"/>
    <mergeCell ref="A82:D82"/>
    <mergeCell ref="A83:A135"/>
    <mergeCell ref="B83:B89"/>
    <mergeCell ref="C83:C85"/>
    <mergeCell ref="B90:B100"/>
    <mergeCell ref="C97:C99"/>
    <mergeCell ref="B101:B106"/>
    <mergeCell ref="C105:C106"/>
    <mergeCell ref="B107:B126"/>
    <mergeCell ref="C108:C113"/>
    <mergeCell ref="C118:C120"/>
    <mergeCell ref="B127:B135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59"/>
  <sheetViews>
    <sheetView topLeftCell="A198" zoomScaleNormal="100" workbookViewId="0">
      <selection activeCell="U180" sqref="U180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44076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12</v>
      </c>
      <c r="G10" s="30">
        <f>E10-F10</f>
        <v>8</v>
      </c>
      <c r="H10" s="31">
        <f>F10/E10</f>
        <v>0.6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>
        <v>3</v>
      </c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8</v>
      </c>
      <c r="G13" s="44">
        <f>E13-F13</f>
        <v>0</v>
      </c>
      <c r="H13" s="45">
        <f>F13/E13</f>
        <v>1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>
        <v>3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>
        <v>2</v>
      </c>
      <c r="V14" s="51">
        <v>1</v>
      </c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7</v>
      </c>
      <c r="G15" s="44">
        <f>E15-F15</f>
        <v>3</v>
      </c>
      <c r="H15" s="45">
        <f>F15/E15</f>
        <v>0.7</v>
      </c>
      <c r="I15" s="44">
        <v>30</v>
      </c>
      <c r="J15" s="43">
        <v>9</v>
      </c>
      <c r="K15" s="44">
        <f>I15-J15</f>
        <v>21</v>
      </c>
      <c r="L15" s="46">
        <f>J15/I15</f>
        <v>0.3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52</v>
      </c>
      <c r="G16" s="44">
        <f>E16-F16</f>
        <v>13</v>
      </c>
      <c r="H16" s="45">
        <f>F16/E16</f>
        <v>0.8</v>
      </c>
      <c r="I16" s="44">
        <v>70</v>
      </c>
      <c r="J16" s="43">
        <v>53</v>
      </c>
      <c r="K16" s="44">
        <f>I16-J16</f>
        <v>17</v>
      </c>
      <c r="L16" s="46">
        <f>J16/I16</f>
        <v>0.75714285714285712</v>
      </c>
      <c r="M16" s="54"/>
      <c r="N16" s="51"/>
      <c r="O16" s="49"/>
      <c r="P16" s="45"/>
      <c r="Q16" s="54"/>
      <c r="R16" s="43"/>
      <c r="S16" s="44"/>
      <c r="T16" s="46"/>
      <c r="U16" s="51"/>
      <c r="V16" s="51">
        <v>3</v>
      </c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71</v>
      </c>
      <c r="F18" s="43">
        <v>56</v>
      </c>
      <c r="G18" s="44">
        <f>E18-F18</f>
        <v>15</v>
      </c>
      <c r="H18" s="45">
        <f>F18/E18</f>
        <v>0.78873239436619713</v>
      </c>
      <c r="I18" s="44">
        <v>83</v>
      </c>
      <c r="J18" s="43">
        <v>75</v>
      </c>
      <c r="K18" s="44">
        <f>I18-J18</f>
        <v>8</v>
      </c>
      <c r="L18" s="46">
        <f>J18/I18</f>
        <v>0.90361445783132532</v>
      </c>
      <c r="M18" s="54">
        <v>5</v>
      </c>
      <c r="N18" s="51">
        <v>5</v>
      </c>
      <c r="O18" s="49">
        <f>M18-N18</f>
        <v>0</v>
      </c>
      <c r="P18" s="45">
        <f>N18/M18</f>
        <v>1</v>
      </c>
      <c r="Q18" s="54"/>
      <c r="R18" s="43"/>
      <c r="S18" s="44"/>
      <c r="T18" s="46"/>
      <c r="U18" s="51"/>
      <c r="V18" s="51"/>
      <c r="W18" s="51"/>
      <c r="X18" s="52">
        <v>8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10</v>
      </c>
      <c r="N19" s="51">
        <v>3</v>
      </c>
      <c r="O19" s="49">
        <f>M19-N19</f>
        <v>7</v>
      </c>
      <c r="P19" s="45">
        <f>N19/M19</f>
        <v>0.3</v>
      </c>
      <c r="Q19" s="54">
        <v>20</v>
      </c>
      <c r="R19" s="43">
        <v>7</v>
      </c>
      <c r="S19" s="44">
        <f>Q19-R19</f>
        <v>13</v>
      </c>
      <c r="T19" s="46">
        <f>R19/Q19</f>
        <v>0.35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3</v>
      </c>
      <c r="K21" s="44">
        <f>I21-J21</f>
        <v>5</v>
      </c>
      <c r="L21" s="46">
        <f>J21/I21</f>
        <v>0.375</v>
      </c>
      <c r="M21" s="54"/>
      <c r="N21" s="51"/>
      <c r="O21" s="49"/>
      <c r="P21" s="45"/>
      <c r="Q21" s="54"/>
      <c r="R21" s="43"/>
      <c r="S21" s="44"/>
      <c r="T21" s="46"/>
      <c r="U21" s="51">
        <v>1</v>
      </c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33</v>
      </c>
      <c r="G23" s="44">
        <f>E23-F23</f>
        <v>0</v>
      </c>
      <c r="H23" s="45">
        <f>F23/E23</f>
        <v>1</v>
      </c>
      <c r="I23" s="44">
        <v>48</v>
      </c>
      <c r="J23" s="43">
        <v>39</v>
      </c>
      <c r="K23" s="44">
        <f>I23-J23</f>
        <v>9</v>
      </c>
      <c r="L23" s="46">
        <f>J23/I23</f>
        <v>0.8125</v>
      </c>
      <c r="M23" s="54">
        <v>6</v>
      </c>
      <c r="N23" s="51">
        <v>1</v>
      </c>
      <c r="O23" s="49">
        <f>M23-N23</f>
        <v>5</v>
      </c>
      <c r="P23" s="45">
        <f>N23/M23</f>
        <v>0.16666666666666666</v>
      </c>
      <c r="Q23" s="54">
        <v>10</v>
      </c>
      <c r="R23" s="43">
        <v>0</v>
      </c>
      <c r="S23" s="44">
        <f>Q23-R23</f>
        <v>10</v>
      </c>
      <c r="T23" s="46">
        <f>R23/Q23</f>
        <v>0</v>
      </c>
      <c r="U23" s="51">
        <v>1</v>
      </c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59</v>
      </c>
      <c r="G24" s="44">
        <f>E24-F24</f>
        <v>3</v>
      </c>
      <c r="H24" s="45">
        <f>F24/E24</f>
        <v>0.95161290322580649</v>
      </c>
      <c r="I24" s="55">
        <v>104</v>
      </c>
      <c r="J24" s="56">
        <v>100</v>
      </c>
      <c r="K24" s="44">
        <f>I24-J24</f>
        <v>4</v>
      </c>
      <c r="L24" s="46">
        <f>J24/I24</f>
        <v>0.96153846153846156</v>
      </c>
      <c r="M24" s="54"/>
      <c r="N24" s="43"/>
      <c r="O24" s="49"/>
      <c r="P24" s="45"/>
      <c r="Q24" s="44"/>
      <c r="R24" s="43"/>
      <c r="S24" s="44"/>
      <c r="T24" s="46"/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20</v>
      </c>
      <c r="G26" s="44">
        <f>E26-F26</f>
        <v>2</v>
      </c>
      <c r="H26" s="45">
        <f>F26/E26</f>
        <v>0.90909090909090906</v>
      </c>
      <c r="I26" s="44">
        <v>34</v>
      </c>
      <c r="J26" s="43">
        <v>18</v>
      </c>
      <c r="K26" s="44">
        <f>I26-J26</f>
        <v>16</v>
      </c>
      <c r="L26" s="46">
        <f>J26/I26</f>
        <v>0.52941176470588236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42</v>
      </c>
      <c r="G28" s="44">
        <f>E28-F28</f>
        <v>10</v>
      </c>
      <c r="H28" s="45">
        <f>F28/E28</f>
        <v>0.80769230769230771</v>
      </c>
      <c r="I28" s="44">
        <v>32</v>
      </c>
      <c r="J28" s="43">
        <v>17</v>
      </c>
      <c r="K28" s="44">
        <f>I28-J28</f>
        <v>15</v>
      </c>
      <c r="L28" s="46">
        <f>J28/I28</f>
        <v>0.53125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4</v>
      </c>
      <c r="V30" s="51"/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/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1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8</v>
      </c>
      <c r="G33" s="44">
        <f>E33-F33</f>
        <v>0</v>
      </c>
      <c r="H33" s="45">
        <f>F33/E33</f>
        <v>1</v>
      </c>
      <c r="I33" s="44">
        <v>10</v>
      </c>
      <c r="J33" s="43">
        <v>10</v>
      </c>
      <c r="K33" s="44">
        <f>I33-J33</f>
        <v>0</v>
      </c>
      <c r="L33" s="46">
        <f>J33/I33</f>
        <v>1</v>
      </c>
      <c r="M33" s="54"/>
      <c r="N33" s="51"/>
      <c r="O33" s="49"/>
      <c r="P33" s="45"/>
      <c r="Q33" s="54"/>
      <c r="R33" s="43"/>
      <c r="S33" s="44"/>
      <c r="T33" s="46"/>
      <c r="U33" s="51">
        <v>2</v>
      </c>
      <c r="V33" s="51">
        <v>2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111</v>
      </c>
      <c r="G34" s="44">
        <f>E34-F34</f>
        <v>14</v>
      </c>
      <c r="H34" s="45">
        <f>F34/E34</f>
        <v>0.88800000000000001</v>
      </c>
      <c r="I34" s="44">
        <v>212</v>
      </c>
      <c r="J34" s="43">
        <v>85</v>
      </c>
      <c r="K34" s="44">
        <f>I34-J34</f>
        <v>127</v>
      </c>
      <c r="L34" s="46">
        <f>J34/I34</f>
        <v>0.40094339622641512</v>
      </c>
      <c r="M34" s="54"/>
      <c r="N34" s="51"/>
      <c r="O34" s="49"/>
      <c r="P34" s="45"/>
      <c r="Q34" s="54"/>
      <c r="R34" s="43"/>
      <c r="S34" s="44"/>
      <c r="T34" s="46"/>
      <c r="U34" s="51">
        <v>5</v>
      </c>
      <c r="V34" s="51">
        <v>4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>
        <v>1</v>
      </c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>
        <v>1</v>
      </c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14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1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5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1</v>
      </c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30</v>
      </c>
      <c r="G49" s="44">
        <f>E49-F49</f>
        <v>0</v>
      </c>
      <c r="H49" s="45">
        <f>F49/E49</f>
        <v>1</v>
      </c>
      <c r="I49" s="44">
        <v>24</v>
      </c>
      <c r="J49" s="43">
        <v>23</v>
      </c>
      <c r="K49" s="44">
        <f>I49-J49</f>
        <v>1</v>
      </c>
      <c r="L49" s="46">
        <f>J49/I49</f>
        <v>0.95833333333333337</v>
      </c>
      <c r="M49" s="54"/>
      <c r="N49" s="51"/>
      <c r="O49" s="49"/>
      <c r="P49" s="45"/>
      <c r="Q49" s="54"/>
      <c r="R49" s="43"/>
      <c r="S49" s="44"/>
      <c r="T49" s="46"/>
      <c r="U49" s="51"/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/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>
        <v>2</v>
      </c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>
        <v>1</v>
      </c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4</v>
      </c>
      <c r="G64" s="44">
        <f>E64-F64</f>
        <v>0</v>
      </c>
      <c r="H64" s="45">
        <f>F64/E64</f>
        <v>1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>
        <v>1</v>
      </c>
      <c r="V64" s="51">
        <v>3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4</v>
      </c>
      <c r="G65" s="44">
        <f>E65-F65</f>
        <v>6</v>
      </c>
      <c r="H65" s="45">
        <f>F65/E65</f>
        <v>0.4</v>
      </c>
      <c r="I65" s="44">
        <v>40</v>
      </c>
      <c r="J65" s="43">
        <v>7</v>
      </c>
      <c r="K65" s="44">
        <f>I65-J65</f>
        <v>33</v>
      </c>
      <c r="L65" s="46">
        <f>J65/I65</f>
        <v>0.17499999999999999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1</v>
      </c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5</v>
      </c>
      <c r="G66" s="44">
        <f>E66-F66</f>
        <v>15</v>
      </c>
      <c r="H66" s="45">
        <f>F66/E66</f>
        <v>0.25</v>
      </c>
      <c r="I66" s="44">
        <v>60</v>
      </c>
      <c r="J66" s="43">
        <v>13</v>
      </c>
      <c r="K66" s="44">
        <f>I66-J66</f>
        <v>47</v>
      </c>
      <c r="L66" s="46">
        <f>J66/I66</f>
        <v>0.21666666666666667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>
        <v>1</v>
      </c>
      <c r="V67" s="51"/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7</v>
      </c>
      <c r="G70" s="44">
        <f>E70-F70</f>
        <v>3</v>
      </c>
      <c r="H70" s="45">
        <f>F70/E70</f>
        <v>0.7</v>
      </c>
      <c r="I70" s="44">
        <v>20</v>
      </c>
      <c r="J70" s="43">
        <v>4</v>
      </c>
      <c r="K70" s="44">
        <f>I70-J70</f>
        <v>16</v>
      </c>
      <c r="L70" s="46">
        <f>J70/I70</f>
        <v>0.2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1</v>
      </c>
      <c r="G72" s="44">
        <f>E72-F72</f>
        <v>3</v>
      </c>
      <c r="H72" s="45">
        <f>F72/E72</f>
        <v>0.25</v>
      </c>
      <c r="I72" s="44">
        <v>8</v>
      </c>
      <c r="J72" s="43">
        <v>2</v>
      </c>
      <c r="K72" s="44">
        <f>I72-J72</f>
        <v>6</v>
      </c>
      <c r="L72" s="46">
        <f>J72/I72</f>
        <v>0.25</v>
      </c>
      <c r="M72" s="54"/>
      <c r="N72" s="51"/>
      <c r="O72" s="49"/>
      <c r="P72" s="45"/>
      <c r="Q72" s="54"/>
      <c r="R72" s="43"/>
      <c r="S72" s="44"/>
      <c r="T72" s="46"/>
      <c r="U72" s="51"/>
      <c r="V72" s="51">
        <v>2</v>
      </c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0</v>
      </c>
      <c r="G73" s="44">
        <f>E73-F73</f>
        <v>2</v>
      </c>
      <c r="H73" s="45">
        <f>F73/E73</f>
        <v>0</v>
      </c>
      <c r="I73" s="44">
        <v>4</v>
      </c>
      <c r="J73" s="43">
        <v>2</v>
      </c>
      <c r="K73" s="44">
        <f>I73-J73</f>
        <v>2</v>
      </c>
      <c r="L73" s="46">
        <f>J73/I73</f>
        <v>0.5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4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>
        <v>1</v>
      </c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19</v>
      </c>
      <c r="G79" s="44">
        <f>E79-F79</f>
        <v>1</v>
      </c>
      <c r="H79" s="45">
        <f>F79/E79</f>
        <v>0.95</v>
      </c>
      <c r="I79" s="44">
        <v>20</v>
      </c>
      <c r="J79" s="43">
        <v>9</v>
      </c>
      <c r="K79" s="44">
        <f>I79-J79</f>
        <v>11</v>
      </c>
      <c r="L79" s="46">
        <f>J79/I79</f>
        <v>0.45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3</v>
      </c>
      <c r="K80" s="44">
        <f>I80-J80</f>
        <v>3</v>
      </c>
      <c r="L80" s="46">
        <f>J80/I80</f>
        <v>0.5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/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595</v>
      </c>
      <c r="F81" s="59">
        <f>SUM(F10:F80)</f>
        <v>495</v>
      </c>
      <c r="G81" s="59">
        <f>E81-F81</f>
        <v>100</v>
      </c>
      <c r="H81" s="24">
        <f>F81/E81</f>
        <v>0.83193277310924374</v>
      </c>
      <c r="I81" s="23">
        <f>SUM(I10:I80)</f>
        <v>837</v>
      </c>
      <c r="J81" s="23">
        <f>SUM(J10:J80)</f>
        <v>486</v>
      </c>
      <c r="K81" s="23">
        <f>I81-J81</f>
        <v>351</v>
      </c>
      <c r="L81" s="60">
        <f>J81/I81</f>
        <v>0.58064516129032262</v>
      </c>
      <c r="M81" s="59">
        <f>SUM(M10:M80)</f>
        <v>21</v>
      </c>
      <c r="N81" s="59">
        <f>SUM(N10:N80)</f>
        <v>9</v>
      </c>
      <c r="O81" s="61">
        <f>M81-N81</f>
        <v>12</v>
      </c>
      <c r="P81" s="24">
        <f>N81/M81</f>
        <v>0.42857142857142855</v>
      </c>
      <c r="Q81" s="59">
        <f>SUM(Q10:Q80)</f>
        <v>32</v>
      </c>
      <c r="R81" s="59">
        <f>SUM(R10:R80)</f>
        <v>7</v>
      </c>
      <c r="S81" s="23">
        <f>Q81-R81</f>
        <v>25</v>
      </c>
      <c r="T81" s="60">
        <f>R81/Q81</f>
        <v>0.21875</v>
      </c>
      <c r="U81" s="59">
        <f>SUM(U10:U80)</f>
        <v>18</v>
      </c>
      <c r="V81" s="59">
        <f>SUM(V10:V80)</f>
        <v>59</v>
      </c>
      <c r="W81" s="59">
        <f>SUM(W10:W80)</f>
        <v>1</v>
      </c>
      <c r="X81" s="62">
        <f>SUM(X10:X80)</f>
        <v>9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2</v>
      </c>
      <c r="G82" s="68">
        <f>E82-F82</f>
        <v>5</v>
      </c>
      <c r="H82" s="69">
        <f>F82/E82</f>
        <v>0.2857142857142857</v>
      </c>
      <c r="I82" s="68">
        <v>7</v>
      </c>
      <c r="J82" s="67">
        <v>7</v>
      </c>
      <c r="K82" s="70">
        <f>I82-J82</f>
        <v>0</v>
      </c>
      <c r="L82" s="71">
        <f>J82/I82</f>
        <v>1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0</v>
      </c>
      <c r="S82" s="70">
        <f>Q82-R82</f>
        <v>3</v>
      </c>
      <c r="T82" s="71">
        <f>R82/Q82</f>
        <v>0</v>
      </c>
      <c r="U82" s="72"/>
      <c r="V82" s="67"/>
      <c r="W82" s="67">
        <v>2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2</v>
      </c>
      <c r="G83" s="76">
        <f>E83-F83</f>
        <v>3</v>
      </c>
      <c r="H83" s="77">
        <f>F83/E83</f>
        <v>0.4</v>
      </c>
      <c r="I83" s="76">
        <v>15</v>
      </c>
      <c r="J83" s="75">
        <v>5</v>
      </c>
      <c r="K83" s="78">
        <f>I83-J83</f>
        <v>10</v>
      </c>
      <c r="L83" s="79">
        <f>J83/I83</f>
        <v>0.33333333333333331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>
        <v>1</v>
      </c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9</v>
      </c>
      <c r="G86" s="76">
        <f>E86-F86</f>
        <v>1</v>
      </c>
      <c r="H86" s="77">
        <f>F86/E86</f>
        <v>0.9</v>
      </c>
      <c r="I86" s="76">
        <v>20</v>
      </c>
      <c r="J86" s="75">
        <v>8</v>
      </c>
      <c r="K86" s="78">
        <f>I86-J86</f>
        <v>12</v>
      </c>
      <c r="L86" s="79">
        <f>J86/I86</f>
        <v>0.4</v>
      </c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6</v>
      </c>
      <c r="G87" s="76">
        <f>E87-F87</f>
        <v>4</v>
      </c>
      <c r="H87" s="77">
        <f>F87/E87</f>
        <v>0.6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2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>
        <v>1</v>
      </c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2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>
        <v>3</v>
      </c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>
        <v>1</v>
      </c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3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7</v>
      </c>
      <c r="G98" s="76">
        <f>E98-F98</f>
        <v>3</v>
      </c>
      <c r="H98" s="77">
        <f>F98/E98</f>
        <v>0.7</v>
      </c>
      <c r="I98" s="76">
        <v>10</v>
      </c>
      <c r="J98" s="75">
        <v>7</v>
      </c>
      <c r="K98" s="78">
        <f>I98-J98</f>
        <v>3</v>
      </c>
      <c r="L98" s="79">
        <f>J98/I98</f>
        <v>0.7</v>
      </c>
      <c r="M98" s="76"/>
      <c r="N98" s="75"/>
      <c r="O98" s="78"/>
      <c r="P98" s="77"/>
      <c r="Q98" s="76"/>
      <c r="R98" s="75"/>
      <c r="S98" s="78"/>
      <c r="T98" s="79"/>
      <c r="U98" s="80">
        <v>1</v>
      </c>
      <c r="V98" s="75">
        <v>2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3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1</v>
      </c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27</v>
      </c>
      <c r="G103" s="76">
        <f>E103-F103</f>
        <v>3</v>
      </c>
      <c r="H103" s="77">
        <f>F103/E103</f>
        <v>0.9</v>
      </c>
      <c r="I103" s="76">
        <v>52</v>
      </c>
      <c r="J103" s="75">
        <v>36</v>
      </c>
      <c r="K103" s="78">
        <f>I103-J103</f>
        <v>16</v>
      </c>
      <c r="L103" s="79">
        <f>J103/I103</f>
        <v>0.69230769230769229</v>
      </c>
      <c r="M103" s="76"/>
      <c r="N103" s="75"/>
      <c r="O103" s="78"/>
      <c r="P103" s="77"/>
      <c r="Q103" s="76"/>
      <c r="R103" s="75"/>
      <c r="S103" s="78"/>
      <c r="T103" s="79"/>
      <c r="U103" s="80">
        <v>12</v>
      </c>
      <c r="V103" s="75">
        <v>13</v>
      </c>
      <c r="W103" s="75"/>
      <c r="X103" s="81">
        <v>1</v>
      </c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7</v>
      </c>
      <c r="V104" s="75">
        <v>2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11</v>
      </c>
      <c r="G106" s="76">
        <f>E106-F106</f>
        <v>19</v>
      </c>
      <c r="H106" s="77">
        <f>F106/E106</f>
        <v>0.36666666666666664</v>
      </c>
      <c r="I106" s="76">
        <v>27</v>
      </c>
      <c r="J106" s="75">
        <v>11</v>
      </c>
      <c r="K106" s="78">
        <f>I106-J106</f>
        <v>16</v>
      </c>
      <c r="L106" s="79">
        <f>J106/I106</f>
        <v>0.40740740740740738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1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5</v>
      </c>
      <c r="G107" s="76">
        <f>E107-F107</f>
        <v>9</v>
      </c>
      <c r="H107" s="77">
        <f>F107/E107</f>
        <v>0.35714285714285715</v>
      </c>
      <c r="I107" s="76">
        <v>28</v>
      </c>
      <c r="J107" s="75">
        <v>15</v>
      </c>
      <c r="K107" s="78">
        <f>I107-J107</f>
        <v>13</v>
      </c>
      <c r="L107" s="79">
        <f>J107/I107</f>
        <v>0.5357142857142857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>
        <v>1</v>
      </c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>
        <v>1</v>
      </c>
      <c r="V111" s="75">
        <v>1</v>
      </c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>
        <v>1</v>
      </c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2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11</v>
      </c>
      <c r="G126" s="76">
        <f>E126-F126</f>
        <v>3</v>
      </c>
      <c r="H126" s="77">
        <f>F126/E126</f>
        <v>0.7857142857142857</v>
      </c>
      <c r="I126" s="76">
        <v>14</v>
      </c>
      <c r="J126" s="75">
        <v>3</v>
      </c>
      <c r="K126" s="78">
        <f>I126-J126</f>
        <v>11</v>
      </c>
      <c r="L126" s="79">
        <f>J126/I126</f>
        <v>0.21428571428571427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12</v>
      </c>
      <c r="G127" s="76">
        <f>E127-F127</f>
        <v>12</v>
      </c>
      <c r="H127" s="77">
        <f>F127/E127</f>
        <v>0.5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>
        <v>1</v>
      </c>
      <c r="W127" s="75"/>
      <c r="X127" s="81">
        <v>1</v>
      </c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>
        <v>1</v>
      </c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93</v>
      </c>
      <c r="G135" s="84">
        <f>E135-F135</f>
        <v>63</v>
      </c>
      <c r="H135" s="85">
        <f>F135/E135</f>
        <v>0.59615384615384615</v>
      </c>
      <c r="I135" s="84">
        <f>SUM(I82:I134)</f>
        <v>184</v>
      </c>
      <c r="J135" s="84">
        <f>SUM(J82:J134)</f>
        <v>92</v>
      </c>
      <c r="K135" s="86">
        <f>I135-J135</f>
        <v>92</v>
      </c>
      <c r="L135" s="87">
        <f>J135/I135</f>
        <v>0.5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0</v>
      </c>
      <c r="S135" s="86">
        <f>Q135-R135</f>
        <v>3</v>
      </c>
      <c r="T135" s="87">
        <f>R135/Q135</f>
        <v>0</v>
      </c>
      <c r="U135" s="83">
        <f>SUM(U82:U134)</f>
        <v>21</v>
      </c>
      <c r="V135" s="84">
        <f>SUM(V82:V134)</f>
        <v>43</v>
      </c>
      <c r="W135" s="84">
        <f>SUM(W82:W134)</f>
        <v>2</v>
      </c>
      <c r="X135" s="88">
        <f>SUM(X82:X134)</f>
        <v>2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11</v>
      </c>
      <c r="G136" s="92">
        <f>E136-F136</f>
        <v>4</v>
      </c>
      <c r="H136" s="93">
        <f>F136/E136</f>
        <v>0.73333333333333328</v>
      </c>
      <c r="I136" s="92">
        <v>25</v>
      </c>
      <c r="J136" s="91">
        <v>7</v>
      </c>
      <c r="K136" s="94">
        <f>I136-J136</f>
        <v>18</v>
      </c>
      <c r="L136" s="95">
        <f>J136/I136</f>
        <v>0.28000000000000003</v>
      </c>
      <c r="M136" s="92"/>
      <c r="N136" s="91"/>
      <c r="O136" s="94"/>
      <c r="P136" s="93"/>
      <c r="Q136" s="92"/>
      <c r="R136" s="91"/>
      <c r="S136" s="94"/>
      <c r="T136" s="95"/>
      <c r="U136" s="96">
        <v>1</v>
      </c>
      <c r="V136" s="97">
        <v>2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>
        <v>1</v>
      </c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4</v>
      </c>
      <c r="G139" s="101">
        <f>E139-F139</f>
        <v>6</v>
      </c>
      <c r="H139" s="102">
        <f>F139/E139</f>
        <v>0.4</v>
      </c>
      <c r="I139" s="101">
        <v>20</v>
      </c>
      <c r="J139" s="97">
        <v>2</v>
      </c>
      <c r="K139" s="103">
        <f>I139-J139</f>
        <v>18</v>
      </c>
      <c r="L139" s="104">
        <f>J139/I139</f>
        <v>0.1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>
        <v>1</v>
      </c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3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7</v>
      </c>
      <c r="G145" s="101">
        <f>E145-F145</f>
        <v>3</v>
      </c>
      <c r="H145" s="102">
        <f>F145/E145</f>
        <v>0.7</v>
      </c>
      <c r="I145" s="101">
        <v>30</v>
      </c>
      <c r="J145" s="97">
        <v>8</v>
      </c>
      <c r="K145" s="103">
        <f>I145-J145</f>
        <v>22</v>
      </c>
      <c r="L145" s="104">
        <f>J145/I145</f>
        <v>0.26666666666666666</v>
      </c>
      <c r="M145" s="101"/>
      <c r="N145" s="97"/>
      <c r="O145" s="103"/>
      <c r="P145" s="102"/>
      <c r="Q145" s="101"/>
      <c r="R145" s="97"/>
      <c r="S145" s="103"/>
      <c r="T145" s="104"/>
      <c r="U145" s="96"/>
      <c r="V145" s="97">
        <v>2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9</v>
      </c>
      <c r="G146" s="101">
        <f>E146-F146</f>
        <v>1</v>
      </c>
      <c r="H146" s="102">
        <f>F146/E146</f>
        <v>0.9</v>
      </c>
      <c r="I146" s="101">
        <v>10</v>
      </c>
      <c r="J146" s="97">
        <v>4</v>
      </c>
      <c r="K146" s="103">
        <f>I146-J146</f>
        <v>6</v>
      </c>
      <c r="L146" s="104">
        <f>J146/I146</f>
        <v>0.4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>
        <v>1</v>
      </c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3</v>
      </c>
      <c r="G155" s="101">
        <f>E155-F155</f>
        <v>3</v>
      </c>
      <c r="H155" s="102">
        <f>F155/E155</f>
        <v>0.5</v>
      </c>
      <c r="I155" s="101">
        <v>13</v>
      </c>
      <c r="J155" s="97">
        <v>6</v>
      </c>
      <c r="K155" s="103">
        <f>I155-J155</f>
        <v>7</v>
      </c>
      <c r="L155" s="104">
        <f>J155/I155</f>
        <v>0.46153846153846156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8</v>
      </c>
      <c r="G156" s="101">
        <f>E156-F156</f>
        <v>2</v>
      </c>
      <c r="H156" s="102">
        <f>F156/E156</f>
        <v>0.8</v>
      </c>
      <c r="I156" s="101">
        <v>20</v>
      </c>
      <c r="J156" s="97">
        <v>4</v>
      </c>
      <c r="K156" s="103">
        <f>I156-J156</f>
        <v>16</v>
      </c>
      <c r="L156" s="104">
        <f>J156/I156</f>
        <v>0.2</v>
      </c>
      <c r="M156" s="101"/>
      <c r="N156" s="97"/>
      <c r="O156" s="103"/>
      <c r="P156" s="102"/>
      <c r="Q156" s="101"/>
      <c r="R156" s="97"/>
      <c r="S156" s="103"/>
      <c r="T156" s="104"/>
      <c r="U156" s="96">
        <v>1</v>
      </c>
      <c r="V156" s="97">
        <v>1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>
        <v>1</v>
      </c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>
        <v>2</v>
      </c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3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2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>
        <v>2</v>
      </c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>
        <v>1</v>
      </c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5</v>
      </c>
      <c r="G168" s="101">
        <f>E168-F168</f>
        <v>5</v>
      </c>
      <c r="H168" s="102">
        <f>F168/E168</f>
        <v>0.5</v>
      </c>
      <c r="I168" s="101">
        <v>25</v>
      </c>
      <c r="J168" s="97">
        <v>1</v>
      </c>
      <c r="K168" s="103">
        <f>I168-J168</f>
        <v>24</v>
      </c>
      <c r="L168" s="104">
        <f>J168/I168</f>
        <v>0.04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19</v>
      </c>
      <c r="G169" s="101">
        <f>E169-F169</f>
        <v>6</v>
      </c>
      <c r="H169" s="102">
        <f>F169/E169</f>
        <v>0.76</v>
      </c>
      <c r="I169" s="101">
        <v>52</v>
      </c>
      <c r="J169" s="97">
        <v>11</v>
      </c>
      <c r="K169" s="103">
        <f>I169-J169</f>
        <v>41</v>
      </c>
      <c r="L169" s="104">
        <f>J169/I169</f>
        <v>0.21153846153846154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11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4</v>
      </c>
      <c r="G170" s="101">
        <f>E170-F170</f>
        <v>6</v>
      </c>
      <c r="H170" s="102">
        <f>F170/E170</f>
        <v>0.4</v>
      </c>
      <c r="I170" s="101">
        <v>20</v>
      </c>
      <c r="J170" s="97">
        <v>5</v>
      </c>
      <c r="K170" s="103">
        <f>I170-J170</f>
        <v>15</v>
      </c>
      <c r="L170" s="104">
        <f>J170/I170</f>
        <v>0.25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2</v>
      </c>
      <c r="S170" s="103">
        <f>Q170-R170</f>
        <v>16</v>
      </c>
      <c r="T170" s="104">
        <f>R170/Q170</f>
        <v>0.1111111111111111</v>
      </c>
      <c r="U170" s="96">
        <v>1</v>
      </c>
      <c r="V170" s="97">
        <v>3</v>
      </c>
      <c r="W170" s="97">
        <v>1</v>
      </c>
      <c r="X170" s="98">
        <v>1</v>
      </c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1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10</v>
      </c>
      <c r="G174" s="101">
        <f>E174-F174</f>
        <v>10</v>
      </c>
      <c r="H174" s="102">
        <f>F174/E174</f>
        <v>0.5</v>
      </c>
      <c r="I174" s="101">
        <v>30</v>
      </c>
      <c r="J174" s="97">
        <v>9</v>
      </c>
      <c r="K174" s="103">
        <f>I174-J174</f>
        <v>21</v>
      </c>
      <c r="L174" s="104">
        <f>J174/I174</f>
        <v>0.3</v>
      </c>
      <c r="M174" s="101"/>
      <c r="N174" s="97"/>
      <c r="O174" s="103"/>
      <c r="P174" s="102"/>
      <c r="Q174" s="101"/>
      <c r="R174" s="97"/>
      <c r="S174" s="103"/>
      <c r="T174" s="104"/>
      <c r="U174" s="96">
        <v>4</v>
      </c>
      <c r="V174" s="97">
        <v>4</v>
      </c>
      <c r="W174" s="97"/>
      <c r="X174" s="98">
        <v>2</v>
      </c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10</v>
      </c>
      <c r="G177" s="101">
        <f>E177-F177</f>
        <v>2</v>
      </c>
      <c r="H177" s="102">
        <f>F177/E177</f>
        <v>0.83333333333333337</v>
      </c>
      <c r="I177" s="101">
        <v>29</v>
      </c>
      <c r="J177" s="97">
        <v>19</v>
      </c>
      <c r="K177" s="103">
        <f>I177-J177</f>
        <v>10</v>
      </c>
      <c r="L177" s="104">
        <f>J177/I177</f>
        <v>0.65517241379310343</v>
      </c>
      <c r="M177" s="101">
        <v>2</v>
      </c>
      <c r="N177" s="97">
        <v>1</v>
      </c>
      <c r="O177" s="103">
        <f>M177-N177</f>
        <v>1</v>
      </c>
      <c r="P177" s="102">
        <f>N177/M177</f>
        <v>0.5</v>
      </c>
      <c r="Q177" s="101">
        <v>2</v>
      </c>
      <c r="R177" s="97">
        <v>0</v>
      </c>
      <c r="S177" s="103">
        <f>Q177-R177</f>
        <v>2</v>
      </c>
      <c r="T177" s="102">
        <f>R177/Q177</f>
        <v>0</v>
      </c>
      <c r="U177" s="96">
        <v>2</v>
      </c>
      <c r="V177" s="97">
        <v>5</v>
      </c>
      <c r="W177" s="97">
        <v>1</v>
      </c>
      <c r="X177" s="98">
        <v>1</v>
      </c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90</v>
      </c>
      <c r="G179" s="59">
        <f>E179-F179</f>
        <v>48</v>
      </c>
      <c r="H179" s="24">
        <f>F179/E179</f>
        <v>0.65217391304347827</v>
      </c>
      <c r="I179" s="59">
        <f>SUM(I136:I178)</f>
        <v>274</v>
      </c>
      <c r="J179" s="59">
        <f>SUM(J136:J178)</f>
        <v>76</v>
      </c>
      <c r="K179" s="23">
        <f>I179-J179</f>
        <v>198</v>
      </c>
      <c r="L179" s="60">
        <f>J179/I179</f>
        <v>0.27737226277372262</v>
      </c>
      <c r="M179" s="59">
        <f>SUM(M136:M178)</f>
        <v>11</v>
      </c>
      <c r="N179" s="59">
        <f>SUM(N136:N178)</f>
        <v>2</v>
      </c>
      <c r="O179" s="23">
        <f>M179-N179</f>
        <v>9</v>
      </c>
      <c r="P179" s="24">
        <f>N179/M179</f>
        <v>0.18181818181818182</v>
      </c>
      <c r="Q179" s="59">
        <f>SUM(Q136:Q178)</f>
        <v>20</v>
      </c>
      <c r="R179" s="59">
        <f>SUM(R136:R178)</f>
        <v>2</v>
      </c>
      <c r="S179" s="23">
        <f>Q179-R179</f>
        <v>18</v>
      </c>
      <c r="T179" s="60">
        <f>R179/Q179</f>
        <v>0.1</v>
      </c>
      <c r="U179" s="58">
        <f>SUM(U136:U178)</f>
        <v>10</v>
      </c>
      <c r="V179" s="59">
        <f>SUM(V136:V178)</f>
        <v>48</v>
      </c>
      <c r="W179" s="59">
        <f>SUM(W136:W178)</f>
        <v>2</v>
      </c>
      <c r="X179" s="62">
        <f>SUM(X136:X178)</f>
        <v>4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15</v>
      </c>
      <c r="G180" s="110">
        <f>E180-F180</f>
        <v>15</v>
      </c>
      <c r="H180" s="111">
        <f>F180/E180</f>
        <v>0.5</v>
      </c>
      <c r="I180" s="110">
        <v>40</v>
      </c>
      <c r="J180" s="109">
        <v>9</v>
      </c>
      <c r="K180" s="112">
        <f>I180-J180</f>
        <v>31</v>
      </c>
      <c r="L180" s="113">
        <f>J180/I180</f>
        <v>0.22500000000000001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171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9</v>
      </c>
      <c r="G184" s="114">
        <f>E184-F184</f>
        <v>4</v>
      </c>
      <c r="H184" s="117">
        <f>F184/E184</f>
        <v>0.69230769230769229</v>
      </c>
      <c r="I184" s="114">
        <v>20</v>
      </c>
      <c r="J184" s="115">
        <v>19</v>
      </c>
      <c r="K184" s="116">
        <f>I184-J184</f>
        <v>1</v>
      </c>
      <c r="L184" s="118">
        <f>J184/I184</f>
        <v>0.95</v>
      </c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4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1</v>
      </c>
      <c r="S185" s="116">
        <f>Q185-R185</f>
        <v>13</v>
      </c>
      <c r="T185" s="118">
        <f>R185/Q185</f>
        <v>7.1428571428571425E-2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>
        <v>1</v>
      </c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42</v>
      </c>
      <c r="G189" s="114">
        <f>E189-F189</f>
        <v>8</v>
      </c>
      <c r="H189" s="117">
        <f>F189/E189</f>
        <v>0.84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45</v>
      </c>
      <c r="G190" s="114">
        <f>E190-F190</f>
        <v>21</v>
      </c>
      <c r="H190" s="117">
        <f>F190/E190</f>
        <v>0.68181818181818177</v>
      </c>
      <c r="I190" s="114">
        <v>96</v>
      </c>
      <c r="J190" s="115">
        <v>73</v>
      </c>
      <c r="K190" s="116">
        <f>I190-J190</f>
        <v>23</v>
      </c>
      <c r="L190" s="118">
        <f>J190/I190</f>
        <v>0.76041666666666663</v>
      </c>
      <c r="M190" s="114">
        <v>14</v>
      </c>
      <c r="N190" s="115">
        <v>1</v>
      </c>
      <c r="O190" s="116">
        <f>M190-N190</f>
        <v>13</v>
      </c>
      <c r="P190" s="117">
        <f>N190/M190</f>
        <v>7.1428571428571425E-2</v>
      </c>
      <c r="Q190" s="114"/>
      <c r="R190" s="115"/>
      <c r="S190" s="116"/>
      <c r="T190" s="118"/>
      <c r="U190" s="115">
        <v>8</v>
      </c>
      <c r="V190" s="115">
        <v>21</v>
      </c>
      <c r="W190" s="115"/>
      <c r="X190" s="119">
        <v>1</v>
      </c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>
        <v>2</v>
      </c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4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>
        <v>1</v>
      </c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2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>
        <v>2</v>
      </c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10</v>
      </c>
      <c r="G213" s="114">
        <f>E213-F213</f>
        <v>0</v>
      </c>
      <c r="H213" s="117">
        <f>F213/E213</f>
        <v>1</v>
      </c>
      <c r="I213" s="114">
        <v>10</v>
      </c>
      <c r="J213" s="115">
        <v>8</v>
      </c>
      <c r="K213" s="116">
        <f>I213-J213</f>
        <v>2</v>
      </c>
      <c r="L213" s="118">
        <f>J213/I213</f>
        <v>0.8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4</v>
      </c>
      <c r="K215" s="116">
        <f>I215-J215</f>
        <v>6</v>
      </c>
      <c r="L215" s="118">
        <f>J215/I215</f>
        <v>0.4</v>
      </c>
      <c r="M215" s="114"/>
      <c r="N215" s="115"/>
      <c r="O215" s="116"/>
      <c r="P215" s="117"/>
      <c r="Q215" s="114"/>
      <c r="R215" s="115"/>
      <c r="S215" s="116"/>
      <c r="T215" s="118"/>
      <c r="U215" s="115">
        <v>1</v>
      </c>
      <c r="V215" s="115"/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4</v>
      </c>
      <c r="G223" s="114">
        <f>E223-F223</f>
        <v>6</v>
      </c>
      <c r="H223" s="117">
        <f>F223/E223</f>
        <v>0.4</v>
      </c>
      <c r="I223" s="114">
        <v>9</v>
      </c>
      <c r="J223" s="115">
        <v>5</v>
      </c>
      <c r="K223" s="116">
        <f>I223-J223</f>
        <v>4</v>
      </c>
      <c r="L223" s="118">
        <f>J223/I223</f>
        <v>0.55555555555555558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4</v>
      </c>
      <c r="G232" s="114">
        <f>E232-F232</f>
        <v>16</v>
      </c>
      <c r="H232" s="117">
        <f>F232/E232</f>
        <v>0.2</v>
      </c>
      <c r="I232" s="114">
        <v>60</v>
      </c>
      <c r="J232" s="115">
        <v>4</v>
      </c>
      <c r="K232" s="116">
        <f>I232-J232</f>
        <v>56</v>
      </c>
      <c r="L232" s="118">
        <f>J232/I232</f>
        <v>6.6666666666666666E-2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0</v>
      </c>
      <c r="G233" s="114">
        <f>E233-F233</f>
        <v>4</v>
      </c>
      <c r="H233" s="117">
        <f>F233/E233</f>
        <v>0</v>
      </c>
      <c r="I233" s="114">
        <v>14</v>
      </c>
      <c r="J233" s="115">
        <v>0</v>
      </c>
      <c r="K233" s="116">
        <f>I233-J233</f>
        <v>14</v>
      </c>
      <c r="L233" s="118">
        <f>J233/I233</f>
        <v>0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0</v>
      </c>
      <c r="K234" s="116">
        <f>I234-J234</f>
        <v>4</v>
      </c>
      <c r="L234" s="118">
        <f>J234/I234</f>
        <v>0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>
        <v>1</v>
      </c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130</v>
      </c>
      <c r="G240" s="59">
        <f>E240-F240</f>
        <v>76</v>
      </c>
      <c r="H240" s="24">
        <f>F240/E240</f>
        <v>0.6310679611650486</v>
      </c>
      <c r="I240" s="59">
        <f>SUM(I180:I239)</f>
        <v>263</v>
      </c>
      <c r="J240" s="59">
        <f>SUM(J180:J239)</f>
        <v>122</v>
      </c>
      <c r="K240" s="59">
        <f>I240-J240</f>
        <v>141</v>
      </c>
      <c r="L240" s="60">
        <f>J240/I240</f>
        <v>0.46387832699619774</v>
      </c>
      <c r="M240" s="59">
        <f>SUM(M180:M239)</f>
        <v>15</v>
      </c>
      <c r="N240" s="59">
        <f>SUM(N180:N239)</f>
        <v>1</v>
      </c>
      <c r="O240" s="59">
        <f>M240-N240</f>
        <v>14</v>
      </c>
      <c r="P240" s="24">
        <f>N240/M240</f>
        <v>6.6666666666666666E-2</v>
      </c>
      <c r="Q240" s="59">
        <f>SUM(Q180:Q239)</f>
        <v>14</v>
      </c>
      <c r="R240" s="59">
        <f>SUM(R180:R239)</f>
        <v>1</v>
      </c>
      <c r="S240" s="59">
        <f>Q240-R240</f>
        <v>13</v>
      </c>
      <c r="T240" s="60">
        <f>R240/Q240</f>
        <v>7.1428571428571425E-2</v>
      </c>
      <c r="U240" s="59">
        <f>SUM(U180:U239)</f>
        <v>11</v>
      </c>
      <c r="V240" s="59">
        <f>SUM(V180:V239)</f>
        <v>208</v>
      </c>
      <c r="W240" s="59">
        <f>SUM(W180:W239)</f>
        <v>1</v>
      </c>
      <c r="X240" s="62">
        <f>SUM(X180:X239)</f>
        <v>1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1095</v>
      </c>
      <c r="F241" s="122">
        <f>F81+F135+F179+F240</f>
        <v>808</v>
      </c>
      <c r="G241" s="122">
        <f>G81+G135+G179+G240</f>
        <v>287</v>
      </c>
      <c r="H241" s="123">
        <f>F241/E241</f>
        <v>0.73789954337899544</v>
      </c>
      <c r="I241" s="122">
        <f>I81+I135+I179+I240</f>
        <v>1558</v>
      </c>
      <c r="J241" s="122">
        <f>J81+J135+J179+J240</f>
        <v>776</v>
      </c>
      <c r="K241" s="122">
        <f>K81+K135+K179+K240</f>
        <v>782</v>
      </c>
      <c r="L241" s="124">
        <f>J241/I241</f>
        <v>0.49807445442875481</v>
      </c>
      <c r="M241" s="122">
        <f>M81+M135+M179+M240</f>
        <v>49</v>
      </c>
      <c r="N241" s="122">
        <f>N81+N135+N179+N240</f>
        <v>13</v>
      </c>
      <c r="O241" s="122">
        <f>O81+O135+O179+O240</f>
        <v>36</v>
      </c>
      <c r="P241" s="123">
        <f>N241/M241</f>
        <v>0.26530612244897961</v>
      </c>
      <c r="Q241" s="122">
        <f>Q81+Q135+Q179+Q240</f>
        <v>69</v>
      </c>
      <c r="R241" s="122">
        <f>R81+R135+R179+R240</f>
        <v>10</v>
      </c>
      <c r="S241" s="122">
        <f>S81+S135+S179+S240</f>
        <v>59</v>
      </c>
      <c r="T241" s="124">
        <f>R241/Q241</f>
        <v>0.14492753623188406</v>
      </c>
      <c r="U241" s="121">
        <f>U81+U135+U179+U240</f>
        <v>60</v>
      </c>
      <c r="V241" s="122">
        <f>V81+V135+V179+V240</f>
        <v>358</v>
      </c>
      <c r="W241" s="122">
        <f>W81+W135+W179+W240</f>
        <v>6</v>
      </c>
      <c r="X241" s="125">
        <f>X81+X135+X179+X240</f>
        <v>16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464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595</v>
      </c>
      <c r="F253" s="131">
        <f>F81</f>
        <v>495</v>
      </c>
      <c r="G253" s="130">
        <f>G81</f>
        <v>100</v>
      </c>
      <c r="H253" s="132">
        <f>F253/E253</f>
        <v>0.83193277310924374</v>
      </c>
      <c r="I253" s="130">
        <f t="shared" ref="I253:O253" si="0">(I81)</f>
        <v>837</v>
      </c>
      <c r="J253" s="131">
        <f t="shared" si="0"/>
        <v>486</v>
      </c>
      <c r="K253" s="130">
        <f t="shared" si="0"/>
        <v>351</v>
      </c>
      <c r="L253" s="132">
        <f t="shared" si="0"/>
        <v>0.58064516129032262</v>
      </c>
      <c r="M253" s="130">
        <f t="shared" si="0"/>
        <v>21</v>
      </c>
      <c r="N253" s="131">
        <f t="shared" si="0"/>
        <v>9</v>
      </c>
      <c r="O253" s="130">
        <f t="shared" si="0"/>
        <v>12</v>
      </c>
      <c r="P253" s="132">
        <f t="shared" ref="P253:X253" si="1">P81</f>
        <v>0.42857142857142855</v>
      </c>
      <c r="Q253" s="130">
        <f t="shared" si="1"/>
        <v>32</v>
      </c>
      <c r="R253" s="131">
        <f t="shared" si="1"/>
        <v>7</v>
      </c>
      <c r="S253" s="130">
        <f t="shared" si="1"/>
        <v>25</v>
      </c>
      <c r="T253" s="132">
        <f t="shared" si="1"/>
        <v>0.21875</v>
      </c>
      <c r="U253" s="133">
        <f t="shared" si="1"/>
        <v>18</v>
      </c>
      <c r="V253" s="133">
        <f t="shared" si="1"/>
        <v>59</v>
      </c>
      <c r="W253" s="133">
        <f t="shared" si="1"/>
        <v>1</v>
      </c>
      <c r="X253" s="134">
        <f t="shared" si="1"/>
        <v>9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93</v>
      </c>
      <c r="G254" s="135">
        <f>G135</f>
        <v>63</v>
      </c>
      <c r="H254" s="137">
        <f>F254/E254</f>
        <v>0.59615384615384615</v>
      </c>
      <c r="I254" s="135">
        <f>I135</f>
        <v>184</v>
      </c>
      <c r="J254" s="136">
        <f>J135</f>
        <v>92</v>
      </c>
      <c r="K254" s="135">
        <f>K135</f>
        <v>92</v>
      </c>
      <c r="L254" s="137">
        <f>L135</f>
        <v>0.5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0</v>
      </c>
      <c r="S254" s="135">
        <f t="shared" si="2"/>
        <v>3</v>
      </c>
      <c r="T254" s="137">
        <f t="shared" si="2"/>
        <v>0</v>
      </c>
      <c r="U254" s="136">
        <f t="shared" si="2"/>
        <v>21</v>
      </c>
      <c r="V254" s="136">
        <f t="shared" si="2"/>
        <v>43</v>
      </c>
      <c r="W254" s="136">
        <f t="shared" si="2"/>
        <v>2</v>
      </c>
      <c r="X254" s="138">
        <f t="shared" si="2"/>
        <v>2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90</v>
      </c>
      <c r="G255" s="139">
        <f t="shared" si="3"/>
        <v>48</v>
      </c>
      <c r="H255" s="141">
        <f t="shared" si="3"/>
        <v>0.65217391304347827</v>
      </c>
      <c r="I255" s="139">
        <f t="shared" si="3"/>
        <v>274</v>
      </c>
      <c r="J255" s="140">
        <f t="shared" si="3"/>
        <v>76</v>
      </c>
      <c r="K255" s="139">
        <f t="shared" si="3"/>
        <v>198</v>
      </c>
      <c r="L255" s="141">
        <f t="shared" si="3"/>
        <v>0.27737226277372262</v>
      </c>
      <c r="M255" s="139">
        <f t="shared" si="3"/>
        <v>11</v>
      </c>
      <c r="N255" s="140">
        <f t="shared" si="3"/>
        <v>2</v>
      </c>
      <c r="O255" s="139">
        <f t="shared" si="3"/>
        <v>9</v>
      </c>
      <c r="P255" s="141">
        <f t="shared" si="3"/>
        <v>0.18181818181818182</v>
      </c>
      <c r="Q255" s="139">
        <f t="shared" si="3"/>
        <v>20</v>
      </c>
      <c r="R255" s="140">
        <f t="shared" si="3"/>
        <v>2</v>
      </c>
      <c r="S255" s="139">
        <f t="shared" si="3"/>
        <v>18</v>
      </c>
      <c r="T255" s="141">
        <f t="shared" si="3"/>
        <v>0.1</v>
      </c>
      <c r="U255" s="142">
        <f t="shared" si="3"/>
        <v>10</v>
      </c>
      <c r="V255" s="142">
        <f t="shared" si="3"/>
        <v>48</v>
      </c>
      <c r="W255" s="142">
        <f t="shared" si="3"/>
        <v>2</v>
      </c>
      <c r="X255" s="143">
        <f t="shared" si="3"/>
        <v>4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130</v>
      </c>
      <c r="G256" s="144">
        <f t="shared" si="4"/>
        <v>76</v>
      </c>
      <c r="H256" s="146">
        <f t="shared" si="4"/>
        <v>0.6310679611650486</v>
      </c>
      <c r="I256" s="144">
        <f t="shared" si="4"/>
        <v>263</v>
      </c>
      <c r="J256" s="145">
        <f t="shared" si="4"/>
        <v>122</v>
      </c>
      <c r="K256" s="144">
        <f t="shared" si="4"/>
        <v>141</v>
      </c>
      <c r="L256" s="146">
        <f t="shared" si="4"/>
        <v>0.46387832699619774</v>
      </c>
      <c r="M256" s="144">
        <f t="shared" si="4"/>
        <v>15</v>
      </c>
      <c r="N256" s="145">
        <f t="shared" si="4"/>
        <v>1</v>
      </c>
      <c r="O256" s="144">
        <f t="shared" si="4"/>
        <v>14</v>
      </c>
      <c r="P256" s="146">
        <f t="shared" si="4"/>
        <v>6.6666666666666666E-2</v>
      </c>
      <c r="Q256" s="144">
        <f t="shared" si="4"/>
        <v>14</v>
      </c>
      <c r="R256" s="145">
        <f t="shared" si="4"/>
        <v>1</v>
      </c>
      <c r="S256" s="144">
        <f t="shared" si="4"/>
        <v>13</v>
      </c>
      <c r="T256" s="146">
        <f t="shared" si="4"/>
        <v>7.1428571428571425E-2</v>
      </c>
      <c r="U256" s="145">
        <f t="shared" si="4"/>
        <v>11</v>
      </c>
      <c r="V256" s="145">
        <f t="shared" si="4"/>
        <v>208</v>
      </c>
      <c r="W256" s="145">
        <f t="shared" si="4"/>
        <v>1</v>
      </c>
      <c r="X256" s="147">
        <f t="shared" si="4"/>
        <v>1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1095</v>
      </c>
      <c r="F257" s="148">
        <f t="shared" si="5"/>
        <v>808</v>
      </c>
      <c r="G257" s="148">
        <f t="shared" si="5"/>
        <v>287</v>
      </c>
      <c r="H257" s="149">
        <f t="shared" si="5"/>
        <v>0.73789954337899544</v>
      </c>
      <c r="I257" s="148">
        <f t="shared" si="5"/>
        <v>1558</v>
      </c>
      <c r="J257" s="148">
        <f t="shared" si="5"/>
        <v>776</v>
      </c>
      <c r="K257" s="148">
        <f t="shared" si="5"/>
        <v>782</v>
      </c>
      <c r="L257" s="149">
        <f t="shared" si="5"/>
        <v>0.49807445442875481</v>
      </c>
      <c r="M257" s="148">
        <f t="shared" si="5"/>
        <v>49</v>
      </c>
      <c r="N257" s="148">
        <f t="shared" si="5"/>
        <v>13</v>
      </c>
      <c r="O257" s="148">
        <f t="shared" si="5"/>
        <v>36</v>
      </c>
      <c r="P257" s="149">
        <f t="shared" si="5"/>
        <v>0.26530612244897961</v>
      </c>
      <c r="Q257" s="148">
        <f t="shared" si="5"/>
        <v>69</v>
      </c>
      <c r="R257" s="148">
        <f t="shared" si="5"/>
        <v>10</v>
      </c>
      <c r="S257" s="148">
        <f t="shared" si="5"/>
        <v>59</v>
      </c>
      <c r="T257" s="149">
        <f t="shared" si="5"/>
        <v>0.14492753623188406</v>
      </c>
      <c r="U257" s="148">
        <f t="shared" si="5"/>
        <v>60</v>
      </c>
      <c r="V257" s="148">
        <f t="shared" si="5"/>
        <v>358</v>
      </c>
      <c r="W257" s="148">
        <f t="shared" si="5"/>
        <v>6</v>
      </c>
      <c r="X257" s="150">
        <f t="shared" si="5"/>
        <v>16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616</v>
      </c>
      <c r="F265" s="131">
        <f t="shared" si="6"/>
        <v>504</v>
      </c>
      <c r="G265" s="130">
        <f t="shared" si="6"/>
        <v>112</v>
      </c>
      <c r="H265" s="132">
        <f>F265/E265</f>
        <v>0.81818181818181823</v>
      </c>
      <c r="I265" s="130">
        <f t="shared" ref="I265:K269" si="7">I253+Q253</f>
        <v>869</v>
      </c>
      <c r="J265" s="131">
        <f t="shared" si="7"/>
        <v>493</v>
      </c>
      <c r="K265" s="130">
        <f t="shared" si="7"/>
        <v>376</v>
      </c>
      <c r="L265" s="151">
        <f>J265/I265</f>
        <v>0.56731875719217495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94</v>
      </c>
      <c r="G266" s="152">
        <f t="shared" si="6"/>
        <v>64</v>
      </c>
      <c r="H266" s="154">
        <f>F266/E266</f>
        <v>0.59493670886075944</v>
      </c>
      <c r="I266" s="152">
        <f t="shared" si="7"/>
        <v>187</v>
      </c>
      <c r="J266" s="153">
        <f t="shared" si="7"/>
        <v>92</v>
      </c>
      <c r="K266" s="152">
        <f t="shared" si="7"/>
        <v>95</v>
      </c>
      <c r="L266" s="155">
        <f>J266/I266</f>
        <v>0.49197860962566847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92</v>
      </c>
      <c r="G267" s="139">
        <f t="shared" si="6"/>
        <v>57</v>
      </c>
      <c r="H267" s="141">
        <f>F267/E267</f>
        <v>0.6174496644295302</v>
      </c>
      <c r="I267" s="139">
        <f t="shared" si="7"/>
        <v>294</v>
      </c>
      <c r="J267" s="140">
        <f t="shared" si="7"/>
        <v>78</v>
      </c>
      <c r="K267" s="139">
        <f t="shared" si="7"/>
        <v>216</v>
      </c>
      <c r="L267" s="156">
        <f>J267/I267</f>
        <v>0.26530612244897961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131</v>
      </c>
      <c r="G268" s="144">
        <f t="shared" si="6"/>
        <v>90</v>
      </c>
      <c r="H268" s="146">
        <f>F268/E268</f>
        <v>0.59276018099547512</v>
      </c>
      <c r="I268" s="144">
        <f t="shared" si="7"/>
        <v>277</v>
      </c>
      <c r="J268" s="145">
        <f t="shared" si="7"/>
        <v>123</v>
      </c>
      <c r="K268" s="144">
        <f t="shared" si="7"/>
        <v>154</v>
      </c>
      <c r="L268" s="157">
        <f>J268/I268</f>
        <v>0.44404332129963897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1144</v>
      </c>
      <c r="F269" s="148">
        <f t="shared" si="6"/>
        <v>821</v>
      </c>
      <c r="G269" s="158">
        <f t="shared" si="6"/>
        <v>323</v>
      </c>
      <c r="H269" s="159">
        <f>F269/E269</f>
        <v>0.71765734265734271</v>
      </c>
      <c r="I269" s="158">
        <f t="shared" si="7"/>
        <v>1627</v>
      </c>
      <c r="J269" s="148">
        <f t="shared" si="7"/>
        <v>786</v>
      </c>
      <c r="K269" s="158">
        <f t="shared" si="7"/>
        <v>841</v>
      </c>
      <c r="L269" s="160">
        <f>J269/I269</f>
        <v>0.4830977258758451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44058</v>
      </c>
      <c r="F275" s="163">
        <v>44059</v>
      </c>
      <c r="G275" s="163">
        <v>44060</v>
      </c>
      <c r="H275" s="163">
        <v>44061</v>
      </c>
      <c r="I275" s="163">
        <v>44062</v>
      </c>
      <c r="J275" s="163">
        <v>44063</v>
      </c>
      <c r="K275" s="163">
        <v>44064</v>
      </c>
      <c r="L275" s="163">
        <v>44065</v>
      </c>
      <c r="M275" s="163">
        <v>44066</v>
      </c>
      <c r="N275" s="163">
        <v>44067</v>
      </c>
      <c r="O275" s="163">
        <v>44068</v>
      </c>
      <c r="P275" s="163">
        <v>44069</v>
      </c>
      <c r="Q275" s="163">
        <v>44070</v>
      </c>
      <c r="R275" s="163">
        <v>44071</v>
      </c>
      <c r="S275" s="163">
        <v>44072</v>
      </c>
      <c r="T275" s="163">
        <v>44073</v>
      </c>
      <c r="U275" s="163">
        <v>44074</v>
      </c>
      <c r="V275" s="163">
        <v>44075</v>
      </c>
      <c r="W275" s="163">
        <v>44076</v>
      </c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0.85</v>
      </c>
      <c r="F276" s="165">
        <v>0.85</v>
      </c>
      <c r="G276" s="165">
        <v>0.85</v>
      </c>
      <c r="H276" s="165">
        <v>0.85</v>
      </c>
      <c r="I276" s="165">
        <v>0.86</v>
      </c>
      <c r="J276" s="165">
        <v>0.86</v>
      </c>
      <c r="K276" s="165">
        <v>0.85</v>
      </c>
      <c r="L276" s="165">
        <v>0.85</v>
      </c>
      <c r="M276" s="165">
        <v>0.84</v>
      </c>
      <c r="N276" s="165">
        <v>0.84</v>
      </c>
      <c r="O276" s="165">
        <v>0.84</v>
      </c>
      <c r="P276" s="165">
        <v>0.83</v>
      </c>
      <c r="Q276" s="165">
        <v>0.83</v>
      </c>
      <c r="R276" s="165">
        <v>0.83</v>
      </c>
      <c r="S276" s="165">
        <v>0.83</v>
      </c>
      <c r="T276" s="165">
        <v>0.84</v>
      </c>
      <c r="U276" s="165">
        <v>0.83</v>
      </c>
      <c r="V276" s="165">
        <v>0.82</v>
      </c>
      <c r="W276" s="165">
        <v>0.82</v>
      </c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0.59</v>
      </c>
      <c r="F277" s="167">
        <v>0.57999999999999996</v>
      </c>
      <c r="G277" s="167">
        <v>0.57999999999999996</v>
      </c>
      <c r="H277" s="167">
        <v>0.57999999999999996</v>
      </c>
      <c r="I277" s="167">
        <v>0.56999999999999995</v>
      </c>
      <c r="J277" s="167">
        <v>0.56000000000000005</v>
      </c>
      <c r="K277" s="167">
        <v>0.56000000000000005</v>
      </c>
      <c r="L277" s="167">
        <v>0.55000000000000004</v>
      </c>
      <c r="M277" s="167">
        <v>0.54</v>
      </c>
      <c r="N277" s="167">
        <v>0.53</v>
      </c>
      <c r="O277" s="167">
        <v>0.52</v>
      </c>
      <c r="P277" s="167">
        <v>0.52</v>
      </c>
      <c r="Q277" s="167">
        <v>0.52</v>
      </c>
      <c r="R277" s="167">
        <v>0.52</v>
      </c>
      <c r="S277" s="167">
        <v>0.53</v>
      </c>
      <c r="T277" s="167">
        <v>0.53</v>
      </c>
      <c r="U277" s="167">
        <v>0.54</v>
      </c>
      <c r="V277" s="167">
        <v>0.55000000000000004</v>
      </c>
      <c r="W277" s="167">
        <v>0.56000000000000005</v>
      </c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0.28999999999999998</v>
      </c>
      <c r="F278" s="167">
        <v>0.31</v>
      </c>
      <c r="G278" s="167">
        <v>0.32</v>
      </c>
      <c r="H278" s="167">
        <v>0.33</v>
      </c>
      <c r="I278" s="167">
        <v>0.33</v>
      </c>
      <c r="J278" s="167">
        <v>0.35</v>
      </c>
      <c r="K278" s="167">
        <v>0.37</v>
      </c>
      <c r="L278" s="167">
        <v>0.37</v>
      </c>
      <c r="M278" s="167">
        <v>0.37</v>
      </c>
      <c r="N278" s="167">
        <v>0.37</v>
      </c>
      <c r="O278" s="167">
        <v>0.39</v>
      </c>
      <c r="P278" s="167">
        <v>0.41</v>
      </c>
      <c r="Q278" s="167">
        <v>0.4</v>
      </c>
      <c r="R278" s="167">
        <v>0.4</v>
      </c>
      <c r="S278" s="167">
        <v>0.4</v>
      </c>
      <c r="T278" s="167">
        <v>0.4</v>
      </c>
      <c r="U278" s="167">
        <v>0.4</v>
      </c>
      <c r="V278" s="167">
        <v>0.39</v>
      </c>
      <c r="W278" s="167">
        <v>0.39</v>
      </c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0.24</v>
      </c>
      <c r="F279" s="169">
        <v>0.22</v>
      </c>
      <c r="G279" s="169">
        <v>0.22</v>
      </c>
      <c r="H279" s="169">
        <v>0.22</v>
      </c>
      <c r="I279" s="169">
        <v>0.22</v>
      </c>
      <c r="J279" s="169">
        <v>0.22</v>
      </c>
      <c r="K279" s="169">
        <v>0.24</v>
      </c>
      <c r="L279" s="169">
        <v>0.25</v>
      </c>
      <c r="M279" s="169">
        <v>0.25</v>
      </c>
      <c r="N279" s="169">
        <v>0.24</v>
      </c>
      <c r="O279" s="169">
        <v>0.23</v>
      </c>
      <c r="P279" s="169">
        <v>0.23</v>
      </c>
      <c r="Q279" s="169">
        <v>0.24</v>
      </c>
      <c r="R279" s="169">
        <v>0.23</v>
      </c>
      <c r="S279" s="169">
        <v>0.23</v>
      </c>
      <c r="T279" s="169">
        <v>0.21</v>
      </c>
      <c r="U279" s="169">
        <v>0.22</v>
      </c>
      <c r="V279" s="169">
        <v>0.24</v>
      </c>
      <c r="W279" s="169">
        <v>0.24</v>
      </c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0.55000000000000004</v>
      </c>
      <c r="F280" s="171">
        <v>0.55000000000000004</v>
      </c>
      <c r="G280" s="171">
        <v>0.54</v>
      </c>
      <c r="H280" s="171">
        <v>0.53</v>
      </c>
      <c r="I280" s="171">
        <v>0.51</v>
      </c>
      <c r="J280" s="171">
        <v>0.51</v>
      </c>
      <c r="K280" s="171">
        <v>0.52</v>
      </c>
      <c r="L280" s="171">
        <v>0.53</v>
      </c>
      <c r="M280" s="171">
        <v>0.55000000000000004</v>
      </c>
      <c r="N280" s="171">
        <v>0.56000000000000005</v>
      </c>
      <c r="O280" s="171">
        <v>0.57999999999999996</v>
      </c>
      <c r="P280" s="171">
        <v>0.59</v>
      </c>
      <c r="Q280" s="171">
        <v>0.6</v>
      </c>
      <c r="R280" s="171">
        <v>0.6</v>
      </c>
      <c r="S280" s="171">
        <v>0.6</v>
      </c>
      <c r="T280" s="171">
        <v>0.6</v>
      </c>
      <c r="U280" s="171">
        <v>0.6</v>
      </c>
      <c r="V280" s="171">
        <v>0.6</v>
      </c>
      <c r="W280" s="171">
        <v>0.61</v>
      </c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0.46</v>
      </c>
      <c r="F281" s="171">
        <v>0.06</v>
      </c>
      <c r="G281" s="171">
        <v>0.47</v>
      </c>
      <c r="H281" s="171">
        <v>0.46</v>
      </c>
      <c r="I281" s="171">
        <v>0.45</v>
      </c>
      <c r="J281" s="171">
        <v>0.44</v>
      </c>
      <c r="K281" s="171">
        <v>0.43</v>
      </c>
      <c r="L281" s="171">
        <v>0.43</v>
      </c>
      <c r="M281" s="171">
        <v>0.43</v>
      </c>
      <c r="N281" s="171">
        <v>0.43</v>
      </c>
      <c r="O281" s="171">
        <v>0.43</v>
      </c>
      <c r="P281" s="171">
        <v>0.44</v>
      </c>
      <c r="Q281" s="171">
        <v>0.44</v>
      </c>
      <c r="R281" s="171">
        <v>0.45</v>
      </c>
      <c r="S281" s="171">
        <v>0.45</v>
      </c>
      <c r="T281" s="171">
        <v>0.46</v>
      </c>
      <c r="U281" s="171">
        <v>0.47</v>
      </c>
      <c r="V281" s="171">
        <v>0.49</v>
      </c>
      <c r="W281" s="171">
        <v>0.49</v>
      </c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0.43</v>
      </c>
      <c r="F282" s="171">
        <v>0.43</v>
      </c>
      <c r="G282" s="171">
        <v>0.36</v>
      </c>
      <c r="H282" s="171">
        <v>0.28999999999999998</v>
      </c>
      <c r="I282" s="171">
        <v>0.28999999999999998</v>
      </c>
      <c r="J282" s="171">
        <v>0.28999999999999998</v>
      </c>
      <c r="K282" s="171">
        <v>0.28999999999999998</v>
      </c>
      <c r="L282" s="171">
        <v>0.28999999999999998</v>
      </c>
      <c r="M282" s="171">
        <v>0.36</v>
      </c>
      <c r="N282" s="171">
        <v>0.43</v>
      </c>
      <c r="O282" s="171">
        <v>0.5</v>
      </c>
      <c r="P282" s="171">
        <v>0.5</v>
      </c>
      <c r="Q282" s="171">
        <v>0.5</v>
      </c>
      <c r="R282" s="171">
        <v>0.43</v>
      </c>
      <c r="S282" s="171">
        <v>0.36</v>
      </c>
      <c r="T282" s="171">
        <v>0.28999999999999998</v>
      </c>
      <c r="U282" s="171">
        <v>0.28999999999999998</v>
      </c>
      <c r="V282" s="171">
        <v>0.28999999999999998</v>
      </c>
      <c r="W282" s="171">
        <v>0.28999999999999998</v>
      </c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0.45</v>
      </c>
      <c r="F283" s="171">
        <v>0.45</v>
      </c>
      <c r="G283" s="171">
        <v>0.45</v>
      </c>
      <c r="H283" s="171">
        <v>0.45</v>
      </c>
      <c r="I283" s="171">
        <v>0.4</v>
      </c>
      <c r="J283" s="171">
        <v>0.38</v>
      </c>
      <c r="K283" s="171">
        <v>0.4</v>
      </c>
      <c r="L283" s="171">
        <v>0.4</v>
      </c>
      <c r="M283" s="171">
        <v>0.45</v>
      </c>
      <c r="N283" s="171">
        <v>0.5</v>
      </c>
      <c r="O283" s="171">
        <v>0.45</v>
      </c>
      <c r="P283" s="171">
        <v>0.43</v>
      </c>
      <c r="Q283" s="171">
        <v>0.38</v>
      </c>
      <c r="R283" s="171">
        <v>0.28999999999999998</v>
      </c>
      <c r="S283" s="171">
        <v>0.19</v>
      </c>
      <c r="T283" s="171">
        <v>0.14000000000000001</v>
      </c>
      <c r="U283" s="171">
        <v>0.05</v>
      </c>
      <c r="V283" s="171">
        <v>0.05</v>
      </c>
      <c r="W283" s="171">
        <v>0.05</v>
      </c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0.63</v>
      </c>
      <c r="F284" s="173">
        <v>0.64</v>
      </c>
      <c r="G284" s="173">
        <v>0.64</v>
      </c>
      <c r="H284" s="173">
        <v>0.64</v>
      </c>
      <c r="I284" s="173">
        <v>0.63</v>
      </c>
      <c r="J284" s="173">
        <v>0.63</v>
      </c>
      <c r="K284" s="173">
        <v>0.62</v>
      </c>
      <c r="L284" s="173">
        <v>0.61</v>
      </c>
      <c r="M284" s="173">
        <v>0.6</v>
      </c>
      <c r="N284" s="173">
        <v>0.59</v>
      </c>
      <c r="O284" s="173">
        <v>0.59</v>
      </c>
      <c r="P284" s="173">
        <v>0.57999999999999996</v>
      </c>
      <c r="Q284" s="173">
        <v>0.57999999999999996</v>
      </c>
      <c r="R284" s="173">
        <v>0.56999999999999995</v>
      </c>
      <c r="S284" s="173">
        <v>0.56999999999999995</v>
      </c>
      <c r="T284" s="173">
        <v>0.56999999999999995</v>
      </c>
      <c r="U284" s="173">
        <v>0.56999999999999995</v>
      </c>
      <c r="V284" s="173">
        <v>0.57999999999999996</v>
      </c>
      <c r="W284" s="173">
        <v>0.6</v>
      </c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0.34</v>
      </c>
      <c r="F285" s="175">
        <v>0.34</v>
      </c>
      <c r="G285" s="175">
        <v>0.34</v>
      </c>
      <c r="H285" s="175">
        <v>0.33</v>
      </c>
      <c r="I285" s="175">
        <v>0.33</v>
      </c>
      <c r="J285" s="175">
        <v>0.33</v>
      </c>
      <c r="K285" s="175">
        <v>0.32</v>
      </c>
      <c r="L285" s="175">
        <v>0.32</v>
      </c>
      <c r="M285" s="175">
        <v>0.31</v>
      </c>
      <c r="N285" s="175">
        <v>0.28999999999999998</v>
      </c>
      <c r="O285" s="175">
        <v>0.28000000000000003</v>
      </c>
      <c r="P285" s="175">
        <v>0.28000000000000003</v>
      </c>
      <c r="Q285" s="175">
        <v>0.28000000000000003</v>
      </c>
      <c r="R285" s="175">
        <v>0.27</v>
      </c>
      <c r="S285" s="175">
        <v>0.27</v>
      </c>
      <c r="T285" s="175">
        <v>0.27</v>
      </c>
      <c r="U285" s="175">
        <v>0.28000000000000003</v>
      </c>
      <c r="V285" s="175">
        <v>0.28000000000000003</v>
      </c>
      <c r="W285" s="175">
        <v>0.28000000000000003</v>
      </c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0.42</v>
      </c>
      <c r="F286" s="175">
        <v>0.44</v>
      </c>
      <c r="G286" s="175">
        <v>0.44</v>
      </c>
      <c r="H286" s="175">
        <v>0.38</v>
      </c>
      <c r="I286" s="175">
        <v>0.32</v>
      </c>
      <c r="J286" s="175">
        <v>0.26</v>
      </c>
      <c r="K286" s="175">
        <v>0.19</v>
      </c>
      <c r="L286" s="175">
        <v>0.12</v>
      </c>
      <c r="M286" s="175">
        <v>0.08</v>
      </c>
      <c r="N286" s="175">
        <v>0.08</v>
      </c>
      <c r="O286" s="175">
        <v>0.1</v>
      </c>
      <c r="P286" s="175">
        <v>0.13</v>
      </c>
      <c r="Q286" s="175">
        <v>0.13</v>
      </c>
      <c r="R286" s="175">
        <v>0.17</v>
      </c>
      <c r="S286" s="175">
        <v>0.18</v>
      </c>
      <c r="T286" s="175">
        <v>0.19</v>
      </c>
      <c r="U286" s="175">
        <v>0.19</v>
      </c>
      <c r="V286" s="175">
        <v>0.18</v>
      </c>
      <c r="W286" s="175">
        <v>0.17</v>
      </c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0.21</v>
      </c>
      <c r="F287" s="177">
        <v>0.24</v>
      </c>
      <c r="G287" s="177">
        <v>0.28000000000000003</v>
      </c>
      <c r="H287" s="177">
        <v>0.28999999999999998</v>
      </c>
      <c r="I287" s="177">
        <v>0.28999999999999998</v>
      </c>
      <c r="J287" s="177">
        <v>0.28999999999999998</v>
      </c>
      <c r="K287" s="177">
        <v>0.27</v>
      </c>
      <c r="L287" s="177">
        <v>0.25</v>
      </c>
      <c r="M287" s="177">
        <v>0.2</v>
      </c>
      <c r="N287" s="177">
        <v>0.14000000000000001</v>
      </c>
      <c r="O287" s="177">
        <v>0.15</v>
      </c>
      <c r="P287" s="177">
        <v>0.15</v>
      </c>
      <c r="Q287" s="177">
        <v>0.15</v>
      </c>
      <c r="R287" s="177">
        <v>0.13</v>
      </c>
      <c r="S287" s="177">
        <v>0.12</v>
      </c>
      <c r="T287" s="177">
        <v>0.12</v>
      </c>
      <c r="U287" s="177">
        <v>0.13</v>
      </c>
      <c r="V287" s="177">
        <v>0.13</v>
      </c>
      <c r="W287" s="177">
        <v>0.13</v>
      </c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0.62</v>
      </c>
      <c r="F288" s="179">
        <v>0.63</v>
      </c>
      <c r="G288" s="179">
        <v>0.64</v>
      </c>
      <c r="H288" s="179">
        <v>0.63</v>
      </c>
      <c r="I288" s="179">
        <v>0.62</v>
      </c>
      <c r="J288" s="179">
        <v>0.62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0.61</v>
      </c>
      <c r="S288" s="179">
        <v>0.61</v>
      </c>
      <c r="T288" s="179">
        <v>0.61</v>
      </c>
      <c r="U288" s="179">
        <v>0.61</v>
      </c>
      <c r="V288" s="179">
        <v>0.61</v>
      </c>
      <c r="W288" s="179">
        <v>0.61</v>
      </c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0.45</v>
      </c>
      <c r="F289" s="179">
        <v>0.46</v>
      </c>
      <c r="G289" s="179">
        <v>0.46</v>
      </c>
      <c r="H289" s="179">
        <v>0.47</v>
      </c>
      <c r="I289" s="179">
        <v>0.47</v>
      </c>
      <c r="J289" s="179">
        <v>0.47</v>
      </c>
      <c r="K289" s="179">
        <v>0.46</v>
      </c>
      <c r="L289" s="179">
        <v>0.45</v>
      </c>
      <c r="M289" s="179">
        <v>0.45</v>
      </c>
      <c r="N289" s="179">
        <v>0.44</v>
      </c>
      <c r="O289" s="179">
        <v>0.45</v>
      </c>
      <c r="P289" s="179">
        <v>0.46</v>
      </c>
      <c r="Q289" s="179">
        <v>0.47</v>
      </c>
      <c r="R289" s="179">
        <v>0.48</v>
      </c>
      <c r="S289" s="179">
        <v>0.47</v>
      </c>
      <c r="T289" s="179">
        <v>0.48</v>
      </c>
      <c r="U289" s="179">
        <v>0.48</v>
      </c>
      <c r="V289" s="179">
        <v>0.47</v>
      </c>
      <c r="W289" s="179">
        <v>0.47</v>
      </c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0.14000000000000001</v>
      </c>
      <c r="F290" s="179">
        <v>0.12</v>
      </c>
      <c r="G290" s="179">
        <v>0.1</v>
      </c>
      <c r="H290" s="179">
        <v>0.1</v>
      </c>
      <c r="I290" s="179">
        <v>0.11</v>
      </c>
      <c r="J290" s="179">
        <v>0.12</v>
      </c>
      <c r="K290" s="179">
        <v>0.13</v>
      </c>
      <c r="L290" s="179">
        <v>0.16</v>
      </c>
      <c r="M290" s="179">
        <v>0.17</v>
      </c>
      <c r="N290" s="179">
        <v>0.19</v>
      </c>
      <c r="O290" s="179">
        <v>0.21</v>
      </c>
      <c r="P290" s="179">
        <v>0.2</v>
      </c>
      <c r="Q290" s="179">
        <v>0.18</v>
      </c>
      <c r="R290" s="179">
        <v>0.17</v>
      </c>
      <c r="S290" s="179">
        <v>0.15</v>
      </c>
      <c r="T290" s="179">
        <v>0.14000000000000001</v>
      </c>
      <c r="U290" s="179">
        <v>0.12</v>
      </c>
      <c r="V290" s="179">
        <v>0.1</v>
      </c>
      <c r="W290" s="179">
        <v>0.09</v>
      </c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0.48</v>
      </c>
      <c r="F291" s="179">
        <v>0.4</v>
      </c>
      <c r="G291" s="179">
        <v>0.33</v>
      </c>
      <c r="H291" s="179">
        <v>0.23</v>
      </c>
      <c r="I291" s="179">
        <v>0.17</v>
      </c>
      <c r="J291" s="179">
        <v>0.11</v>
      </c>
      <c r="K291" s="179">
        <v>7.0000000000000007E-2</v>
      </c>
      <c r="L291" s="179">
        <v>0.06</v>
      </c>
      <c r="M291" s="179">
        <v>0.05</v>
      </c>
      <c r="N291" s="179">
        <v>0.05</v>
      </c>
      <c r="O291" s="179">
        <v>0.05</v>
      </c>
      <c r="P291" s="179">
        <v>0.05</v>
      </c>
      <c r="Q291" s="179">
        <v>0.06</v>
      </c>
      <c r="R291" s="179">
        <v>0.05</v>
      </c>
      <c r="S291" s="179">
        <v>0.05</v>
      </c>
      <c r="T291" s="179">
        <v>0.06</v>
      </c>
      <c r="U291" s="179">
        <v>0.08</v>
      </c>
      <c r="V291" s="179">
        <v>0.11</v>
      </c>
      <c r="W291" s="179">
        <v>0.11</v>
      </c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0.74</v>
      </c>
      <c r="F292" s="181">
        <v>0.74</v>
      </c>
      <c r="G292" s="181">
        <v>0.74</v>
      </c>
      <c r="H292" s="181">
        <v>0.74</v>
      </c>
      <c r="I292" s="181">
        <v>0.74</v>
      </c>
      <c r="J292" s="181">
        <v>0.74</v>
      </c>
      <c r="K292" s="181">
        <v>0.73</v>
      </c>
      <c r="L292" s="181">
        <v>0.73</v>
      </c>
      <c r="M292" s="181">
        <v>0.73</v>
      </c>
      <c r="N292" s="181">
        <v>0.73</v>
      </c>
      <c r="O292" s="181">
        <v>0.73</v>
      </c>
      <c r="P292" s="181">
        <v>0.73</v>
      </c>
      <c r="Q292" s="181">
        <v>0.72</v>
      </c>
      <c r="R292" s="181">
        <v>0.72</v>
      </c>
      <c r="S292" s="181">
        <v>0.73</v>
      </c>
      <c r="T292" s="181">
        <v>0.73</v>
      </c>
      <c r="U292" s="181">
        <v>0.72</v>
      </c>
      <c r="V292" s="181">
        <v>0.72</v>
      </c>
      <c r="W292" s="181">
        <v>0.72</v>
      </c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0.5</v>
      </c>
      <c r="F293" s="183">
        <v>0.5</v>
      </c>
      <c r="G293" s="183">
        <v>0.51</v>
      </c>
      <c r="H293" s="183">
        <v>0.5</v>
      </c>
      <c r="I293" s="183">
        <v>0.5</v>
      </c>
      <c r="J293" s="183">
        <v>0.49</v>
      </c>
      <c r="K293" s="183">
        <v>0.48</v>
      </c>
      <c r="L293" s="183">
        <v>0.48</v>
      </c>
      <c r="M293" s="183">
        <v>0.47</v>
      </c>
      <c r="N293" s="183">
        <v>0.46</v>
      </c>
      <c r="O293" s="183">
        <v>0.46</v>
      </c>
      <c r="P293" s="183">
        <v>0.46</v>
      </c>
      <c r="Q293" s="183">
        <v>0.46</v>
      </c>
      <c r="R293" s="183">
        <v>0.46</v>
      </c>
      <c r="S293" s="183">
        <v>0.46</v>
      </c>
      <c r="T293" s="183">
        <v>0.47</v>
      </c>
      <c r="U293" s="183">
        <v>0.47</v>
      </c>
      <c r="V293" s="183">
        <v>0.48</v>
      </c>
      <c r="W293" s="183">
        <v>0.49</v>
      </c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0.28000000000000003</v>
      </c>
      <c r="F294" s="183">
        <v>0.28999999999999998</v>
      </c>
      <c r="G294" s="183">
        <v>0.28000000000000003</v>
      </c>
      <c r="H294" s="183">
        <v>0.27</v>
      </c>
      <c r="I294" s="183">
        <v>0.26</v>
      </c>
      <c r="J294" s="183">
        <v>0.26</v>
      </c>
      <c r="K294" s="183">
        <v>0.25</v>
      </c>
      <c r="L294" s="183">
        <v>0.24</v>
      </c>
      <c r="M294" s="183">
        <v>0.24</v>
      </c>
      <c r="N294" s="183">
        <v>0.24</v>
      </c>
      <c r="O294" s="183">
        <v>0.27</v>
      </c>
      <c r="P294" s="183">
        <v>0.28000000000000003</v>
      </c>
      <c r="Q294" s="183">
        <v>0.27</v>
      </c>
      <c r="R294" s="183">
        <v>0.27</v>
      </c>
      <c r="S294" s="183">
        <v>0.27</v>
      </c>
      <c r="T294" s="183">
        <v>0.26</v>
      </c>
      <c r="U294" s="183">
        <v>0.27</v>
      </c>
      <c r="V294" s="183">
        <v>0.25</v>
      </c>
      <c r="W294" s="183">
        <v>0.24</v>
      </c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0.3</v>
      </c>
      <c r="F295" s="185">
        <v>0.28000000000000003</v>
      </c>
      <c r="G295" s="185">
        <v>0.28000000000000003</v>
      </c>
      <c r="H295" s="185">
        <v>0.26</v>
      </c>
      <c r="I295" s="185">
        <v>0.25</v>
      </c>
      <c r="J295" s="185">
        <v>0.23</v>
      </c>
      <c r="K295" s="185">
        <v>0.23</v>
      </c>
      <c r="L295" s="185">
        <v>0.22</v>
      </c>
      <c r="M295" s="185">
        <v>0.21</v>
      </c>
      <c r="N295" s="185">
        <v>0.2</v>
      </c>
      <c r="O295" s="185">
        <v>0.19</v>
      </c>
      <c r="P295" s="185">
        <v>0.19</v>
      </c>
      <c r="Q295" s="185">
        <v>0.19</v>
      </c>
      <c r="R295" s="185">
        <v>0.18</v>
      </c>
      <c r="S295" s="185">
        <v>0.16</v>
      </c>
      <c r="T295" s="185">
        <v>0.16</v>
      </c>
      <c r="U295" s="185">
        <v>0.16</v>
      </c>
      <c r="V295" s="185">
        <v>0.18</v>
      </c>
      <c r="W295" s="185">
        <v>0.17</v>
      </c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1095</v>
      </c>
      <c r="F301" s="193">
        <f>F241</f>
        <v>808</v>
      </c>
      <c r="G301" s="193">
        <f>G241</f>
        <v>287</v>
      </c>
      <c r="H301" s="305">
        <f>F301/E301</f>
        <v>0.73789954337899544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1558</v>
      </c>
      <c r="F302" s="193">
        <f>J241</f>
        <v>776</v>
      </c>
      <c r="G302" s="193">
        <f>K241</f>
        <v>782</v>
      </c>
      <c r="H302" s="305">
        <f>F302/E302</f>
        <v>0.49807445442875481</v>
      </c>
      <c r="I302" s="305"/>
    </row>
    <row r="303" spans="1:240" ht="14.65" customHeight="1" x14ac:dyDescent="0.2">
      <c r="D303" s="192" t="s">
        <v>407</v>
      </c>
      <c r="E303" s="193">
        <f>M241</f>
        <v>49</v>
      </c>
      <c r="F303" s="193">
        <f>N241</f>
        <v>13</v>
      </c>
      <c r="G303" s="193">
        <f>O241</f>
        <v>36</v>
      </c>
      <c r="H303" s="305">
        <f>F303/E303</f>
        <v>0.26530612244897961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10</v>
      </c>
      <c r="G304" s="193">
        <f>S241</f>
        <v>59</v>
      </c>
      <c r="H304" s="305">
        <f>F304/E304</f>
        <v>0.14492753623188406</v>
      </c>
      <c r="I304" s="305"/>
    </row>
    <row r="305" spans="1:14" ht="14.65" customHeight="1" x14ac:dyDescent="0.2">
      <c r="D305" s="194" t="s">
        <v>401</v>
      </c>
      <c r="E305" s="158">
        <f>SUM(E301:E304)</f>
        <v>2771</v>
      </c>
      <c r="F305" s="158">
        <f>SUM(F301:F304)</f>
        <v>1607</v>
      </c>
      <c r="G305" s="158">
        <f>SUM(G301:G304)</f>
        <v>1164</v>
      </c>
      <c r="H305" s="307">
        <f>F305/E305</f>
        <v>0.57993504150126307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808</v>
      </c>
      <c r="F308" s="193">
        <f>U241</f>
        <v>60</v>
      </c>
      <c r="G308" s="193">
        <v>87</v>
      </c>
      <c r="H308" s="309">
        <f>E308+F308+G308</f>
        <v>955</v>
      </c>
      <c r="I308" s="309">
        <f>SUM(E308:H308)</f>
        <v>1910</v>
      </c>
      <c r="J308" s="18"/>
    </row>
    <row r="309" spans="1:14" ht="14.65" customHeight="1" x14ac:dyDescent="0.2">
      <c r="D309" s="192" t="s">
        <v>413</v>
      </c>
      <c r="E309" s="193">
        <f>F302</f>
        <v>776</v>
      </c>
      <c r="F309" s="193">
        <f>V241</f>
        <v>358</v>
      </c>
      <c r="G309" s="193">
        <v>168</v>
      </c>
      <c r="H309" s="309">
        <f>E309+F309+G309</f>
        <v>1302</v>
      </c>
      <c r="I309" s="309"/>
    </row>
    <row r="310" spans="1:14" ht="14.65" customHeight="1" x14ac:dyDescent="0.2">
      <c r="D310" s="192" t="s">
        <v>407</v>
      </c>
      <c r="E310" s="193">
        <f>F303</f>
        <v>13</v>
      </c>
      <c r="F310" s="193">
        <f>W241</f>
        <v>6</v>
      </c>
      <c r="G310" s="196">
        <v>1</v>
      </c>
      <c r="H310" s="309">
        <f>E310+F310+G310</f>
        <v>20</v>
      </c>
      <c r="I310" s="309"/>
    </row>
    <row r="311" spans="1:14" ht="14.65" customHeight="1" x14ac:dyDescent="0.2">
      <c r="D311" s="192" t="s">
        <v>414</v>
      </c>
      <c r="E311" s="193">
        <f>F304</f>
        <v>10</v>
      </c>
      <c r="F311" s="193">
        <f>X241</f>
        <v>16</v>
      </c>
      <c r="G311" s="196">
        <v>1</v>
      </c>
      <c r="H311" s="309">
        <f>E311+F311+G311</f>
        <v>27</v>
      </c>
      <c r="I311" s="309"/>
    </row>
    <row r="312" spans="1:14" ht="14.65" customHeight="1" x14ac:dyDescent="0.2">
      <c r="D312" s="194" t="s">
        <v>401</v>
      </c>
      <c r="E312" s="197">
        <f>SUM(E308:E311)</f>
        <v>1607</v>
      </c>
      <c r="F312" s="197">
        <f>SUM(F308:F311)</f>
        <v>440</v>
      </c>
      <c r="G312" s="197">
        <f>SUM(G308:G311)</f>
        <v>257</v>
      </c>
      <c r="H312" s="310">
        <f>H308+H309+H310+H311</f>
        <v>2304</v>
      </c>
      <c r="I312" s="310">
        <f>F312+G312+H312</f>
        <v>3001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465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491</v>
      </c>
      <c r="F319" s="203">
        <v>396</v>
      </c>
      <c r="G319" s="203">
        <f>SUM(E319:F319)</f>
        <v>887</v>
      </c>
      <c r="H319" s="204">
        <v>29</v>
      </c>
      <c r="I319" s="204">
        <v>59</v>
      </c>
      <c r="J319" s="204">
        <f>SUM(H319:I319)</f>
        <v>88</v>
      </c>
      <c r="K319" s="205">
        <f>M319-L319</f>
        <v>520</v>
      </c>
      <c r="L319" s="205">
        <f>F319+I319</f>
        <v>455</v>
      </c>
      <c r="M319" s="206">
        <f>H308+H310</f>
        <v>975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675</v>
      </c>
      <c r="F320" s="203">
        <v>485</v>
      </c>
      <c r="G320" s="203">
        <f>SUM(E320:F320)</f>
        <v>1160</v>
      </c>
      <c r="H320" s="204">
        <v>56</v>
      </c>
      <c r="I320" s="204">
        <v>113</v>
      </c>
      <c r="J320" s="204">
        <f>SUM(H320:I320)</f>
        <v>169</v>
      </c>
      <c r="K320" s="205">
        <f>M320-L320</f>
        <v>731</v>
      </c>
      <c r="L320" s="205">
        <f>F320+I320</f>
        <v>598</v>
      </c>
      <c r="M320" s="206">
        <f>H309+H311</f>
        <v>1329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1166</v>
      </c>
      <c r="F321" s="208">
        <f>SUM(F319:F320)</f>
        <v>881</v>
      </c>
      <c r="G321" s="208">
        <f>SUM(E321:F321)</f>
        <v>2047</v>
      </c>
      <c r="H321" s="209">
        <f t="shared" ref="H321:M321" si="8">SUM(H319:H320)</f>
        <v>85</v>
      </c>
      <c r="I321" s="209">
        <f t="shared" si="8"/>
        <v>172</v>
      </c>
      <c r="J321" s="209">
        <f t="shared" si="8"/>
        <v>257</v>
      </c>
      <c r="K321" s="210">
        <f t="shared" si="8"/>
        <v>1251</v>
      </c>
      <c r="L321" s="210">
        <f t="shared" si="8"/>
        <v>1053</v>
      </c>
      <c r="M321" s="211">
        <f t="shared" si="8"/>
        <v>2304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44058</v>
      </c>
      <c r="F325" s="213">
        <v>44059</v>
      </c>
      <c r="G325" s="213">
        <v>44060</v>
      </c>
      <c r="H325" s="213">
        <v>44061</v>
      </c>
      <c r="I325" s="213">
        <v>44062</v>
      </c>
      <c r="J325" s="213">
        <v>44063</v>
      </c>
      <c r="K325" s="213">
        <v>44064</v>
      </c>
      <c r="L325" s="213">
        <v>44065</v>
      </c>
      <c r="M325" s="213">
        <v>44066</v>
      </c>
      <c r="N325" s="213">
        <v>44067</v>
      </c>
      <c r="O325" s="213">
        <v>44068</v>
      </c>
      <c r="P325" s="213">
        <v>44069</v>
      </c>
      <c r="Q325" s="213">
        <v>44070</v>
      </c>
      <c r="R325" s="213">
        <v>44071</v>
      </c>
      <c r="S325" s="213">
        <v>44072</v>
      </c>
      <c r="T325" s="213">
        <v>44073</v>
      </c>
      <c r="U325" s="213">
        <v>44074</v>
      </c>
      <c r="V325" s="213">
        <v>44075</v>
      </c>
      <c r="W325" s="213">
        <v>44076</v>
      </c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1019</v>
      </c>
      <c r="F326" s="215">
        <v>997</v>
      </c>
      <c r="G326" s="215">
        <v>979</v>
      </c>
      <c r="H326" s="215">
        <v>987</v>
      </c>
      <c r="I326" s="215">
        <v>974</v>
      </c>
      <c r="J326" s="215">
        <v>982</v>
      </c>
      <c r="K326" s="215">
        <v>962</v>
      </c>
      <c r="L326" s="215">
        <v>965</v>
      </c>
      <c r="M326" s="215">
        <v>958</v>
      </c>
      <c r="N326" s="215">
        <v>998</v>
      </c>
      <c r="O326" s="215">
        <v>998</v>
      </c>
      <c r="P326" s="215">
        <v>993</v>
      </c>
      <c r="Q326" s="215">
        <v>977</v>
      </c>
      <c r="R326" s="215">
        <v>969</v>
      </c>
      <c r="S326" s="215">
        <v>1037</v>
      </c>
      <c r="T326" s="215">
        <v>969</v>
      </c>
      <c r="U326" s="215">
        <v>954</v>
      </c>
      <c r="V326" s="215">
        <v>945</v>
      </c>
      <c r="W326" s="215">
        <v>975</v>
      </c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1177</v>
      </c>
      <c r="F327" s="217">
        <v>1175</v>
      </c>
      <c r="G327" s="217">
        <v>1178</v>
      </c>
      <c r="H327" s="217">
        <v>1089</v>
      </c>
      <c r="I327" s="217">
        <v>1073</v>
      </c>
      <c r="J327" s="217">
        <v>1089</v>
      </c>
      <c r="K327" s="217">
        <v>1114</v>
      </c>
      <c r="L327" s="217">
        <v>1082</v>
      </c>
      <c r="M327" s="217">
        <v>1053</v>
      </c>
      <c r="N327" s="217">
        <v>1074</v>
      </c>
      <c r="O327" s="217">
        <v>1143</v>
      </c>
      <c r="P327" s="217">
        <v>1161</v>
      </c>
      <c r="Q327" s="217">
        <v>1237</v>
      </c>
      <c r="R327" s="217">
        <v>1246</v>
      </c>
      <c r="S327" s="217">
        <v>1164</v>
      </c>
      <c r="T327" s="217">
        <v>1184</v>
      </c>
      <c r="U327" s="217">
        <v>1211</v>
      </c>
      <c r="V327" s="217">
        <v>1267</v>
      </c>
      <c r="W327" s="217">
        <v>1329</v>
      </c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W328" si="9">SUM(E326:E327)</f>
        <v>2196</v>
      </c>
      <c r="F328" s="219">
        <f t="shared" si="9"/>
        <v>2172</v>
      </c>
      <c r="G328" s="219">
        <f t="shared" si="9"/>
        <v>2157</v>
      </c>
      <c r="H328" s="219">
        <f t="shared" si="9"/>
        <v>2076</v>
      </c>
      <c r="I328" s="219">
        <f t="shared" si="9"/>
        <v>2047</v>
      </c>
      <c r="J328" s="219">
        <f t="shared" si="9"/>
        <v>2071</v>
      </c>
      <c r="K328" s="219">
        <f t="shared" si="9"/>
        <v>2076</v>
      </c>
      <c r="L328" s="219">
        <f t="shared" si="9"/>
        <v>2047</v>
      </c>
      <c r="M328" s="219">
        <f t="shared" si="9"/>
        <v>2011</v>
      </c>
      <c r="N328" s="219">
        <f t="shared" si="9"/>
        <v>2072</v>
      </c>
      <c r="O328" s="219">
        <f t="shared" si="9"/>
        <v>2141</v>
      </c>
      <c r="P328" s="219">
        <f t="shared" si="9"/>
        <v>2154</v>
      </c>
      <c r="Q328" s="219">
        <f t="shared" si="9"/>
        <v>2214</v>
      </c>
      <c r="R328" s="219">
        <f t="shared" si="9"/>
        <v>2215</v>
      </c>
      <c r="S328" s="219">
        <f t="shared" si="9"/>
        <v>2201</v>
      </c>
      <c r="T328" s="219">
        <f t="shared" si="9"/>
        <v>2153</v>
      </c>
      <c r="U328" s="219">
        <f t="shared" si="9"/>
        <v>2165</v>
      </c>
      <c r="V328" s="219">
        <f t="shared" si="9"/>
        <v>2212</v>
      </c>
      <c r="W328" s="219">
        <f t="shared" si="9"/>
        <v>2304</v>
      </c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21" t="s">
        <v>426</v>
      </c>
      <c r="U330" s="321"/>
      <c r="V330" s="321"/>
      <c r="W330" s="32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28" t="s">
        <v>439</v>
      </c>
      <c r="U331" s="328"/>
      <c r="V331" s="329" t="s">
        <v>440</v>
      </c>
      <c r="W331" s="329"/>
    </row>
    <row r="332" spans="1:240" ht="14.65" customHeight="1" x14ac:dyDescent="0.2">
      <c r="C332" s="328" t="s">
        <v>441</v>
      </c>
      <c r="D332" s="330" t="s">
        <v>442</v>
      </c>
      <c r="E332" s="331" t="s">
        <v>443</v>
      </c>
      <c r="F332" s="331"/>
      <c r="G332" s="331"/>
      <c r="H332" s="332">
        <v>2040</v>
      </c>
      <c r="I332" s="332"/>
      <c r="J332" s="333">
        <f>H332/H338</f>
        <v>0.16897208647395015</v>
      </c>
      <c r="K332" s="333"/>
      <c r="L332" s="334">
        <v>636</v>
      </c>
      <c r="M332" s="334"/>
      <c r="N332" s="335">
        <f>L332/L338</f>
        <v>0.16425619834710745</v>
      </c>
      <c r="O332" s="335"/>
      <c r="P332" s="336">
        <v>29</v>
      </c>
      <c r="Q332" s="336"/>
      <c r="R332" s="337">
        <f>P332/P338</f>
        <v>0.26363636363636361</v>
      </c>
      <c r="S332" s="337"/>
      <c r="T332" s="338">
        <f>H332+L332+P332</f>
        <v>2705</v>
      </c>
      <c r="U332" s="338"/>
      <c r="V332" s="339">
        <f>T332/T338</f>
        <v>0.16849383331257006</v>
      </c>
      <c r="W332" s="339"/>
    </row>
    <row r="333" spans="1:240" x14ac:dyDescent="0.2">
      <c r="C333" s="328"/>
      <c r="D333" s="330"/>
      <c r="E333" s="331" t="s">
        <v>444</v>
      </c>
      <c r="F333" s="331"/>
      <c r="G333" s="331"/>
      <c r="H333" s="332">
        <v>476</v>
      </c>
      <c r="I333" s="332"/>
      <c r="J333" s="333">
        <f>H333/H338</f>
        <v>3.9426820177255031E-2</v>
      </c>
      <c r="K333" s="333"/>
      <c r="L333" s="334">
        <v>254</v>
      </c>
      <c r="M333" s="334"/>
      <c r="N333" s="335">
        <f>L333/L338</f>
        <v>6.5599173553719012E-2</v>
      </c>
      <c r="O333" s="335"/>
      <c r="P333" s="336">
        <v>0</v>
      </c>
      <c r="Q333" s="336"/>
      <c r="R333" s="337">
        <f>P333/P338</f>
        <v>0</v>
      </c>
      <c r="S333" s="337"/>
      <c r="T333" s="338">
        <f>H333+L333+P333</f>
        <v>730</v>
      </c>
      <c r="U333" s="338"/>
      <c r="V333" s="339">
        <f>T333/T338</f>
        <v>4.5471533574187116E-2</v>
      </c>
      <c r="W333" s="339"/>
    </row>
    <row r="334" spans="1:240" x14ac:dyDescent="0.2">
      <c r="C334" s="328"/>
      <c r="D334" s="330"/>
      <c r="E334" s="331" t="s">
        <v>445</v>
      </c>
      <c r="F334" s="331"/>
      <c r="G334" s="331"/>
      <c r="H334" s="332">
        <v>2</v>
      </c>
      <c r="I334" s="332"/>
      <c r="J334" s="333">
        <f>H334/H338</f>
        <v>1.6565890830779425E-4</v>
      </c>
      <c r="K334" s="333"/>
      <c r="L334" s="334">
        <v>2</v>
      </c>
      <c r="M334" s="334"/>
      <c r="N334" s="335">
        <f>L334/L338</f>
        <v>5.1652892561983473E-4</v>
      </c>
      <c r="O334" s="335"/>
      <c r="P334" s="336">
        <v>0</v>
      </c>
      <c r="Q334" s="336"/>
      <c r="R334" s="337">
        <f>P334/P338</f>
        <v>0</v>
      </c>
      <c r="S334" s="337"/>
      <c r="T334" s="338">
        <f>H334+L334+P334</f>
        <v>4</v>
      </c>
      <c r="U334" s="338"/>
      <c r="V334" s="339">
        <f>T334/T338</f>
        <v>2.4915908807773764E-4</v>
      </c>
      <c r="W334" s="339"/>
    </row>
    <row r="335" spans="1:240" ht="14.65" customHeight="1" x14ac:dyDescent="0.2">
      <c r="C335" s="328"/>
      <c r="D335" s="330"/>
      <c r="E335" s="331" t="s">
        <v>446</v>
      </c>
      <c r="F335" s="331"/>
      <c r="G335" s="331"/>
      <c r="H335" s="332">
        <v>0</v>
      </c>
      <c r="I335" s="332"/>
      <c r="J335" s="333">
        <f>H335/H338</f>
        <v>0</v>
      </c>
      <c r="K335" s="333"/>
      <c r="L335" s="334">
        <v>1</v>
      </c>
      <c r="M335" s="334"/>
      <c r="N335" s="335">
        <f>L335/L338</f>
        <v>2.5826446280991736E-4</v>
      </c>
      <c r="O335" s="335"/>
      <c r="P335" s="336">
        <v>0</v>
      </c>
      <c r="Q335" s="336"/>
      <c r="R335" s="337">
        <f>P335/P338</f>
        <v>0</v>
      </c>
      <c r="S335" s="337"/>
      <c r="T335" s="338">
        <f>H335+L335+P335</f>
        <v>1</v>
      </c>
      <c r="U335" s="338"/>
      <c r="V335" s="339">
        <f>T335/T338</f>
        <v>6.228977201943441E-5</v>
      </c>
      <c r="W335" s="339"/>
    </row>
    <row r="336" spans="1:240" ht="14.65" customHeight="1" x14ac:dyDescent="0.2">
      <c r="C336" s="328"/>
      <c r="D336" s="330"/>
      <c r="E336" s="340" t="s">
        <v>401</v>
      </c>
      <c r="F336" s="340"/>
      <c r="G336" s="340"/>
      <c r="H336" s="332">
        <f>SUM(H332:H335)</f>
        <v>2518</v>
      </c>
      <c r="I336" s="332">
        <f>SUM(H336:H336)</f>
        <v>2518</v>
      </c>
      <c r="J336" s="333">
        <f>H336/H338</f>
        <v>0.20856456555951297</v>
      </c>
      <c r="K336" s="333"/>
      <c r="L336" s="334">
        <f>L332+L333+L334+L335</f>
        <v>893</v>
      </c>
      <c r="M336" s="334">
        <f>SUM(L336:L336)</f>
        <v>893</v>
      </c>
      <c r="N336" s="335">
        <f>L336/L338</f>
        <v>0.2306301652892562</v>
      </c>
      <c r="O336" s="335"/>
      <c r="P336" s="336">
        <v>30</v>
      </c>
      <c r="Q336" s="336"/>
      <c r="R336" s="337">
        <f>P336/P338</f>
        <v>0.27272727272727271</v>
      </c>
      <c r="S336" s="337"/>
      <c r="T336" s="338">
        <f>SUM(T332:T335)</f>
        <v>3440</v>
      </c>
      <c r="U336" s="338"/>
      <c r="V336" s="339">
        <f>T336/T338</f>
        <v>0.21427681574685437</v>
      </c>
      <c r="W336" s="339"/>
    </row>
    <row r="337" spans="1:240" ht="14.65" customHeight="1" x14ac:dyDescent="0.2">
      <c r="A337"/>
      <c r="C337" s="328"/>
      <c r="D337" s="330" t="s">
        <v>447</v>
      </c>
      <c r="E337" s="330"/>
      <c r="F337" s="330"/>
      <c r="G337" s="330"/>
      <c r="H337" s="332">
        <v>9555</v>
      </c>
      <c r="I337" s="332"/>
      <c r="J337" s="333">
        <f>H337/H338</f>
        <v>0.79143543444048703</v>
      </c>
      <c r="K337" s="333"/>
      <c r="L337" s="334">
        <v>2979</v>
      </c>
      <c r="M337" s="334"/>
      <c r="N337" s="335">
        <f>L337/L338</f>
        <v>0.76936983471074383</v>
      </c>
      <c r="O337" s="335"/>
      <c r="P337" s="336">
        <v>80</v>
      </c>
      <c r="Q337" s="336"/>
      <c r="R337" s="337">
        <f>P337/P338</f>
        <v>0.72727272727272729</v>
      </c>
      <c r="S337" s="337"/>
      <c r="T337" s="338">
        <f>H337+L337+P337</f>
        <v>12614</v>
      </c>
      <c r="U337" s="338"/>
      <c r="V337" s="339">
        <f>T337/T338</f>
        <v>0.78572318425314558</v>
      </c>
      <c r="W337" s="339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12073</v>
      </c>
      <c r="I338" s="342"/>
      <c r="J338" s="307">
        <f>H338/H338</f>
        <v>1</v>
      </c>
      <c r="K338" s="307"/>
      <c r="L338" s="342">
        <f>L336+L337</f>
        <v>3872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16054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5036</v>
      </c>
      <c r="I339" s="281">
        <f>SUM(I332:I336)</f>
        <v>2518</v>
      </c>
      <c r="J339" s="281"/>
      <c r="K339" s="281"/>
      <c r="L339" s="281">
        <f>SUM(L332:L336)</f>
        <v>1786</v>
      </c>
      <c r="M339" s="281">
        <f>SUM(M332:M336)</f>
        <v>893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44058</v>
      </c>
      <c r="F342" s="225">
        <v>44059</v>
      </c>
      <c r="G342" s="225">
        <v>44060</v>
      </c>
      <c r="H342" s="225">
        <v>44061</v>
      </c>
      <c r="I342" s="225">
        <v>44062</v>
      </c>
      <c r="J342" s="225">
        <v>44063</v>
      </c>
      <c r="K342" s="225">
        <v>44064</v>
      </c>
      <c r="L342" s="225">
        <v>44065</v>
      </c>
      <c r="M342" s="225">
        <v>44066</v>
      </c>
      <c r="N342" s="225">
        <v>44067</v>
      </c>
      <c r="O342" s="225">
        <v>44068</v>
      </c>
      <c r="P342" s="225">
        <v>44069</v>
      </c>
      <c r="Q342" s="225">
        <v>44070</v>
      </c>
      <c r="R342" s="225">
        <v>44071</v>
      </c>
      <c r="S342" s="225">
        <v>44072</v>
      </c>
      <c r="T342" s="225">
        <v>44073</v>
      </c>
      <c r="U342" s="225">
        <v>44074</v>
      </c>
      <c r="V342" s="225">
        <v>44075</v>
      </c>
      <c r="W342" s="226">
        <v>44076</v>
      </c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2704</v>
      </c>
      <c r="F343" s="152">
        <v>2727</v>
      </c>
      <c r="G343" s="152">
        <v>2740</v>
      </c>
      <c r="H343" s="152">
        <v>2773</v>
      </c>
      <c r="I343" s="152">
        <v>2794</v>
      </c>
      <c r="J343" s="152">
        <v>2816</v>
      </c>
      <c r="K343" s="152">
        <v>2848</v>
      </c>
      <c r="L343" s="152">
        <v>2874</v>
      </c>
      <c r="M343" s="152">
        <v>2899</v>
      </c>
      <c r="N343" s="152">
        <v>2925</v>
      </c>
      <c r="O343" s="152">
        <v>3082</v>
      </c>
      <c r="P343" s="152">
        <v>3114</v>
      </c>
      <c r="Q343" s="152">
        <v>3155</v>
      </c>
      <c r="R343" s="152">
        <v>3183</v>
      </c>
      <c r="S343" s="152">
        <v>3213</v>
      </c>
      <c r="T343" s="152">
        <v>3328</v>
      </c>
      <c r="U343" s="152">
        <v>3371</v>
      </c>
      <c r="V343" s="152">
        <v>3402</v>
      </c>
      <c r="W343" s="228">
        <v>3440</v>
      </c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10418</v>
      </c>
      <c r="F344" s="130">
        <v>10496</v>
      </c>
      <c r="G344" s="130">
        <v>10549</v>
      </c>
      <c r="H344" s="130">
        <v>10698</v>
      </c>
      <c r="I344" s="130">
        <v>10808</v>
      </c>
      <c r="J344" s="130">
        <v>10900</v>
      </c>
      <c r="K344" s="130">
        <v>10996</v>
      </c>
      <c r="L344" s="130">
        <v>11086</v>
      </c>
      <c r="M344" s="130">
        <v>11176</v>
      </c>
      <c r="N344" s="130">
        <v>11239</v>
      </c>
      <c r="O344" s="130">
        <v>11422</v>
      </c>
      <c r="P344" s="130">
        <v>11535</v>
      </c>
      <c r="Q344" s="130">
        <v>11618</v>
      </c>
      <c r="R344" s="130">
        <v>11706</v>
      </c>
      <c r="S344" s="130">
        <v>11807</v>
      </c>
      <c r="T344" s="130">
        <v>12341</v>
      </c>
      <c r="U344" s="130">
        <v>12413</v>
      </c>
      <c r="V344" s="130">
        <v>12500</v>
      </c>
      <c r="W344" s="230">
        <v>12614</v>
      </c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W345" si="10">SUM(E343:E344)</f>
        <v>13122</v>
      </c>
      <c r="F345" s="232">
        <f t="shared" si="10"/>
        <v>13223</v>
      </c>
      <c r="G345" s="232">
        <f t="shared" si="10"/>
        <v>13289</v>
      </c>
      <c r="H345" s="232">
        <f t="shared" si="10"/>
        <v>13471</v>
      </c>
      <c r="I345" s="232">
        <f t="shared" si="10"/>
        <v>13602</v>
      </c>
      <c r="J345" s="232">
        <f t="shared" si="10"/>
        <v>13716</v>
      </c>
      <c r="K345" s="232">
        <f t="shared" si="10"/>
        <v>13844</v>
      </c>
      <c r="L345" s="232">
        <f t="shared" si="10"/>
        <v>13960</v>
      </c>
      <c r="M345" s="232">
        <f t="shared" si="10"/>
        <v>14075</v>
      </c>
      <c r="N345" s="232">
        <f t="shared" si="10"/>
        <v>14164</v>
      </c>
      <c r="O345" s="232">
        <f t="shared" si="10"/>
        <v>14504</v>
      </c>
      <c r="P345" s="232">
        <f t="shared" si="10"/>
        <v>14649</v>
      </c>
      <c r="Q345" s="232">
        <f t="shared" si="10"/>
        <v>14773</v>
      </c>
      <c r="R345" s="232">
        <f t="shared" si="10"/>
        <v>14889</v>
      </c>
      <c r="S345" s="232">
        <f t="shared" si="10"/>
        <v>15020</v>
      </c>
      <c r="T345" s="232">
        <f t="shared" si="10"/>
        <v>15669</v>
      </c>
      <c r="U345" s="232">
        <f t="shared" si="10"/>
        <v>15784</v>
      </c>
      <c r="V345" s="232">
        <f t="shared" si="10"/>
        <v>15902</v>
      </c>
      <c r="W345" s="233">
        <f t="shared" si="10"/>
        <v>16054</v>
      </c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</sheetData>
  <mergeCells count="255"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W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W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W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0"/>
  <sheetViews>
    <sheetView topLeftCell="A298" zoomScaleNormal="100" workbookViewId="0">
      <selection activeCell="AA293" sqref="AA293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44094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>
        <v>1</v>
      </c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>
        <v>1</v>
      </c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13</v>
      </c>
      <c r="G13" s="44">
        <f>E13-F13</f>
        <v>7</v>
      </c>
      <c r="H13" s="45">
        <f>F13/E13</f>
        <v>0.65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8</v>
      </c>
      <c r="G14" s="44">
        <f>E14-F14</f>
        <v>0</v>
      </c>
      <c r="H14" s="45">
        <f>F14/E14</f>
        <v>1</v>
      </c>
      <c r="I14" s="44">
        <v>10</v>
      </c>
      <c r="J14" s="43">
        <v>9</v>
      </c>
      <c r="K14" s="44">
        <f>I14-J14</f>
        <v>1</v>
      </c>
      <c r="L14" s="46">
        <f>J14/I14</f>
        <v>0.9</v>
      </c>
      <c r="M14" s="54"/>
      <c r="N14" s="51"/>
      <c r="O14" s="49"/>
      <c r="P14" s="45"/>
      <c r="Q14" s="54"/>
      <c r="R14" s="43"/>
      <c r="S14" s="44"/>
      <c r="T14" s="46"/>
      <c r="U14" s="51">
        <v>2</v>
      </c>
      <c r="V14" s="51"/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5</v>
      </c>
      <c r="G16" s="44">
        <f>E16-F16</f>
        <v>5</v>
      </c>
      <c r="H16" s="45">
        <f>F16/E16</f>
        <v>0.5</v>
      </c>
      <c r="I16" s="44">
        <v>15</v>
      </c>
      <c r="J16" s="43">
        <v>5</v>
      </c>
      <c r="K16" s="44">
        <f>I16-J16</f>
        <v>10</v>
      </c>
      <c r="L16" s="46">
        <f>J16/I16</f>
        <v>0.33333333333333331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39</v>
      </c>
      <c r="G17" s="44">
        <f>E17-F17</f>
        <v>26</v>
      </c>
      <c r="H17" s="45">
        <f>F17/E17</f>
        <v>0.6</v>
      </c>
      <c r="I17" s="44">
        <v>70</v>
      </c>
      <c r="J17" s="43">
        <v>44</v>
      </c>
      <c r="K17" s="44">
        <f>I17-J17</f>
        <v>26</v>
      </c>
      <c r="L17" s="46">
        <f>J17/I17</f>
        <v>0.62857142857142856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>
        <v>1</v>
      </c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51</v>
      </c>
      <c r="G19" s="44">
        <f>E19-F19</f>
        <v>10</v>
      </c>
      <c r="H19" s="45">
        <f>F19/E19</f>
        <v>0.83606557377049184</v>
      </c>
      <c r="I19" s="44">
        <v>83</v>
      </c>
      <c r="J19" s="43">
        <v>74</v>
      </c>
      <c r="K19" s="44">
        <f>I19-J19</f>
        <v>9</v>
      </c>
      <c r="L19" s="46">
        <f>J19/I19</f>
        <v>0.89156626506024095</v>
      </c>
      <c r="M19" s="54">
        <v>5</v>
      </c>
      <c r="N19" s="51">
        <v>4</v>
      </c>
      <c r="O19" s="49">
        <f>M19-N19</f>
        <v>1</v>
      </c>
      <c r="P19" s="45">
        <f>N19/M19</f>
        <v>0.8</v>
      </c>
      <c r="Q19" s="54"/>
      <c r="R19" s="43"/>
      <c r="S19" s="44"/>
      <c r="T19" s="46"/>
      <c r="U19" s="51"/>
      <c r="V19" s="51"/>
      <c r="W19" s="51"/>
      <c r="X19" s="52">
        <v>8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2</v>
      </c>
      <c r="O20" s="49">
        <f>M20-N20</f>
        <v>3</v>
      </c>
      <c r="P20" s="45">
        <f>N20/M20</f>
        <v>0.4</v>
      </c>
      <c r="Q20" s="54">
        <v>10</v>
      </c>
      <c r="R20" s="43">
        <v>7</v>
      </c>
      <c r="S20" s="44">
        <f>Q20-R20</f>
        <v>3</v>
      </c>
      <c r="T20" s="46">
        <f>R20/Q20</f>
        <v>0.7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4</v>
      </c>
      <c r="G22" s="44">
        <f>E22-F22</f>
        <v>1</v>
      </c>
      <c r="H22" s="45">
        <f>F22/E22</f>
        <v>0.8</v>
      </c>
      <c r="I22" s="44">
        <v>8</v>
      </c>
      <c r="J22" s="43">
        <v>1</v>
      </c>
      <c r="K22" s="44">
        <f>I22-J22</f>
        <v>7</v>
      </c>
      <c r="L22" s="46">
        <f>J22/I22</f>
        <v>0.125</v>
      </c>
      <c r="M22" s="54"/>
      <c r="N22" s="51"/>
      <c r="O22" s="49"/>
      <c r="P22" s="45"/>
      <c r="Q22" s="54"/>
      <c r="R22" s="43"/>
      <c r="S22" s="44"/>
      <c r="T22" s="46"/>
      <c r="U22" s="51"/>
      <c r="V22" s="51">
        <v>3</v>
      </c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30</v>
      </c>
      <c r="G24" s="44">
        <f>E24-F24</f>
        <v>3</v>
      </c>
      <c r="H24" s="45">
        <f>F24/E24</f>
        <v>0.90909090909090906</v>
      </c>
      <c r="I24" s="44">
        <v>48</v>
      </c>
      <c r="J24" s="43">
        <v>21</v>
      </c>
      <c r="K24" s="44">
        <f>I24-J24</f>
        <v>27</v>
      </c>
      <c r="L24" s="46">
        <f>J24/I24</f>
        <v>0.4375</v>
      </c>
      <c r="M24" s="54">
        <v>6</v>
      </c>
      <c r="N24" s="51">
        <v>3</v>
      </c>
      <c r="O24" s="49">
        <f>M24-N24</f>
        <v>3</v>
      </c>
      <c r="P24" s="45">
        <f>N24/M24</f>
        <v>0.5</v>
      </c>
      <c r="Q24" s="54">
        <v>10</v>
      </c>
      <c r="R24" s="43">
        <v>2</v>
      </c>
      <c r="S24" s="44">
        <f>Q24-R24</f>
        <v>8</v>
      </c>
      <c r="T24" s="46">
        <f>R24/Q24</f>
        <v>0.2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61</v>
      </c>
      <c r="G25" s="44">
        <f>E25-F25</f>
        <v>1</v>
      </c>
      <c r="H25" s="45">
        <f>F25/E25</f>
        <v>0.9838709677419355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/>
      <c r="V25" s="51">
        <v>5</v>
      </c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19</v>
      </c>
      <c r="G27" s="44">
        <f>E27-F27</f>
        <v>3</v>
      </c>
      <c r="H27" s="45">
        <f>F27/E27</f>
        <v>0.86363636363636365</v>
      </c>
      <c r="I27" s="44">
        <v>34</v>
      </c>
      <c r="J27" s="43">
        <v>12</v>
      </c>
      <c r="K27" s="44">
        <f>I27-J27</f>
        <v>22</v>
      </c>
      <c r="L27" s="46">
        <f>J27/I27</f>
        <v>0.35294117647058826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41</v>
      </c>
      <c r="G29" s="44">
        <f>E29-F29</f>
        <v>11</v>
      </c>
      <c r="H29" s="45">
        <f>F29/E29</f>
        <v>0.78846153846153844</v>
      </c>
      <c r="I29" s="44">
        <v>32</v>
      </c>
      <c r="J29" s="43">
        <v>12</v>
      </c>
      <c r="K29" s="44">
        <f>I29-J29</f>
        <v>20</v>
      </c>
      <c r="L29" s="46">
        <f>J29/I29</f>
        <v>0.375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8</v>
      </c>
      <c r="G30" s="44">
        <f>E30-F30</f>
        <v>2</v>
      </c>
      <c r="H30" s="45">
        <f>F30/E30</f>
        <v>0.8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1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2</v>
      </c>
      <c r="X33" s="52">
        <v>1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8</v>
      </c>
      <c r="G34" s="44">
        <f>E34-F34</f>
        <v>0</v>
      </c>
      <c r="H34" s="45">
        <f>F34/E34</f>
        <v>1</v>
      </c>
      <c r="I34" s="44">
        <v>10</v>
      </c>
      <c r="J34" s="43">
        <v>7</v>
      </c>
      <c r="K34" s="44">
        <f>I34-J34</f>
        <v>3</v>
      </c>
      <c r="L34" s="46">
        <f>J34/I34</f>
        <v>0.7</v>
      </c>
      <c r="M34" s="54"/>
      <c r="N34" s="51"/>
      <c r="O34" s="49"/>
      <c r="P34" s="45"/>
      <c r="Q34" s="54"/>
      <c r="R34" s="43"/>
      <c r="S34" s="44"/>
      <c r="T34" s="46"/>
      <c r="U34" s="51">
        <v>1</v>
      </c>
      <c r="V34" s="51">
        <v>1</v>
      </c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113</v>
      </c>
      <c r="G35" s="44">
        <f>E35-F35</f>
        <v>12</v>
      </c>
      <c r="H35" s="45">
        <f>F35/E35</f>
        <v>0.90400000000000003</v>
      </c>
      <c r="I35" s="44">
        <v>212</v>
      </c>
      <c r="J35" s="43">
        <v>59</v>
      </c>
      <c r="K35" s="44">
        <f>I35-J35</f>
        <v>153</v>
      </c>
      <c r="L35" s="46">
        <f>J35/I35</f>
        <v>0.27830188679245282</v>
      </c>
      <c r="M35" s="54"/>
      <c r="N35" s="51"/>
      <c r="O35" s="49"/>
      <c r="P35" s="45"/>
      <c r="Q35" s="54"/>
      <c r="R35" s="43"/>
      <c r="S35" s="44"/>
      <c r="T35" s="46"/>
      <c r="U35" s="51">
        <v>7</v>
      </c>
      <c r="V35" s="51">
        <v>7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>
        <v>2</v>
      </c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</v>
      </c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21</v>
      </c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2</v>
      </c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2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/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>
        <v>1</v>
      </c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29</v>
      </c>
      <c r="G50" s="44">
        <f>E50-F50</f>
        <v>1</v>
      </c>
      <c r="H50" s="45">
        <f>F50/E50</f>
        <v>0.96666666666666667</v>
      </c>
      <c r="I50" s="44">
        <v>24</v>
      </c>
      <c r="J50" s="43">
        <v>24</v>
      </c>
      <c r="K50" s="44">
        <f>I50-J50</f>
        <v>0</v>
      </c>
      <c r="L50" s="46">
        <f>J50/I50</f>
        <v>1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1</v>
      </c>
      <c r="W50" s="51"/>
      <c r="X50" s="52">
        <v>1</v>
      </c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2</v>
      </c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>
        <v>1</v>
      </c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0</v>
      </c>
      <c r="G65" s="44">
        <f>E65-F65</f>
        <v>4</v>
      </c>
      <c r="H65" s="45">
        <f>F65/E65</f>
        <v>0</v>
      </c>
      <c r="I65" s="44">
        <v>4</v>
      </c>
      <c r="J65" s="43">
        <v>4</v>
      </c>
      <c r="K65" s="44">
        <f>I65-J65</f>
        <v>0</v>
      </c>
      <c r="L65" s="46">
        <f>J65/I65</f>
        <v>1</v>
      </c>
      <c r="M65" s="54"/>
      <c r="N65" s="51"/>
      <c r="O65" s="49"/>
      <c r="P65" s="45"/>
      <c r="Q65" s="54"/>
      <c r="R65" s="43"/>
      <c r="S65" s="44"/>
      <c r="T65" s="46"/>
      <c r="U65" s="51">
        <v>1</v>
      </c>
      <c r="V65" s="51">
        <v>2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>
        <v>10</v>
      </c>
      <c r="F66" s="43">
        <v>2</v>
      </c>
      <c r="G66" s="44">
        <f>E66-F66</f>
        <v>8</v>
      </c>
      <c r="H66" s="45">
        <f>F66/E66</f>
        <v>0.2</v>
      </c>
      <c r="I66" s="44">
        <v>40</v>
      </c>
      <c r="J66" s="43">
        <v>2</v>
      </c>
      <c r="K66" s="44">
        <f>I66-J66</f>
        <v>38</v>
      </c>
      <c r="L66" s="46">
        <f>J66/I66</f>
        <v>0.05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6</v>
      </c>
      <c r="G67" s="44">
        <f>E67-F67</f>
        <v>14</v>
      </c>
      <c r="H67" s="45">
        <f>F67/E67</f>
        <v>0.3</v>
      </c>
      <c r="I67" s="44">
        <v>60</v>
      </c>
      <c r="J67" s="43">
        <v>5</v>
      </c>
      <c r="K67" s="44">
        <f>I67-J67</f>
        <v>55</v>
      </c>
      <c r="L67" s="46">
        <f>J67/I67</f>
        <v>8.3333333333333329E-2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5</v>
      </c>
      <c r="G71" s="44">
        <f>E71-F71</f>
        <v>5</v>
      </c>
      <c r="H71" s="45">
        <f>F71/E71</f>
        <v>0.5</v>
      </c>
      <c r="I71" s="44">
        <v>20</v>
      </c>
      <c r="J71" s="43">
        <v>3</v>
      </c>
      <c r="K71" s="44">
        <f>I71-J71</f>
        <v>17</v>
      </c>
      <c r="L71" s="46">
        <f>J71/I71</f>
        <v>0.15</v>
      </c>
      <c r="M71" s="54"/>
      <c r="N71" s="51"/>
      <c r="O71" s="49"/>
      <c r="P71" s="45"/>
      <c r="Q71" s="54"/>
      <c r="R71" s="43"/>
      <c r="S71" s="44"/>
      <c r="T71" s="46"/>
      <c r="U71" s="51"/>
      <c r="V71" s="51">
        <v>1</v>
      </c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2</v>
      </c>
      <c r="G73" s="44">
        <f>E73-F73</f>
        <v>2</v>
      </c>
      <c r="H73" s="45">
        <f>F73/E73</f>
        <v>0.5</v>
      </c>
      <c r="I73" s="44">
        <v>8</v>
      </c>
      <c r="J73" s="43">
        <v>0</v>
      </c>
      <c r="K73" s="44">
        <f>I73-J73</f>
        <v>8</v>
      </c>
      <c r="L73" s="46">
        <f>J73/I73</f>
        <v>0</v>
      </c>
      <c r="M73" s="54"/>
      <c r="N73" s="51"/>
      <c r="O73" s="49"/>
      <c r="P73" s="45"/>
      <c r="Q73" s="54"/>
      <c r="R73" s="43"/>
      <c r="S73" s="44"/>
      <c r="T73" s="46"/>
      <c r="U73" s="51"/>
      <c r="V73" s="51">
        <v>1</v>
      </c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2</v>
      </c>
      <c r="G74" s="44">
        <f>E74-F74</f>
        <v>0</v>
      </c>
      <c r="H74" s="45">
        <f>F74/E74</f>
        <v>1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>
        <v>2</v>
      </c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18</v>
      </c>
      <c r="G80" s="44">
        <f>E80-F80</f>
        <v>2</v>
      </c>
      <c r="H80" s="45">
        <f>F80/E80</f>
        <v>0.9</v>
      </c>
      <c r="I80" s="44">
        <v>20</v>
      </c>
      <c r="J80" s="43">
        <v>11</v>
      </c>
      <c r="K80" s="44">
        <f>I80-J80</f>
        <v>9</v>
      </c>
      <c r="L80" s="46">
        <f>J80/I80</f>
        <v>0.55000000000000004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3</v>
      </c>
      <c r="G81" s="44">
        <f>E81-F81</f>
        <v>1</v>
      </c>
      <c r="H81" s="45">
        <f>F81/E81</f>
        <v>0.75</v>
      </c>
      <c r="I81" s="44">
        <v>6</v>
      </c>
      <c r="J81" s="43">
        <v>5</v>
      </c>
      <c r="K81" s="44">
        <f>I81-J81</f>
        <v>1</v>
      </c>
      <c r="L81" s="46">
        <f>J81/I81</f>
        <v>0.83333333333333337</v>
      </c>
      <c r="M81" s="54"/>
      <c r="N81" s="51"/>
      <c r="O81" s="49"/>
      <c r="P81" s="45"/>
      <c r="Q81" s="54">
        <v>2</v>
      </c>
      <c r="R81" s="43">
        <v>0</v>
      </c>
      <c r="S81" s="44">
        <f>Q81-R81</f>
        <v>2</v>
      </c>
      <c r="T81" s="46">
        <f>R81/Q81</f>
        <v>0</v>
      </c>
      <c r="U81" s="51">
        <v>1</v>
      </c>
      <c r="V81" s="51">
        <v>1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585</v>
      </c>
      <c r="F82" s="59">
        <f>SUM(F10:F81)</f>
        <v>467</v>
      </c>
      <c r="G82" s="59">
        <f>E82-F82</f>
        <v>118</v>
      </c>
      <c r="H82" s="24">
        <f>F82/E82</f>
        <v>0.79829059829059834</v>
      </c>
      <c r="I82" s="23">
        <f>SUM(I10:I81)</f>
        <v>808</v>
      </c>
      <c r="J82" s="23">
        <f>SUM(J10:J81)</f>
        <v>388</v>
      </c>
      <c r="K82" s="23">
        <f>I82-J82</f>
        <v>420</v>
      </c>
      <c r="L82" s="60">
        <f>J82/I82</f>
        <v>0.48019801980198018</v>
      </c>
      <c r="M82" s="59">
        <f>SUM(M10:M81)</f>
        <v>16</v>
      </c>
      <c r="N82" s="59">
        <f>SUM(N10:N81)</f>
        <v>9</v>
      </c>
      <c r="O82" s="61">
        <f>M82-N82</f>
        <v>7</v>
      </c>
      <c r="P82" s="24">
        <f>N82/M82</f>
        <v>0.5625</v>
      </c>
      <c r="Q82" s="59">
        <f>SUM(Q10:Q81)</f>
        <v>22</v>
      </c>
      <c r="R82" s="59">
        <f>SUM(R10:R81)</f>
        <v>9</v>
      </c>
      <c r="S82" s="23">
        <f>Q82-R82</f>
        <v>13</v>
      </c>
      <c r="T82" s="60">
        <f>R82/Q82</f>
        <v>0.40909090909090912</v>
      </c>
      <c r="U82" s="59">
        <f>SUM(U10:U81)</f>
        <v>16</v>
      </c>
      <c r="V82" s="59">
        <f>SUM(V10:V81)</f>
        <v>64</v>
      </c>
      <c r="W82" s="59">
        <f>SUM(W10:W81)</f>
        <v>2</v>
      </c>
      <c r="X82" s="62">
        <f>SUM(X10:X81)</f>
        <v>10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1</v>
      </c>
      <c r="G83" s="68">
        <f>E83-F83</f>
        <v>6</v>
      </c>
      <c r="H83" s="69">
        <f>F83/E83</f>
        <v>0.14285714285714285</v>
      </c>
      <c r="I83" s="68">
        <v>7</v>
      </c>
      <c r="J83" s="67">
        <v>0</v>
      </c>
      <c r="K83" s="70">
        <f>I83-J83</f>
        <v>7</v>
      </c>
      <c r="L83" s="71">
        <f>J83/I83</f>
        <v>0</v>
      </c>
      <c r="M83" s="68">
        <v>2</v>
      </c>
      <c r="N83" s="67">
        <v>1</v>
      </c>
      <c r="O83" s="70">
        <f>M83-N83</f>
        <v>1</v>
      </c>
      <c r="P83" s="69">
        <f>N83/M83</f>
        <v>0.5</v>
      </c>
      <c r="Q83" s="68">
        <v>3</v>
      </c>
      <c r="R83" s="67">
        <v>1</v>
      </c>
      <c r="S83" s="70">
        <f>Q83-R83</f>
        <v>2</v>
      </c>
      <c r="T83" s="71">
        <f>R83/Q83</f>
        <v>0.33333333333333331</v>
      </c>
      <c r="U83" s="72"/>
      <c r="V83" s="67">
        <v>1</v>
      </c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1</v>
      </c>
      <c r="G84" s="76">
        <f>E84-F84</f>
        <v>4</v>
      </c>
      <c r="H84" s="77">
        <f>F84/E84</f>
        <v>0.2</v>
      </c>
      <c r="I84" s="76">
        <v>15</v>
      </c>
      <c r="J84" s="75">
        <v>2</v>
      </c>
      <c r="K84" s="78">
        <f>I84-J84</f>
        <v>13</v>
      </c>
      <c r="L84" s="79">
        <f>J84/I84</f>
        <v>0.13333333333333333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4</v>
      </c>
      <c r="G87" s="76">
        <f>E87-F87</f>
        <v>6</v>
      </c>
      <c r="H87" s="77">
        <f>F87/E87</f>
        <v>0.4</v>
      </c>
      <c r="I87" s="76">
        <v>20</v>
      </c>
      <c r="J87" s="75">
        <v>7</v>
      </c>
      <c r="K87" s="78">
        <f>I87-J87</f>
        <v>13</v>
      </c>
      <c r="L87" s="79">
        <f>J87/I87</f>
        <v>0.35</v>
      </c>
      <c r="M87" s="76"/>
      <c r="N87" s="75"/>
      <c r="O87" s="78"/>
      <c r="P87" s="77"/>
      <c r="Q87" s="76"/>
      <c r="R87" s="75"/>
      <c r="S87" s="78"/>
      <c r="T87" s="79"/>
      <c r="U87" s="80"/>
      <c r="V87" s="75">
        <v>1</v>
      </c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149</v>
      </c>
      <c r="D88" s="65" t="s">
        <v>150</v>
      </c>
      <c r="E88" s="74">
        <v>10</v>
      </c>
      <c r="F88" s="75">
        <v>2</v>
      </c>
      <c r="G88" s="76">
        <f>E88-F88</f>
        <v>8</v>
      </c>
      <c r="H88" s="77">
        <f>F88/E88</f>
        <v>0.2</v>
      </c>
      <c r="I88" s="76">
        <v>7</v>
      </c>
      <c r="J88" s="75">
        <v>0</v>
      </c>
      <c r="K88" s="78">
        <f>I88-J88</f>
        <v>7</v>
      </c>
      <c r="L88" s="79">
        <f>J88/I88</f>
        <v>0</v>
      </c>
      <c r="M88" s="76"/>
      <c r="N88" s="75"/>
      <c r="O88" s="78"/>
      <c r="P88" s="77"/>
      <c r="Q88" s="76"/>
      <c r="R88" s="75"/>
      <c r="S88" s="78"/>
      <c r="T88" s="79"/>
      <c r="U88" s="80"/>
      <c r="V88" s="75"/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151</v>
      </c>
      <c r="D89" s="65" t="s">
        <v>152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>
        <v>2</v>
      </c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 t="s">
        <v>153</v>
      </c>
      <c r="C90" s="64" t="s">
        <v>154</v>
      </c>
      <c r="D90" s="65" t="s">
        <v>155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156</v>
      </c>
      <c r="D91" s="65" t="s">
        <v>157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158</v>
      </c>
      <c r="D92" s="65" t="s">
        <v>159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1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160</v>
      </c>
      <c r="D93" s="65" t="s">
        <v>161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162</v>
      </c>
      <c r="D94" s="65" t="s">
        <v>163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164</v>
      </c>
      <c r="D95" s="65" t="s">
        <v>165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/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166</v>
      </c>
      <c r="D96" s="65" t="s">
        <v>167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>
        <v>2</v>
      </c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 t="s">
        <v>168</v>
      </c>
      <c r="D97" s="65" t="s">
        <v>169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170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171</v>
      </c>
      <c r="E99" s="74">
        <v>10</v>
      </c>
      <c r="F99" s="75">
        <v>6</v>
      </c>
      <c r="G99" s="76">
        <f>E99-F99</f>
        <v>4</v>
      </c>
      <c r="H99" s="77">
        <f>F99/E99</f>
        <v>0.6</v>
      </c>
      <c r="I99" s="76">
        <v>10</v>
      </c>
      <c r="J99" s="75">
        <v>10</v>
      </c>
      <c r="K99" s="78">
        <f>I99-J99</f>
        <v>0</v>
      </c>
      <c r="L99" s="79">
        <f>J99/I99</f>
        <v>1</v>
      </c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</row>
    <row r="100" spans="1:240" x14ac:dyDescent="0.2">
      <c r="A100" s="274"/>
      <c r="B100" s="275"/>
      <c r="C100" s="64" t="s">
        <v>172</v>
      </c>
      <c r="D100" s="65" t="s">
        <v>173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>
        <v>2</v>
      </c>
      <c r="W100" s="75"/>
      <c r="X100" s="81"/>
    </row>
    <row r="101" spans="1:240" x14ac:dyDescent="0.2">
      <c r="A101" s="274"/>
      <c r="B101" s="275" t="s">
        <v>174</v>
      </c>
      <c r="C101" s="64" t="s">
        <v>175</v>
      </c>
      <c r="D101" s="65" t="s">
        <v>176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177</v>
      </c>
      <c r="D102" s="65" t="s">
        <v>178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>
        <v>1</v>
      </c>
      <c r="W102" s="75"/>
      <c r="X102" s="81"/>
    </row>
    <row r="103" spans="1:240" x14ac:dyDescent="0.2">
      <c r="A103" s="274"/>
      <c r="B103" s="275"/>
      <c r="C103" s="64" t="s">
        <v>179</v>
      </c>
      <c r="D103" s="65" t="s">
        <v>180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/>
      <c r="W103" s="75"/>
      <c r="X103" s="81"/>
    </row>
    <row r="104" spans="1:240" x14ac:dyDescent="0.2">
      <c r="A104" s="274"/>
      <c r="B104" s="275"/>
      <c r="C104" s="64" t="s">
        <v>211</v>
      </c>
      <c r="D104" s="65" t="s">
        <v>202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>
        <v>1</v>
      </c>
      <c r="W104" s="75"/>
      <c r="X104" s="81"/>
    </row>
    <row r="105" spans="1:240" x14ac:dyDescent="0.2">
      <c r="A105" s="274"/>
      <c r="B105" s="275"/>
      <c r="C105" s="275" t="s">
        <v>181</v>
      </c>
      <c r="D105" s="65" t="s">
        <v>182</v>
      </c>
      <c r="E105" s="74">
        <v>30</v>
      </c>
      <c r="F105" s="75">
        <v>29</v>
      </c>
      <c r="G105" s="76">
        <f>E105-F105</f>
        <v>1</v>
      </c>
      <c r="H105" s="77">
        <f>F105/E105</f>
        <v>0.96666666666666667</v>
      </c>
      <c r="I105" s="76">
        <v>52</v>
      </c>
      <c r="J105" s="75">
        <v>34</v>
      </c>
      <c r="K105" s="78">
        <f>I105-J105</f>
        <v>18</v>
      </c>
      <c r="L105" s="79">
        <f>J105/I105</f>
        <v>0.65384615384615385</v>
      </c>
      <c r="M105" s="76"/>
      <c r="N105" s="75"/>
      <c r="O105" s="78"/>
      <c r="P105" s="77"/>
      <c r="Q105" s="76"/>
      <c r="R105" s="75"/>
      <c r="S105" s="78"/>
      <c r="T105" s="79"/>
      <c r="U105" s="80">
        <v>12</v>
      </c>
      <c r="V105" s="75">
        <v>15</v>
      </c>
      <c r="W105" s="75"/>
      <c r="X105" s="81">
        <v>2</v>
      </c>
    </row>
    <row r="106" spans="1:240" x14ac:dyDescent="0.2">
      <c r="A106" s="274"/>
      <c r="B106" s="275"/>
      <c r="C106" s="275"/>
      <c r="D106" s="65" t="s">
        <v>183</v>
      </c>
      <c r="E106" s="74"/>
      <c r="F106" s="75"/>
      <c r="G106" s="76"/>
      <c r="H106" s="77"/>
      <c r="I106" s="76"/>
      <c r="J106" s="75"/>
      <c r="K106" s="78"/>
      <c r="L106" s="79"/>
      <c r="M106" s="76"/>
      <c r="N106" s="75"/>
      <c r="O106" s="78"/>
      <c r="P106" s="77"/>
      <c r="Q106" s="76"/>
      <c r="R106" s="75"/>
      <c r="S106" s="78"/>
      <c r="T106" s="79"/>
      <c r="U106" s="80">
        <v>7</v>
      </c>
      <c r="V106" s="75">
        <v>1</v>
      </c>
      <c r="W106" s="75"/>
      <c r="X106" s="81"/>
    </row>
    <row r="107" spans="1:240" x14ac:dyDescent="0.2">
      <c r="A107" s="274"/>
      <c r="B107" s="275" t="s">
        <v>184</v>
      </c>
      <c r="C107" s="64" t="s">
        <v>185</v>
      </c>
      <c r="D107" s="65" t="s">
        <v>186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188</v>
      </c>
      <c r="E108" s="74">
        <v>30</v>
      </c>
      <c r="F108" s="75">
        <v>20</v>
      </c>
      <c r="G108" s="76">
        <f>E108-F108</f>
        <v>10</v>
      </c>
      <c r="H108" s="77">
        <f>F108/E108</f>
        <v>0.66666666666666663</v>
      </c>
      <c r="I108" s="76">
        <v>27</v>
      </c>
      <c r="J108" s="75">
        <v>15</v>
      </c>
      <c r="K108" s="78">
        <f>I108-J108</f>
        <v>12</v>
      </c>
      <c r="L108" s="79">
        <f>J108/I108</f>
        <v>0.55555555555555558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>
        <v>1</v>
      </c>
      <c r="W108" s="75"/>
      <c r="X108" s="81">
        <v>1</v>
      </c>
    </row>
    <row r="109" spans="1:240" x14ac:dyDescent="0.2">
      <c r="A109" s="274"/>
      <c r="B109" s="275"/>
      <c r="C109" s="275"/>
      <c r="D109" s="82" t="s">
        <v>189</v>
      </c>
      <c r="E109" s="74">
        <v>14</v>
      </c>
      <c r="F109" s="75">
        <v>8</v>
      </c>
      <c r="G109" s="76">
        <f>E109-F109</f>
        <v>6</v>
      </c>
      <c r="H109" s="77">
        <f>F109/E109</f>
        <v>0.5714285714285714</v>
      </c>
      <c r="I109" s="76">
        <v>28</v>
      </c>
      <c r="J109" s="75">
        <v>14</v>
      </c>
      <c r="K109" s="78">
        <f>I109-J109</f>
        <v>14</v>
      </c>
      <c r="L109" s="79">
        <f>J109/I109</f>
        <v>0.5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 t="s">
        <v>187</v>
      </c>
      <c r="D110" s="65" t="s">
        <v>190</v>
      </c>
      <c r="E110" s="74">
        <v>2</v>
      </c>
      <c r="F110" s="75">
        <v>2</v>
      </c>
      <c r="G110" s="76">
        <f>E110-F110</f>
        <v>0</v>
      </c>
      <c r="H110" s="77">
        <f>F110/E110</f>
        <v>1</v>
      </c>
      <c r="I110" s="76">
        <v>4</v>
      </c>
      <c r="J110" s="75">
        <v>1</v>
      </c>
      <c r="K110" s="78">
        <f>I110-J110</f>
        <v>3</v>
      </c>
      <c r="L110" s="79">
        <f>J110/I110</f>
        <v>0.25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191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192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>
        <v>1</v>
      </c>
      <c r="W112" s="75"/>
      <c r="X112" s="81"/>
    </row>
    <row r="113" spans="1:24" x14ac:dyDescent="0.2">
      <c r="A113" s="274"/>
      <c r="B113" s="275"/>
      <c r="C113" s="275"/>
      <c r="D113" s="65" t="s">
        <v>193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194</v>
      </c>
      <c r="D114" s="65" t="s">
        <v>195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196</v>
      </c>
      <c r="D115" s="65" t="s">
        <v>47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197</v>
      </c>
      <c r="D116" s="65" t="s">
        <v>198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199</v>
      </c>
      <c r="D117" s="65" t="s">
        <v>200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 t="s">
        <v>201</v>
      </c>
      <c r="D118" s="65" t="s">
        <v>202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/>
      <c r="W118" s="75"/>
      <c r="X118" s="81"/>
    </row>
    <row r="119" spans="1:24" x14ac:dyDescent="0.2">
      <c r="A119" s="274"/>
      <c r="B119" s="275"/>
      <c r="C119" s="275"/>
      <c r="D119" s="65" t="s">
        <v>203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204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64" t="s">
        <v>205</v>
      </c>
      <c r="D121" s="65" t="s">
        <v>206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1</v>
      </c>
      <c r="W121" s="75"/>
      <c r="X121" s="81"/>
    </row>
    <row r="122" spans="1:24" x14ac:dyDescent="0.2">
      <c r="A122" s="274"/>
      <c r="B122" s="275"/>
      <c r="C122" s="64" t="s">
        <v>207</v>
      </c>
      <c r="D122" s="65" t="s">
        <v>47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208</v>
      </c>
      <c r="D123" s="65" t="s">
        <v>123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209</v>
      </c>
      <c r="D124" s="65" t="s">
        <v>210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>
        <v>1</v>
      </c>
      <c r="W124" s="75"/>
      <c r="X124" s="81"/>
    </row>
    <row r="125" spans="1:24" x14ac:dyDescent="0.2">
      <c r="A125" s="274"/>
      <c r="B125" s="275"/>
      <c r="C125" s="64" t="s">
        <v>212</v>
      </c>
      <c r="D125" s="65" t="s">
        <v>213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214</v>
      </c>
      <c r="D126" s="65" t="s">
        <v>47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>
        <v>2</v>
      </c>
      <c r="W126" s="75"/>
      <c r="X126" s="81"/>
    </row>
    <row r="127" spans="1:24" x14ac:dyDescent="0.2">
      <c r="A127" s="274"/>
      <c r="B127" s="275" t="s">
        <v>215</v>
      </c>
      <c r="C127" s="64" t="s">
        <v>216</v>
      </c>
      <c r="D127" s="65" t="s">
        <v>217</v>
      </c>
      <c r="E127" s="74">
        <v>14</v>
      </c>
      <c r="F127" s="75">
        <v>9</v>
      </c>
      <c r="G127" s="76">
        <f>E127-F127</f>
        <v>5</v>
      </c>
      <c r="H127" s="77">
        <f>F127/E127</f>
        <v>0.6428571428571429</v>
      </c>
      <c r="I127" s="76">
        <v>14</v>
      </c>
      <c r="J127" s="75">
        <v>4</v>
      </c>
      <c r="K127" s="78">
        <f>I127-J127</f>
        <v>10</v>
      </c>
      <c r="L127" s="79">
        <f>J127/I127</f>
        <v>0.2857142857142857</v>
      </c>
      <c r="M127" s="76"/>
      <c r="N127" s="75"/>
      <c r="O127" s="78"/>
      <c r="P127" s="77"/>
      <c r="Q127" s="76"/>
      <c r="R127" s="75"/>
      <c r="S127" s="78"/>
      <c r="T127" s="79"/>
      <c r="U127" s="80"/>
      <c r="V127" s="75">
        <v>1</v>
      </c>
      <c r="W127" s="75"/>
      <c r="X127" s="81"/>
    </row>
    <row r="128" spans="1:24" x14ac:dyDescent="0.2">
      <c r="A128" s="274"/>
      <c r="B128" s="275"/>
      <c r="C128" s="64" t="s">
        <v>218</v>
      </c>
      <c r="D128" s="65" t="s">
        <v>219</v>
      </c>
      <c r="E128" s="74">
        <v>24</v>
      </c>
      <c r="F128" s="75">
        <v>15</v>
      </c>
      <c r="G128" s="76">
        <f>E128-F128</f>
        <v>9</v>
      </c>
      <c r="H128" s="77">
        <f>F128/E128</f>
        <v>0.625</v>
      </c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220</v>
      </c>
      <c r="D129" s="65" t="s">
        <v>221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222</v>
      </c>
      <c r="D130" s="65" t="s">
        <v>180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223</v>
      </c>
      <c r="D131" s="65" t="s">
        <v>47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224</v>
      </c>
      <c r="D132" s="65" t="s">
        <v>180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225</v>
      </c>
      <c r="D133" s="65" t="s">
        <v>47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>
        <v>2</v>
      </c>
      <c r="W133" s="75"/>
      <c r="X133" s="81"/>
    </row>
    <row r="134" spans="1:240" x14ac:dyDescent="0.2">
      <c r="A134" s="274"/>
      <c r="B134" s="275"/>
      <c r="C134" s="64" t="s">
        <v>226</v>
      </c>
      <c r="D134" s="65" t="s">
        <v>227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4"/>
      <c r="B135" s="275"/>
      <c r="C135" s="64" t="s">
        <v>228</v>
      </c>
      <c r="D135" s="65" t="s">
        <v>229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>
        <v>1</v>
      </c>
      <c r="W135" s="75"/>
      <c r="X135" s="81"/>
    </row>
    <row r="136" spans="1:240" x14ac:dyDescent="0.2">
      <c r="A136" s="276" t="s">
        <v>230</v>
      </c>
      <c r="B136" s="276"/>
      <c r="C136" s="276"/>
      <c r="D136" s="276"/>
      <c r="E136" s="83">
        <f>SUM(E83:E135)</f>
        <v>156</v>
      </c>
      <c r="F136" s="84">
        <f>SUM(F83:F135)</f>
        <v>97</v>
      </c>
      <c r="G136" s="84">
        <f>E136-F136</f>
        <v>59</v>
      </c>
      <c r="H136" s="85">
        <f>F136/E136</f>
        <v>0.62179487179487181</v>
      </c>
      <c r="I136" s="84">
        <f>SUM(I83:I135)</f>
        <v>184</v>
      </c>
      <c r="J136" s="84">
        <f>SUM(J83:J135)</f>
        <v>87</v>
      </c>
      <c r="K136" s="86">
        <f>I136-J136</f>
        <v>97</v>
      </c>
      <c r="L136" s="87">
        <f>J136/I136</f>
        <v>0.47282608695652173</v>
      </c>
      <c r="M136" s="84">
        <f>SUM(M83:M135)</f>
        <v>2</v>
      </c>
      <c r="N136" s="84">
        <f>SUM(N83:N135)</f>
        <v>1</v>
      </c>
      <c r="O136" s="86">
        <f>(M136-N136)</f>
        <v>1</v>
      </c>
      <c r="P136" s="85">
        <f>N136/M136</f>
        <v>0.5</v>
      </c>
      <c r="Q136" s="84">
        <f>SUM(Q83:Q135)</f>
        <v>3</v>
      </c>
      <c r="R136" s="84">
        <f>SUM(R83:R135)</f>
        <v>1</v>
      </c>
      <c r="S136" s="86">
        <f>Q136-R136</f>
        <v>2</v>
      </c>
      <c r="T136" s="87">
        <f>R136/Q136</f>
        <v>0.33333333333333331</v>
      </c>
      <c r="U136" s="83">
        <f>SUM(U83:U135)</f>
        <v>19</v>
      </c>
      <c r="V136" s="84">
        <f>SUM(V83:V135)</f>
        <v>37</v>
      </c>
      <c r="W136" s="84">
        <f>SUM(W83:W135)</f>
        <v>0</v>
      </c>
      <c r="X136" s="88">
        <f>SUM(X83:X135)</f>
        <v>3</v>
      </c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</row>
    <row r="137" spans="1:240" x14ac:dyDescent="0.2">
      <c r="A137" s="4" t="s">
        <v>231</v>
      </c>
      <c r="B137" s="277" t="s">
        <v>232</v>
      </c>
      <c r="C137" s="277" t="s">
        <v>233</v>
      </c>
      <c r="D137" s="89" t="s">
        <v>234</v>
      </c>
      <c r="E137" s="90">
        <v>15</v>
      </c>
      <c r="F137" s="91">
        <v>5</v>
      </c>
      <c r="G137" s="92">
        <f>E137-F137</f>
        <v>10</v>
      </c>
      <c r="H137" s="93">
        <f>F137/E137</f>
        <v>0.33333333333333331</v>
      </c>
      <c r="I137" s="92">
        <v>25</v>
      </c>
      <c r="J137" s="91">
        <v>4</v>
      </c>
      <c r="K137" s="94">
        <f>I137-J137</f>
        <v>21</v>
      </c>
      <c r="L137" s="95">
        <f>J137/I137</f>
        <v>0.16</v>
      </c>
      <c r="M137" s="92"/>
      <c r="N137" s="91"/>
      <c r="O137" s="94"/>
      <c r="P137" s="93"/>
      <c r="Q137" s="92"/>
      <c r="R137" s="91"/>
      <c r="S137" s="94"/>
      <c r="T137" s="95"/>
      <c r="U137" s="96"/>
      <c r="V137" s="97"/>
      <c r="W137" s="97"/>
      <c r="X137" s="98"/>
    </row>
    <row r="138" spans="1:240" x14ac:dyDescent="0.2">
      <c r="A138" s="4"/>
      <c r="B138" s="277"/>
      <c r="C138" s="277"/>
      <c r="D138" s="99" t="s">
        <v>235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236</v>
      </c>
      <c r="D139" s="99" t="s">
        <v>237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238</v>
      </c>
      <c r="D140" s="99" t="s">
        <v>239</v>
      </c>
      <c r="E140" s="100">
        <v>10</v>
      </c>
      <c r="F140" s="97">
        <v>4</v>
      </c>
      <c r="G140" s="101">
        <f>E140-F140</f>
        <v>6</v>
      </c>
      <c r="H140" s="102">
        <f>F140/E140</f>
        <v>0.4</v>
      </c>
      <c r="I140" s="101">
        <v>20</v>
      </c>
      <c r="J140" s="97">
        <v>2</v>
      </c>
      <c r="K140" s="103">
        <f>I140-J140</f>
        <v>18</v>
      </c>
      <c r="L140" s="104">
        <f>J140/I140</f>
        <v>0.1</v>
      </c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240</v>
      </c>
      <c r="D141" s="99" t="s">
        <v>47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241</v>
      </c>
      <c r="D142" s="99" t="s">
        <v>242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>
        <v>1</v>
      </c>
      <c r="W142" s="97"/>
      <c r="X142" s="98"/>
    </row>
    <row r="143" spans="1:240" x14ac:dyDescent="0.2">
      <c r="A143" s="4"/>
      <c r="B143" s="277"/>
      <c r="C143" s="105" t="s">
        <v>243</v>
      </c>
      <c r="D143" s="99" t="s">
        <v>244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245</v>
      </c>
      <c r="D144" s="99" t="s">
        <v>56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>
        <v>1</v>
      </c>
      <c r="W144" s="97"/>
      <c r="X144" s="98"/>
    </row>
    <row r="145" spans="1:24" x14ac:dyDescent="0.2">
      <c r="A145" s="4"/>
      <c r="B145" s="277"/>
      <c r="C145" s="105" t="s">
        <v>246</v>
      </c>
      <c r="D145" s="99" t="s">
        <v>247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8" t="s">
        <v>248</v>
      </c>
      <c r="C146" s="278" t="s">
        <v>249</v>
      </c>
      <c r="D146" s="99" t="s">
        <v>250</v>
      </c>
      <c r="E146" s="100">
        <v>10</v>
      </c>
      <c r="F146" s="97">
        <v>6</v>
      </c>
      <c r="G146" s="101">
        <f>E146-F146</f>
        <v>4</v>
      </c>
      <c r="H146" s="102">
        <f>F146/E146</f>
        <v>0.6</v>
      </c>
      <c r="I146" s="101">
        <v>30</v>
      </c>
      <c r="J146" s="97">
        <v>13</v>
      </c>
      <c r="K146" s="103">
        <f>I146-J146</f>
        <v>17</v>
      </c>
      <c r="L146" s="104">
        <f>J146/I146</f>
        <v>0.43333333333333335</v>
      </c>
      <c r="M146" s="101"/>
      <c r="N146" s="97"/>
      <c r="O146" s="103"/>
      <c r="P146" s="102"/>
      <c r="Q146" s="101"/>
      <c r="R146" s="97"/>
      <c r="S146" s="103"/>
      <c r="T146" s="104"/>
      <c r="U146" s="96">
        <v>2</v>
      </c>
      <c r="V146" s="97">
        <v>3</v>
      </c>
      <c r="W146" s="97"/>
      <c r="X146" s="98"/>
    </row>
    <row r="147" spans="1:24" x14ac:dyDescent="0.2">
      <c r="A147" s="4"/>
      <c r="B147" s="278"/>
      <c r="C147" s="278"/>
      <c r="D147" s="99" t="s">
        <v>251</v>
      </c>
      <c r="E147" s="100">
        <v>10</v>
      </c>
      <c r="F147" s="97">
        <v>8</v>
      </c>
      <c r="G147" s="101">
        <f>E147-F147</f>
        <v>2</v>
      </c>
      <c r="H147" s="102">
        <f>F147/E147</f>
        <v>0.8</v>
      </c>
      <c r="I147" s="101">
        <v>10</v>
      </c>
      <c r="J147" s="97">
        <v>1</v>
      </c>
      <c r="K147" s="103">
        <f>I147-J147</f>
        <v>9</v>
      </c>
      <c r="L147" s="104">
        <f>J147/I147</f>
        <v>0.1</v>
      </c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252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253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>
        <v>1</v>
      </c>
      <c r="V149" s="97"/>
      <c r="W149" s="97"/>
      <c r="X149" s="98"/>
    </row>
    <row r="150" spans="1:24" x14ac:dyDescent="0.2">
      <c r="A150" s="4"/>
      <c r="B150" s="278" t="s">
        <v>254</v>
      </c>
      <c r="C150" s="105" t="s">
        <v>255</v>
      </c>
      <c r="D150" s="99" t="s">
        <v>256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257</v>
      </c>
      <c r="D151" s="99" t="s">
        <v>47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258</v>
      </c>
      <c r="D152" s="99" t="s">
        <v>259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260</v>
      </c>
      <c r="D153" s="99" t="s">
        <v>180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105" t="s">
        <v>261</v>
      </c>
      <c r="D154" s="99" t="s">
        <v>262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 t="s">
        <v>263</v>
      </c>
      <c r="D155" s="99" t="s">
        <v>264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/>
      <c r="D156" s="99" t="s">
        <v>265</v>
      </c>
      <c r="E156" s="100">
        <v>6</v>
      </c>
      <c r="F156" s="97">
        <v>3</v>
      </c>
      <c r="G156" s="101">
        <f>E156-F156</f>
        <v>3</v>
      </c>
      <c r="H156" s="102">
        <f>F156/E156</f>
        <v>0.5</v>
      </c>
      <c r="I156" s="101">
        <v>13</v>
      </c>
      <c r="J156" s="97">
        <v>1</v>
      </c>
      <c r="K156" s="103">
        <f>I156-J156</f>
        <v>12</v>
      </c>
      <c r="L156" s="104">
        <f>J156/I156</f>
        <v>7.6923076923076927E-2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 t="s">
        <v>266</v>
      </c>
      <c r="C157" s="105" t="s">
        <v>267</v>
      </c>
      <c r="D157" s="99" t="s">
        <v>268</v>
      </c>
      <c r="E157" s="100">
        <v>10</v>
      </c>
      <c r="F157" s="97">
        <v>2</v>
      </c>
      <c r="G157" s="101">
        <f>E157-F157</f>
        <v>8</v>
      </c>
      <c r="H157" s="102">
        <f>F157/E157</f>
        <v>0.2</v>
      </c>
      <c r="I157" s="101">
        <v>20</v>
      </c>
      <c r="J157" s="97">
        <v>0</v>
      </c>
      <c r="K157" s="103">
        <f>I157-J157</f>
        <v>20</v>
      </c>
      <c r="L157" s="104">
        <f>J157/I157</f>
        <v>0</v>
      </c>
      <c r="M157" s="101"/>
      <c r="N157" s="97"/>
      <c r="O157" s="103"/>
      <c r="P157" s="102"/>
      <c r="Q157" s="101"/>
      <c r="R157" s="97"/>
      <c r="S157" s="103"/>
      <c r="T157" s="104"/>
      <c r="U157" s="96">
        <v>1</v>
      </c>
      <c r="V157" s="97">
        <v>1</v>
      </c>
      <c r="W157" s="97"/>
      <c r="X157" s="98"/>
    </row>
    <row r="158" spans="1:24" x14ac:dyDescent="0.2">
      <c r="A158" s="4"/>
      <c r="B158" s="278"/>
      <c r="C158" s="105" t="s">
        <v>269</v>
      </c>
      <c r="D158" s="99" t="s">
        <v>270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271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272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273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278" t="s">
        <v>274</v>
      </c>
      <c r="D162" s="99" t="s">
        <v>275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278"/>
      <c r="D163" s="99" t="s">
        <v>276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105" t="s">
        <v>277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278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279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280</v>
      </c>
      <c r="D167" s="99" t="s">
        <v>281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282</v>
      </c>
      <c r="D168" s="99" t="s">
        <v>283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 t="s">
        <v>284</v>
      </c>
      <c r="C169" s="105" t="s">
        <v>285</v>
      </c>
      <c r="D169" s="99" t="s">
        <v>286</v>
      </c>
      <c r="E169" s="100">
        <v>10</v>
      </c>
      <c r="F169" s="97">
        <v>5</v>
      </c>
      <c r="G169" s="101">
        <f>E169-F169</f>
        <v>5</v>
      </c>
      <c r="H169" s="102">
        <f>F169/E169</f>
        <v>0.5</v>
      </c>
      <c r="I169" s="101">
        <v>25</v>
      </c>
      <c r="J169" s="97">
        <v>3</v>
      </c>
      <c r="K169" s="103">
        <f>I169-J169</f>
        <v>22</v>
      </c>
      <c r="L169" s="104">
        <f>J169/I169</f>
        <v>0.12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  <c r="AC169"/>
    </row>
    <row r="170" spans="1:29" x14ac:dyDescent="0.2">
      <c r="A170" s="4"/>
      <c r="B170" s="278"/>
      <c r="C170" s="278" t="s">
        <v>287</v>
      </c>
      <c r="D170" s="99" t="s">
        <v>288</v>
      </c>
      <c r="E170" s="100">
        <v>25</v>
      </c>
      <c r="F170" s="97">
        <v>15</v>
      </c>
      <c r="G170" s="101">
        <f>E170-F170</f>
        <v>10</v>
      </c>
      <c r="H170" s="102">
        <f>F170/E170</f>
        <v>0.6</v>
      </c>
      <c r="I170" s="101">
        <v>52</v>
      </c>
      <c r="J170" s="97">
        <v>10</v>
      </c>
      <c r="K170" s="103">
        <f>I170-J170</f>
        <v>42</v>
      </c>
      <c r="L170" s="104">
        <f>J170/I170</f>
        <v>0.19230769230769232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8</v>
      </c>
      <c r="W170" s="97"/>
      <c r="X170" s="98"/>
      <c r="AC170"/>
    </row>
    <row r="171" spans="1:29" x14ac:dyDescent="0.2">
      <c r="A171" s="4"/>
      <c r="B171" s="278"/>
      <c r="C171" s="278"/>
      <c r="D171" s="99" t="s">
        <v>289</v>
      </c>
      <c r="E171" s="100">
        <v>10</v>
      </c>
      <c r="F171" s="97">
        <v>8</v>
      </c>
      <c r="G171" s="101">
        <f>E171-F171</f>
        <v>2</v>
      </c>
      <c r="H171" s="102">
        <f>F171/E171</f>
        <v>0.8</v>
      </c>
      <c r="I171" s="101">
        <v>20</v>
      </c>
      <c r="J171" s="97">
        <v>7</v>
      </c>
      <c r="K171" s="103">
        <f>I171-J171</f>
        <v>13</v>
      </c>
      <c r="L171" s="104">
        <f>J171/I171</f>
        <v>0.35</v>
      </c>
      <c r="M171" s="101">
        <v>9</v>
      </c>
      <c r="N171" s="97">
        <v>0</v>
      </c>
      <c r="O171" s="103">
        <f>M171-N171</f>
        <v>9</v>
      </c>
      <c r="P171" s="102">
        <f>N171/M171</f>
        <v>0</v>
      </c>
      <c r="Q171" s="101">
        <v>18</v>
      </c>
      <c r="R171" s="97">
        <v>3</v>
      </c>
      <c r="S171" s="103">
        <f>Q171-R171</f>
        <v>15</v>
      </c>
      <c r="T171" s="104">
        <f>R171/Q171</f>
        <v>0.16666666666666666</v>
      </c>
      <c r="U171" s="96">
        <v>2</v>
      </c>
      <c r="V171" s="97">
        <v>1</v>
      </c>
      <c r="W171" s="97"/>
      <c r="X171" s="98">
        <v>1</v>
      </c>
      <c r="AC171"/>
    </row>
    <row r="172" spans="1:29" x14ac:dyDescent="0.2">
      <c r="A172" s="4"/>
      <c r="B172" s="278"/>
      <c r="C172" s="278"/>
      <c r="D172" s="99" t="s">
        <v>290</v>
      </c>
      <c r="E172" s="100">
        <v>10</v>
      </c>
      <c r="F172" s="97">
        <v>1</v>
      </c>
      <c r="G172" s="101">
        <f>E172-F172</f>
        <v>9</v>
      </c>
      <c r="H172" s="102">
        <f>F172/E172</f>
        <v>0.1</v>
      </c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>
        <v>1</v>
      </c>
      <c r="V172" s="97">
        <v>1</v>
      </c>
      <c r="W172" s="97"/>
      <c r="X172" s="98"/>
      <c r="AC172"/>
    </row>
    <row r="173" spans="1:29" x14ac:dyDescent="0.2">
      <c r="A173" s="4"/>
      <c r="B173" s="278"/>
      <c r="C173" s="278"/>
      <c r="D173" s="99" t="s">
        <v>291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1</v>
      </c>
      <c r="W173" s="97"/>
      <c r="X173" s="98"/>
    </row>
    <row r="174" spans="1:29" x14ac:dyDescent="0.2">
      <c r="A174" s="4"/>
      <c r="B174" s="278"/>
      <c r="C174" s="278"/>
      <c r="D174" s="99" t="s">
        <v>292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/>
      <c r="W174" s="97"/>
      <c r="X174" s="98"/>
    </row>
    <row r="175" spans="1:29" x14ac:dyDescent="0.2">
      <c r="A175" s="4"/>
      <c r="B175" s="278"/>
      <c r="C175" s="278"/>
      <c r="D175" s="99" t="s">
        <v>293</v>
      </c>
      <c r="E175" s="100">
        <v>20</v>
      </c>
      <c r="F175" s="97">
        <v>10</v>
      </c>
      <c r="G175" s="101">
        <f>E175-F175</f>
        <v>10</v>
      </c>
      <c r="H175" s="102">
        <f>F175/E175</f>
        <v>0.5</v>
      </c>
      <c r="I175" s="101">
        <v>30</v>
      </c>
      <c r="J175" s="97">
        <v>13</v>
      </c>
      <c r="K175" s="103">
        <f>I175-J175</f>
        <v>17</v>
      </c>
      <c r="L175" s="104">
        <f>J175/I175</f>
        <v>0.43333333333333335</v>
      </c>
      <c r="M175" s="101"/>
      <c r="N175" s="97"/>
      <c r="O175" s="103"/>
      <c r="P175" s="102"/>
      <c r="Q175" s="101"/>
      <c r="R175" s="97"/>
      <c r="S175" s="103"/>
      <c r="T175" s="104"/>
      <c r="U175" s="96">
        <v>1</v>
      </c>
      <c r="V175" s="97">
        <v>8</v>
      </c>
      <c r="W175" s="97"/>
      <c r="X175" s="98"/>
    </row>
    <row r="176" spans="1:29" x14ac:dyDescent="0.2">
      <c r="A176" s="4"/>
      <c r="B176" s="278"/>
      <c r="C176" s="105" t="s">
        <v>294</v>
      </c>
      <c r="D176" s="99" t="s">
        <v>295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296</v>
      </c>
      <c r="D177" s="99" t="s">
        <v>47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/>
      <c r="W177" s="97"/>
      <c r="X177" s="98"/>
    </row>
    <row r="178" spans="1:240" x14ac:dyDescent="0.2">
      <c r="A178" s="4"/>
      <c r="B178" s="278"/>
      <c r="C178" s="105" t="s">
        <v>297</v>
      </c>
      <c r="D178" s="99" t="s">
        <v>298</v>
      </c>
      <c r="E178" s="100">
        <v>12</v>
      </c>
      <c r="F178" s="97">
        <v>7</v>
      </c>
      <c r="G178" s="101">
        <f>E178-F178</f>
        <v>5</v>
      </c>
      <c r="H178" s="102">
        <f>F178/E178</f>
        <v>0.58333333333333337</v>
      </c>
      <c r="I178" s="101">
        <v>29</v>
      </c>
      <c r="J178" s="97">
        <v>8</v>
      </c>
      <c r="K178" s="103">
        <f>I178-J178</f>
        <v>21</v>
      </c>
      <c r="L178" s="104">
        <f>J178/I178</f>
        <v>0.27586206896551724</v>
      </c>
      <c r="M178" s="101">
        <v>2</v>
      </c>
      <c r="N178" s="97">
        <v>1</v>
      </c>
      <c r="O178" s="103">
        <f>M178-N178</f>
        <v>1</v>
      </c>
      <c r="P178" s="102">
        <f>N178/M178</f>
        <v>0.5</v>
      </c>
      <c r="Q178" s="101">
        <v>2</v>
      </c>
      <c r="R178" s="97">
        <v>0</v>
      </c>
      <c r="S178" s="103">
        <f>Q178-R178</f>
        <v>2</v>
      </c>
      <c r="T178" s="102">
        <f>R178/Q178</f>
        <v>0</v>
      </c>
      <c r="U178" s="96"/>
      <c r="V178" s="97">
        <v>10</v>
      </c>
      <c r="W178" s="97">
        <v>2</v>
      </c>
      <c r="X178" s="98"/>
    </row>
    <row r="179" spans="1:240" x14ac:dyDescent="0.2">
      <c r="A179" s="4"/>
      <c r="B179" s="278"/>
      <c r="C179" s="105" t="s">
        <v>299</v>
      </c>
      <c r="D179" s="99" t="s">
        <v>300</v>
      </c>
      <c r="E179" s="100"/>
      <c r="F179" s="97"/>
      <c r="G179" s="101"/>
      <c r="H179" s="102"/>
      <c r="I179" s="101"/>
      <c r="J179" s="97"/>
      <c r="K179" s="103"/>
      <c r="L179" s="104"/>
      <c r="M179" s="101"/>
      <c r="N179" s="97"/>
      <c r="O179" s="103"/>
      <c r="P179" s="102"/>
      <c r="Q179" s="101"/>
      <c r="R179" s="97"/>
      <c r="S179" s="103"/>
      <c r="T179" s="104"/>
      <c r="U179" s="96"/>
      <c r="V179" s="97"/>
      <c r="W179" s="97"/>
      <c r="X179" s="98"/>
    </row>
    <row r="180" spans="1:240" x14ac:dyDescent="0.2">
      <c r="A180" s="279" t="s">
        <v>301</v>
      </c>
      <c r="B180" s="279"/>
      <c r="C180" s="279"/>
      <c r="D180" s="279"/>
      <c r="E180" s="58">
        <f>SUM(E137:E179)</f>
        <v>148</v>
      </c>
      <c r="F180" s="59">
        <f>SUM(F137:F179)</f>
        <v>74</v>
      </c>
      <c r="G180" s="59">
        <f>E180-F180</f>
        <v>74</v>
      </c>
      <c r="H180" s="24">
        <f>F180/E180</f>
        <v>0.5</v>
      </c>
      <c r="I180" s="59">
        <f>SUM(I137:I179)</f>
        <v>274</v>
      </c>
      <c r="J180" s="59">
        <f>SUM(J137:J179)</f>
        <v>62</v>
      </c>
      <c r="K180" s="23">
        <f>I180-J180</f>
        <v>212</v>
      </c>
      <c r="L180" s="60">
        <f>J180/I180</f>
        <v>0.22627737226277372</v>
      </c>
      <c r="M180" s="59">
        <f>SUM(M137:M179)</f>
        <v>11</v>
      </c>
      <c r="N180" s="59">
        <f>SUM(N137:N179)</f>
        <v>1</v>
      </c>
      <c r="O180" s="23">
        <f>M180-N180</f>
        <v>10</v>
      </c>
      <c r="P180" s="24">
        <f>N180/M180</f>
        <v>9.0909090909090912E-2</v>
      </c>
      <c r="Q180" s="59">
        <f>SUM(Q137:Q179)</f>
        <v>20</v>
      </c>
      <c r="R180" s="59">
        <f>SUM(R137:R179)</f>
        <v>3</v>
      </c>
      <c r="S180" s="23">
        <f>Q180-R180</f>
        <v>17</v>
      </c>
      <c r="T180" s="60">
        <f>R180/Q180</f>
        <v>0.15</v>
      </c>
      <c r="U180" s="58">
        <f>SUM(U137:U179)</f>
        <v>8</v>
      </c>
      <c r="V180" s="59">
        <f>SUM(V137:V179)</f>
        <v>36</v>
      </c>
      <c r="W180" s="59">
        <f>SUM(W137:W179)</f>
        <v>2</v>
      </c>
      <c r="X180" s="62">
        <f>SUM(X137:X179)</f>
        <v>1</v>
      </c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</row>
    <row r="181" spans="1:240" x14ac:dyDescent="0.2">
      <c r="A181" s="274" t="s">
        <v>302</v>
      </c>
      <c r="B181" s="280" t="s">
        <v>303</v>
      </c>
      <c r="C181" s="106" t="s">
        <v>304</v>
      </c>
      <c r="D181" s="107" t="s">
        <v>305</v>
      </c>
      <c r="E181" s="108">
        <v>30</v>
      </c>
      <c r="F181" s="109">
        <v>12</v>
      </c>
      <c r="G181" s="110">
        <f>E181-F181</f>
        <v>18</v>
      </c>
      <c r="H181" s="111">
        <f>F181/E181</f>
        <v>0.4</v>
      </c>
      <c r="I181" s="110">
        <v>40</v>
      </c>
      <c r="J181" s="109">
        <v>9</v>
      </c>
      <c r="K181" s="112">
        <f>I181-J181</f>
        <v>31</v>
      </c>
      <c r="L181" s="113">
        <f>J181/I181</f>
        <v>0.22500000000000001</v>
      </c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306</v>
      </c>
      <c r="D182" s="107" t="s">
        <v>307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308</v>
      </c>
      <c r="D183" s="107" t="s">
        <v>47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309</v>
      </c>
      <c r="D184" s="107" t="s">
        <v>310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125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 t="s">
        <v>311</v>
      </c>
      <c r="D185" s="107" t="s">
        <v>312</v>
      </c>
      <c r="E185" s="120">
        <v>13</v>
      </c>
      <c r="F185" s="115">
        <v>7</v>
      </c>
      <c r="G185" s="114">
        <f>E185-F185</f>
        <v>6</v>
      </c>
      <c r="H185" s="117">
        <f>F185/E185</f>
        <v>0.53846153846153844</v>
      </c>
      <c r="I185" s="114">
        <v>20</v>
      </c>
      <c r="J185" s="115">
        <v>19</v>
      </c>
      <c r="K185" s="116">
        <f>I185-J185</f>
        <v>1</v>
      </c>
      <c r="L185" s="118">
        <f>J185/I185</f>
        <v>0.95</v>
      </c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3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/>
      <c r="D186" s="107" t="s">
        <v>313</v>
      </c>
      <c r="E186" s="120"/>
      <c r="F186" s="115"/>
      <c r="G186" s="114"/>
      <c r="H186" s="117"/>
      <c r="I186" s="114"/>
      <c r="J186" s="115"/>
      <c r="K186" s="116"/>
      <c r="L186" s="118"/>
      <c r="M186" s="114">
        <v>1</v>
      </c>
      <c r="N186" s="115">
        <v>0</v>
      </c>
      <c r="O186" s="116">
        <f>M186-N186</f>
        <v>1</v>
      </c>
      <c r="P186" s="117">
        <f>N186/M186</f>
        <v>0</v>
      </c>
      <c r="Q186" s="114">
        <v>14</v>
      </c>
      <c r="R186" s="115">
        <v>1</v>
      </c>
      <c r="S186" s="116">
        <f>Q186-R186</f>
        <v>13</v>
      </c>
      <c r="T186" s="118">
        <f>R186/Q186</f>
        <v>7.1428571428571425E-2</v>
      </c>
      <c r="U186" s="115"/>
      <c r="V186" s="115"/>
      <c r="W186" s="115"/>
      <c r="X186" s="119">
        <v>1</v>
      </c>
      <c r="Y186"/>
      <c r="Z186"/>
      <c r="AA186"/>
      <c r="AB186"/>
    </row>
    <row r="187" spans="1:240" x14ac:dyDescent="0.2">
      <c r="A187" s="274"/>
      <c r="B187" s="280" t="s">
        <v>314</v>
      </c>
      <c r="C187" s="280" t="s">
        <v>315</v>
      </c>
      <c r="D187" s="107" t="s">
        <v>316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>
        <v>1</v>
      </c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40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317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191</v>
      </c>
      <c r="E190" s="120">
        <v>50</v>
      </c>
      <c r="F190" s="115">
        <v>33</v>
      </c>
      <c r="G190" s="114">
        <f>E190-F190</f>
        <v>17</v>
      </c>
      <c r="H190" s="117">
        <f>F190/E190</f>
        <v>0.66</v>
      </c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318</v>
      </c>
      <c r="E191" s="120">
        <v>66</v>
      </c>
      <c r="F191" s="115">
        <v>46</v>
      </c>
      <c r="G191" s="114">
        <f>E191-F191</f>
        <v>20</v>
      </c>
      <c r="H191" s="117">
        <f>F191/E191</f>
        <v>0.69696969696969702</v>
      </c>
      <c r="I191" s="114">
        <v>96</v>
      </c>
      <c r="J191" s="115">
        <v>78</v>
      </c>
      <c r="K191" s="116">
        <f>I191-J191</f>
        <v>18</v>
      </c>
      <c r="L191" s="118">
        <f>J191/I191</f>
        <v>0.8125</v>
      </c>
      <c r="M191" s="114">
        <v>14</v>
      </c>
      <c r="N191" s="115">
        <v>5</v>
      </c>
      <c r="O191" s="116">
        <f>M191-N191</f>
        <v>9</v>
      </c>
      <c r="P191" s="117">
        <f>N191/M191</f>
        <v>0.35714285714285715</v>
      </c>
      <c r="Q191" s="114"/>
      <c r="R191" s="115"/>
      <c r="S191" s="116"/>
      <c r="T191" s="118"/>
      <c r="U191" s="115">
        <v>7</v>
      </c>
      <c r="V191" s="115">
        <v>24</v>
      </c>
      <c r="W191" s="115"/>
      <c r="X191" s="119">
        <v>1</v>
      </c>
      <c r="Y191"/>
      <c r="Z191"/>
      <c r="AA191"/>
      <c r="AB191"/>
    </row>
    <row r="192" spans="1:240" x14ac:dyDescent="0.2">
      <c r="A192" s="274"/>
      <c r="B192" s="280"/>
      <c r="C192" s="280"/>
      <c r="D192" s="107" t="s">
        <v>319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>
        <v>2</v>
      </c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320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/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321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2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322</v>
      </c>
      <c r="D195" s="107" t="s">
        <v>323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324</v>
      </c>
      <c r="D196" s="107" t="s">
        <v>61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325</v>
      </c>
      <c r="D197" s="107" t="s">
        <v>47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326</v>
      </c>
      <c r="D198" s="107" t="s">
        <v>86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>
        <v>1</v>
      </c>
      <c r="W198" s="115"/>
      <c r="X198" s="119">
        <v>1</v>
      </c>
      <c r="Y198"/>
      <c r="Z198"/>
      <c r="AA198"/>
      <c r="AB198"/>
    </row>
    <row r="199" spans="1:28" x14ac:dyDescent="0.2">
      <c r="A199" s="274"/>
      <c r="B199" s="280"/>
      <c r="C199" s="106" t="s">
        <v>327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 t="s">
        <v>328</v>
      </c>
      <c r="D200" s="107" t="s">
        <v>329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>
        <v>1</v>
      </c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280"/>
      <c r="D201" s="107" t="s">
        <v>330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331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2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332</v>
      </c>
      <c r="D203" s="107" t="s">
        <v>47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333</v>
      </c>
      <c r="D204" s="107" t="s">
        <v>334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335</v>
      </c>
      <c r="D205" s="107" t="s">
        <v>336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>
        <v>1</v>
      </c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337</v>
      </c>
      <c r="D206" s="107" t="s">
        <v>169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338</v>
      </c>
      <c r="D207" s="107" t="s">
        <v>339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>
        <v>1</v>
      </c>
      <c r="V207" s="115">
        <v>1</v>
      </c>
      <c r="W207" s="115"/>
      <c r="X207" s="119"/>
      <c r="Y207"/>
      <c r="Z207"/>
      <c r="AA207"/>
      <c r="AB207"/>
    </row>
    <row r="208" spans="1:28" x14ac:dyDescent="0.2">
      <c r="A208" s="274"/>
      <c r="B208" s="280" t="s">
        <v>340</v>
      </c>
      <c r="C208" s="106" t="s">
        <v>341</v>
      </c>
      <c r="D208" s="107" t="s">
        <v>342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343</v>
      </c>
      <c r="D209" s="107" t="s">
        <v>344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345</v>
      </c>
      <c r="D210" s="107" t="s">
        <v>180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346</v>
      </c>
      <c r="D211" s="107" t="s">
        <v>347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348</v>
      </c>
      <c r="D212" s="107" t="s">
        <v>349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106" t="s">
        <v>350</v>
      </c>
      <c r="D213" s="107" t="s">
        <v>351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>
        <v>1</v>
      </c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 t="s">
        <v>352</v>
      </c>
      <c r="D214" s="107" t="s">
        <v>353</v>
      </c>
      <c r="E214" s="120">
        <v>10</v>
      </c>
      <c r="F214" s="115">
        <v>7</v>
      </c>
      <c r="G214" s="114">
        <f>E214-F214</f>
        <v>3</v>
      </c>
      <c r="H214" s="117">
        <f>F214/E214</f>
        <v>0.7</v>
      </c>
      <c r="I214" s="114">
        <v>10</v>
      </c>
      <c r="J214" s="115">
        <v>6</v>
      </c>
      <c r="K214" s="116">
        <f>I214-J214</f>
        <v>4</v>
      </c>
      <c r="L214" s="118">
        <f>J214/I214</f>
        <v>0.6</v>
      </c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/>
      <c r="C215" s="280"/>
      <c r="D215" s="107" t="s">
        <v>354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38" x14ac:dyDescent="0.2">
      <c r="A216" s="274"/>
      <c r="B216" s="280" t="s">
        <v>355</v>
      </c>
      <c r="C216" s="106" t="s">
        <v>356</v>
      </c>
      <c r="D216" s="107" t="s">
        <v>357</v>
      </c>
      <c r="E216" s="120">
        <v>1</v>
      </c>
      <c r="F216" s="115">
        <v>1</v>
      </c>
      <c r="G216" s="114">
        <f>E216-F216</f>
        <v>0</v>
      </c>
      <c r="H216" s="117">
        <f>F216/E216</f>
        <v>1</v>
      </c>
      <c r="I216" s="114">
        <v>10</v>
      </c>
      <c r="J216" s="115">
        <v>3</v>
      </c>
      <c r="K216" s="116">
        <f>I216-J216</f>
        <v>7</v>
      </c>
      <c r="L216" s="118">
        <f>J216/I216</f>
        <v>0.3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358</v>
      </c>
      <c r="D217" s="107" t="s">
        <v>359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360</v>
      </c>
      <c r="D218" s="107" t="s">
        <v>361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362</v>
      </c>
      <c r="D219" s="107" t="s">
        <v>290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363</v>
      </c>
      <c r="D220" s="107" t="s">
        <v>47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364</v>
      </c>
      <c r="D221" s="107" t="s">
        <v>89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365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106" t="s">
        <v>366</v>
      </c>
      <c r="D223" s="107" t="s">
        <v>367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>
        <v>1</v>
      </c>
      <c r="W223" s="115"/>
      <c r="X223" s="119"/>
      <c r="Y223"/>
      <c r="Z223"/>
      <c r="AA223"/>
      <c r="AB223"/>
    </row>
    <row r="224" spans="1:38" x14ac:dyDescent="0.2">
      <c r="A224" s="274"/>
      <c r="B224" s="280"/>
      <c r="C224" s="280" t="s">
        <v>368</v>
      </c>
      <c r="D224" s="107" t="s">
        <v>369</v>
      </c>
      <c r="E224" s="120">
        <v>10</v>
      </c>
      <c r="F224" s="115">
        <v>6</v>
      </c>
      <c r="G224" s="114">
        <f>E224-F224</f>
        <v>4</v>
      </c>
      <c r="H224" s="117">
        <f>F224/E224</f>
        <v>0.6</v>
      </c>
      <c r="I224" s="114">
        <v>9</v>
      </c>
      <c r="J224" s="115">
        <v>7</v>
      </c>
      <c r="K224" s="116">
        <f>I224-J224</f>
        <v>2</v>
      </c>
      <c r="L224" s="118">
        <f>J224/I224</f>
        <v>0.77777777777777779</v>
      </c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38" x14ac:dyDescent="0.2">
      <c r="A225" s="274"/>
      <c r="B225" s="280"/>
      <c r="C225" s="280"/>
      <c r="D225" s="107" t="s">
        <v>370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38" x14ac:dyDescent="0.2">
      <c r="A226" s="274"/>
      <c r="B226" s="280"/>
      <c r="C226" s="106" t="s">
        <v>371</v>
      </c>
      <c r="D226" s="107" t="s">
        <v>159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>
        <v>1</v>
      </c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106" t="s">
        <v>372</v>
      </c>
      <c r="D227" s="107" t="s">
        <v>47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38" x14ac:dyDescent="0.2">
      <c r="A228" s="274"/>
      <c r="B228" s="280"/>
      <c r="C228" s="106" t="s">
        <v>373</v>
      </c>
      <c r="D228" s="107" t="s">
        <v>374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38" x14ac:dyDescent="0.2">
      <c r="A229" s="274"/>
      <c r="B229" s="280"/>
      <c r="C229" s="106" t="s">
        <v>375</v>
      </c>
      <c r="D229" s="107" t="s">
        <v>376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377</v>
      </c>
      <c r="D230" s="107" t="s">
        <v>378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379</v>
      </c>
      <c r="D231" s="107" t="s">
        <v>256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1</v>
      </c>
      <c r="W231" s="115"/>
      <c r="X231" s="119"/>
      <c r="Y231"/>
      <c r="Z231"/>
      <c r="AA231"/>
      <c r="AB231"/>
    </row>
    <row r="232" spans="1:38" x14ac:dyDescent="0.2">
      <c r="A232" s="274"/>
      <c r="B232" s="280" t="s">
        <v>380</v>
      </c>
      <c r="C232" s="280" t="s">
        <v>381</v>
      </c>
      <c r="D232" s="107" t="s">
        <v>382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280"/>
      <c r="D233" s="107" t="s">
        <v>136</v>
      </c>
      <c r="E233" s="120">
        <v>20</v>
      </c>
      <c r="F233" s="115">
        <v>5</v>
      </c>
      <c r="G233" s="114">
        <f>E233-F233</f>
        <v>15</v>
      </c>
      <c r="H233" s="117">
        <f>F233/E233</f>
        <v>0.25</v>
      </c>
      <c r="I233" s="114">
        <v>60</v>
      </c>
      <c r="J233" s="115">
        <v>2</v>
      </c>
      <c r="K233" s="116">
        <f>I233-J233</f>
        <v>58</v>
      </c>
      <c r="L233" s="118">
        <f>J233/I233</f>
        <v>3.3333333333333333E-2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/>
      <c r="C234" s="280"/>
      <c r="D234" s="107" t="s">
        <v>71</v>
      </c>
      <c r="E234" s="120">
        <v>4</v>
      </c>
      <c r="F234" s="115">
        <v>2</v>
      </c>
      <c r="G234" s="114">
        <f>E234-F234</f>
        <v>2</v>
      </c>
      <c r="H234" s="117">
        <f>F234/E234</f>
        <v>0.5</v>
      </c>
      <c r="I234" s="114">
        <v>14</v>
      </c>
      <c r="J234" s="115">
        <v>1</v>
      </c>
      <c r="K234" s="116">
        <f>I234-J234</f>
        <v>13</v>
      </c>
      <c r="L234" s="118">
        <f>J234/I234</f>
        <v>7.1428571428571425E-2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383</v>
      </c>
      <c r="E235" s="120">
        <v>2</v>
      </c>
      <c r="F235" s="115">
        <v>1</v>
      </c>
      <c r="G235" s="114">
        <f>E235-F235</f>
        <v>1</v>
      </c>
      <c r="H235" s="117">
        <f>F235/E235</f>
        <v>0.5</v>
      </c>
      <c r="I235" s="114">
        <v>4</v>
      </c>
      <c r="J235" s="115">
        <v>1</v>
      </c>
      <c r="K235" s="116">
        <f>I235-J235</f>
        <v>3</v>
      </c>
      <c r="L235" s="118">
        <f>J235/I235</f>
        <v>0.25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106" t="s">
        <v>384</v>
      </c>
      <c r="D236" s="107" t="s">
        <v>385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106" t="s">
        <v>386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387</v>
      </c>
      <c r="D238" s="107" t="s">
        <v>47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>
        <v>1</v>
      </c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388</v>
      </c>
      <c r="D239" s="107" t="s">
        <v>256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389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/>
      <c r="Y240"/>
      <c r="Z240"/>
      <c r="AA240"/>
      <c r="AB240"/>
    </row>
    <row r="241" spans="1:240" ht="14.65" customHeight="1" x14ac:dyDescent="0.2">
      <c r="A241" s="1" t="s">
        <v>390</v>
      </c>
      <c r="B241" s="1"/>
      <c r="C241" s="1"/>
      <c r="D241" s="1"/>
      <c r="E241" s="58">
        <f>SUM(E181:E240)</f>
        <v>206</v>
      </c>
      <c r="F241" s="59">
        <f>SUM(F181:F240)</f>
        <v>120</v>
      </c>
      <c r="G241" s="59">
        <f>E241-F241</f>
        <v>86</v>
      </c>
      <c r="H241" s="24">
        <f>F241/E241</f>
        <v>0.58252427184466016</v>
      </c>
      <c r="I241" s="59">
        <f>SUM(I181:I240)</f>
        <v>263</v>
      </c>
      <c r="J241" s="59">
        <f>SUM(J181:J240)</f>
        <v>126</v>
      </c>
      <c r="K241" s="59">
        <f>I241-J241</f>
        <v>137</v>
      </c>
      <c r="L241" s="60">
        <f>J241/I241</f>
        <v>0.47908745247148288</v>
      </c>
      <c r="M241" s="59">
        <f>SUM(M181:M240)</f>
        <v>15</v>
      </c>
      <c r="N241" s="59">
        <f>SUM(N181:N240)</f>
        <v>5</v>
      </c>
      <c r="O241" s="59">
        <f>M241-N241</f>
        <v>10</v>
      </c>
      <c r="P241" s="24">
        <f>N241/M241</f>
        <v>0.33333333333333331</v>
      </c>
      <c r="Q241" s="59">
        <f>SUM(Q181:Q240)</f>
        <v>14</v>
      </c>
      <c r="R241" s="59">
        <f>SUM(R181:R240)</f>
        <v>1</v>
      </c>
      <c r="S241" s="59">
        <f>Q241-R241</f>
        <v>13</v>
      </c>
      <c r="T241" s="60">
        <f>R241/Q241</f>
        <v>7.1428571428571425E-2</v>
      </c>
      <c r="U241" s="59">
        <f>SUM(U181:U240)</f>
        <v>8</v>
      </c>
      <c r="V241" s="59">
        <f>SUM(V181:V240)</f>
        <v>169</v>
      </c>
      <c r="W241" s="59">
        <f>SUM(W181:W240)</f>
        <v>0</v>
      </c>
      <c r="X241" s="62">
        <f>SUM(X181:X240)</f>
        <v>3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1" t="s">
        <v>391</v>
      </c>
      <c r="B242" s="1">
        <f>B82+B136+B180+B241</f>
        <v>0</v>
      </c>
      <c r="C242" s="1" t="e">
        <f>C73+C127+C172+C241</f>
        <v>#VALUE!</v>
      </c>
      <c r="D242" s="1" t="e">
        <f>D73+D127+D172+D241</f>
        <v>#VALUE!</v>
      </c>
      <c r="E242" s="121">
        <f>E82+E136+E180+E241</f>
        <v>1095</v>
      </c>
      <c r="F242" s="122">
        <f>F82+F136+F180+F241</f>
        <v>758</v>
      </c>
      <c r="G242" s="122">
        <f>G82+G136+G180+G241</f>
        <v>337</v>
      </c>
      <c r="H242" s="123">
        <f>F242/E242</f>
        <v>0.69223744292237444</v>
      </c>
      <c r="I242" s="122">
        <f>I82+I136+I180+I241</f>
        <v>1529</v>
      </c>
      <c r="J242" s="122">
        <f>J82+J136+J180+J241</f>
        <v>663</v>
      </c>
      <c r="K242" s="122">
        <f>K82+K136+K180+K241</f>
        <v>866</v>
      </c>
      <c r="L242" s="124">
        <f>J242/I242</f>
        <v>0.43361674296926095</v>
      </c>
      <c r="M242" s="122">
        <f>M82+M136+M180+M241</f>
        <v>44</v>
      </c>
      <c r="N242" s="122">
        <f>N82+N136+N180+N241</f>
        <v>16</v>
      </c>
      <c r="O242" s="122">
        <f>O82+O136+O180+O241</f>
        <v>28</v>
      </c>
      <c r="P242" s="123">
        <f>N242/M242</f>
        <v>0.36363636363636365</v>
      </c>
      <c r="Q242" s="122">
        <f>Q82+Q136+Q180+Q241</f>
        <v>59</v>
      </c>
      <c r="R242" s="122">
        <f>R82+R136+R180+R241</f>
        <v>14</v>
      </c>
      <c r="S242" s="122">
        <f>S82+S136+S180+S241</f>
        <v>45</v>
      </c>
      <c r="T242" s="124">
        <f>R242/Q242</f>
        <v>0.23728813559322035</v>
      </c>
      <c r="U242" s="121">
        <f>U82+U136+U180+U241</f>
        <v>51</v>
      </c>
      <c r="V242" s="122">
        <f>V82+V136+V180+V241</f>
        <v>306</v>
      </c>
      <c r="W242" s="122">
        <f>W82+W136+W180+W241</f>
        <v>4</v>
      </c>
      <c r="X242" s="125">
        <f>X82+X136+X180+X241</f>
        <v>17</v>
      </c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ht="14.65" customHeight="1" x14ac:dyDescent="0.2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x14ac:dyDescent="0.2">
      <c r="A244" s="16"/>
      <c r="C244" s="16"/>
      <c r="E244" s="15"/>
      <c r="F244" s="15"/>
      <c r="G244" s="15"/>
      <c r="H244" s="126"/>
      <c r="I244" s="15"/>
      <c r="J244" s="15"/>
      <c r="K244" s="15"/>
      <c r="L244" s="15"/>
      <c r="M244" s="15"/>
      <c r="N244" s="15"/>
      <c r="O244" s="15"/>
      <c r="P244" s="126"/>
      <c r="Q244" s="15"/>
      <c r="R244" s="15"/>
      <c r="S244" s="15"/>
      <c r="T244" s="127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21.75" customHeight="1" x14ac:dyDescent="0.2">
      <c r="A245" s="282" t="s">
        <v>0</v>
      </c>
      <c r="B245" s="282"/>
      <c r="C245" s="282"/>
      <c r="D245" s="282"/>
      <c r="E245" s="282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1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19.350000000000001" customHeight="1" x14ac:dyDescent="0.2">
      <c r="A247" s="283" t="s">
        <v>392</v>
      </c>
      <c r="B247" s="283"/>
      <c r="C247" s="283"/>
      <c r="D247" s="28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20.25" x14ac:dyDescent="0.2">
      <c r="A248" s="284" t="s">
        <v>522</v>
      </c>
      <c r="B248" s="284"/>
      <c r="C248" s="284"/>
      <c r="D248" s="284"/>
      <c r="E248" s="284"/>
      <c r="F248" s="284"/>
      <c r="G248" s="284"/>
      <c r="H248" s="284"/>
      <c r="I248" s="284"/>
      <c r="J248" s="284"/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8.2" customHeight="1" x14ac:dyDescent="0.2">
      <c r="A249" s="285" t="s">
        <v>394</v>
      </c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30" customHeight="1" x14ac:dyDescent="0.2">
      <c r="A250" s="286" t="s">
        <v>395</v>
      </c>
      <c r="B250" s="286" t="s">
        <v>5</v>
      </c>
      <c r="C250" s="286" t="s">
        <v>6</v>
      </c>
      <c r="D250" s="286" t="s">
        <v>7</v>
      </c>
      <c r="E250" s="287" t="s">
        <v>8</v>
      </c>
      <c r="F250" s="287"/>
      <c r="G250" s="287"/>
      <c r="H250" s="287"/>
      <c r="I250" s="287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5" t="s">
        <v>396</v>
      </c>
      <c r="V250" s="5"/>
      <c r="W250" s="5"/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10</v>
      </c>
      <c r="F251" s="287"/>
      <c r="G251" s="287"/>
      <c r="H251" s="287"/>
      <c r="I251" s="287"/>
      <c r="J251" s="287"/>
      <c r="K251" s="287"/>
      <c r="L251" s="287"/>
      <c r="M251" s="287" t="s">
        <v>11</v>
      </c>
      <c r="N251" s="287"/>
      <c r="O251" s="287"/>
      <c r="P251" s="287"/>
      <c r="Q251" s="287"/>
      <c r="R251" s="287"/>
      <c r="S251" s="287"/>
      <c r="T251" s="287"/>
      <c r="U251" s="288" t="s">
        <v>10</v>
      </c>
      <c r="V251" s="288"/>
      <c r="W251" s="5" t="s">
        <v>12</v>
      </c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14.65" customHeight="1" x14ac:dyDescent="0.2">
      <c r="A252" s="286"/>
      <c r="B252" s="286"/>
      <c r="C252" s="286"/>
      <c r="D252" s="286"/>
      <c r="E252" s="287" t="s">
        <v>13</v>
      </c>
      <c r="F252" s="287"/>
      <c r="G252" s="287"/>
      <c r="H252" s="287"/>
      <c r="I252" s="287" t="s">
        <v>14</v>
      </c>
      <c r="J252" s="287"/>
      <c r="K252" s="287"/>
      <c r="L252" s="287"/>
      <c r="M252" s="287" t="s">
        <v>13</v>
      </c>
      <c r="N252" s="287"/>
      <c r="O252" s="287"/>
      <c r="P252" s="287"/>
      <c r="Q252" s="287" t="s">
        <v>14</v>
      </c>
      <c r="R252" s="287"/>
      <c r="S252" s="287"/>
      <c r="T252" s="287"/>
      <c r="U252" s="288"/>
      <c r="V252" s="288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22.5" x14ac:dyDescent="0.2">
      <c r="A253" s="286"/>
      <c r="B253" s="286"/>
      <c r="C253" s="286"/>
      <c r="D253" s="286"/>
      <c r="E253" s="128" t="s">
        <v>15</v>
      </c>
      <c r="F253" s="128" t="s">
        <v>16</v>
      </c>
      <c r="G253" s="128" t="s">
        <v>17</v>
      </c>
      <c r="H253" s="129" t="s">
        <v>18</v>
      </c>
      <c r="I253" s="128" t="s">
        <v>15</v>
      </c>
      <c r="J253" s="128" t="s">
        <v>16</v>
      </c>
      <c r="K253" s="128" t="s">
        <v>17</v>
      </c>
      <c r="L253" s="128" t="s">
        <v>18</v>
      </c>
      <c r="M253" s="128" t="s">
        <v>15</v>
      </c>
      <c r="N253" s="128" t="s">
        <v>16</v>
      </c>
      <c r="O253" s="128" t="s">
        <v>17</v>
      </c>
      <c r="P253" s="129" t="s">
        <v>18</v>
      </c>
      <c r="Q253" s="128" t="s">
        <v>15</v>
      </c>
      <c r="R253" s="128" t="s">
        <v>16</v>
      </c>
      <c r="S253" s="128" t="s">
        <v>17</v>
      </c>
      <c r="T253" s="128" t="s">
        <v>18</v>
      </c>
      <c r="U253" s="128" t="s">
        <v>13</v>
      </c>
      <c r="V253" s="128" t="s">
        <v>19</v>
      </c>
      <c r="W253" s="128" t="s">
        <v>13</v>
      </c>
      <c r="X253" s="21" t="s">
        <v>19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89" t="s">
        <v>397</v>
      </c>
      <c r="B254" s="289"/>
      <c r="C254" s="289"/>
      <c r="D254" s="289"/>
      <c r="E254" s="130">
        <f>E82</f>
        <v>585</v>
      </c>
      <c r="F254" s="131">
        <f>F82</f>
        <v>467</v>
      </c>
      <c r="G254" s="130">
        <f>G82</f>
        <v>118</v>
      </c>
      <c r="H254" s="132">
        <f>F254/E254</f>
        <v>0.79829059829059834</v>
      </c>
      <c r="I254" s="130">
        <f t="shared" ref="I254:O254" si="0">(I82)</f>
        <v>808</v>
      </c>
      <c r="J254" s="131">
        <f t="shared" si="0"/>
        <v>388</v>
      </c>
      <c r="K254" s="130">
        <f t="shared" si="0"/>
        <v>420</v>
      </c>
      <c r="L254" s="132">
        <f t="shared" si="0"/>
        <v>0.48019801980198018</v>
      </c>
      <c r="M254" s="130">
        <f t="shared" si="0"/>
        <v>16</v>
      </c>
      <c r="N254" s="131">
        <f t="shared" si="0"/>
        <v>9</v>
      </c>
      <c r="O254" s="130">
        <f t="shared" si="0"/>
        <v>7</v>
      </c>
      <c r="P254" s="132">
        <f t="shared" ref="P254:X254" si="1">P82</f>
        <v>0.5625</v>
      </c>
      <c r="Q254" s="130">
        <f t="shared" si="1"/>
        <v>22</v>
      </c>
      <c r="R254" s="131">
        <f t="shared" si="1"/>
        <v>9</v>
      </c>
      <c r="S254" s="130">
        <f t="shared" si="1"/>
        <v>13</v>
      </c>
      <c r="T254" s="132">
        <f t="shared" si="1"/>
        <v>0.40909090909090912</v>
      </c>
      <c r="U254" s="133">
        <f t="shared" si="1"/>
        <v>16</v>
      </c>
      <c r="V254" s="133">
        <f t="shared" si="1"/>
        <v>64</v>
      </c>
      <c r="W254" s="133">
        <f t="shared" si="1"/>
        <v>2</v>
      </c>
      <c r="X254" s="134">
        <f t="shared" si="1"/>
        <v>10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0" t="s">
        <v>398</v>
      </c>
      <c r="B255" s="290"/>
      <c r="C255" s="290"/>
      <c r="D255" s="290"/>
      <c r="E255" s="135">
        <f>E136</f>
        <v>156</v>
      </c>
      <c r="F255" s="136">
        <f>F136</f>
        <v>97</v>
      </c>
      <c r="G255" s="135">
        <f>G136</f>
        <v>59</v>
      </c>
      <c r="H255" s="137">
        <f>F255/E255</f>
        <v>0.62179487179487181</v>
      </c>
      <c r="I255" s="135">
        <f>I136</f>
        <v>184</v>
      </c>
      <c r="J255" s="136">
        <f>J136</f>
        <v>87</v>
      </c>
      <c r="K255" s="135">
        <f>K136</f>
        <v>97</v>
      </c>
      <c r="L255" s="137">
        <f>L136</f>
        <v>0.47282608695652173</v>
      </c>
      <c r="M255" s="135">
        <f>(M136)</f>
        <v>2</v>
      </c>
      <c r="N255" s="136">
        <f>(N136)</f>
        <v>1</v>
      </c>
      <c r="O255" s="135">
        <f>(O136)</f>
        <v>1</v>
      </c>
      <c r="P255" s="137">
        <f>(P136)</f>
        <v>0.5</v>
      </c>
      <c r="Q255" s="135">
        <f t="shared" ref="Q255:X255" si="2">Q136</f>
        <v>3</v>
      </c>
      <c r="R255" s="136">
        <f t="shared" si="2"/>
        <v>1</v>
      </c>
      <c r="S255" s="135">
        <f t="shared" si="2"/>
        <v>2</v>
      </c>
      <c r="T255" s="137">
        <f t="shared" si="2"/>
        <v>0.33333333333333331</v>
      </c>
      <c r="U255" s="136">
        <f t="shared" si="2"/>
        <v>19</v>
      </c>
      <c r="V255" s="136">
        <f t="shared" si="2"/>
        <v>37</v>
      </c>
      <c r="W255" s="136">
        <f t="shared" si="2"/>
        <v>0</v>
      </c>
      <c r="X255" s="138">
        <f t="shared" si="2"/>
        <v>3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1" t="s">
        <v>399</v>
      </c>
      <c r="B256" s="291"/>
      <c r="C256" s="291"/>
      <c r="D256" s="291"/>
      <c r="E256" s="139">
        <f t="shared" ref="E256:X256" si="3">E180</f>
        <v>148</v>
      </c>
      <c r="F256" s="140">
        <f t="shared" si="3"/>
        <v>74</v>
      </c>
      <c r="G256" s="139">
        <f t="shared" si="3"/>
        <v>74</v>
      </c>
      <c r="H256" s="141">
        <f t="shared" si="3"/>
        <v>0.5</v>
      </c>
      <c r="I256" s="139">
        <f t="shared" si="3"/>
        <v>274</v>
      </c>
      <c r="J256" s="140">
        <f t="shared" si="3"/>
        <v>62</v>
      </c>
      <c r="K256" s="139">
        <f t="shared" si="3"/>
        <v>212</v>
      </c>
      <c r="L256" s="141">
        <f t="shared" si="3"/>
        <v>0.22627737226277372</v>
      </c>
      <c r="M256" s="139">
        <f t="shared" si="3"/>
        <v>11</v>
      </c>
      <c r="N256" s="140">
        <f t="shared" si="3"/>
        <v>1</v>
      </c>
      <c r="O256" s="139">
        <f t="shared" si="3"/>
        <v>10</v>
      </c>
      <c r="P256" s="141">
        <f t="shared" si="3"/>
        <v>9.0909090909090912E-2</v>
      </c>
      <c r="Q256" s="139">
        <f t="shared" si="3"/>
        <v>20</v>
      </c>
      <c r="R256" s="140">
        <f t="shared" si="3"/>
        <v>3</v>
      </c>
      <c r="S256" s="139">
        <f t="shared" si="3"/>
        <v>17</v>
      </c>
      <c r="T256" s="141">
        <f t="shared" si="3"/>
        <v>0.15</v>
      </c>
      <c r="U256" s="142">
        <f t="shared" si="3"/>
        <v>8</v>
      </c>
      <c r="V256" s="142">
        <f t="shared" si="3"/>
        <v>36</v>
      </c>
      <c r="W256" s="142">
        <f t="shared" si="3"/>
        <v>2</v>
      </c>
      <c r="X256" s="143">
        <f t="shared" si="3"/>
        <v>1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2" t="s">
        <v>400</v>
      </c>
      <c r="B257" s="292"/>
      <c r="C257" s="292"/>
      <c r="D257" s="292"/>
      <c r="E257" s="144">
        <f t="shared" ref="E257:X257" si="4">E241</f>
        <v>206</v>
      </c>
      <c r="F257" s="145">
        <f t="shared" si="4"/>
        <v>120</v>
      </c>
      <c r="G257" s="144">
        <f t="shared" si="4"/>
        <v>86</v>
      </c>
      <c r="H257" s="146">
        <f t="shared" si="4"/>
        <v>0.58252427184466016</v>
      </c>
      <c r="I257" s="144">
        <f t="shared" si="4"/>
        <v>263</v>
      </c>
      <c r="J257" s="145">
        <f t="shared" si="4"/>
        <v>126</v>
      </c>
      <c r="K257" s="144">
        <f t="shared" si="4"/>
        <v>137</v>
      </c>
      <c r="L257" s="146">
        <f t="shared" si="4"/>
        <v>0.47908745247148288</v>
      </c>
      <c r="M257" s="144">
        <f t="shared" si="4"/>
        <v>15</v>
      </c>
      <c r="N257" s="145">
        <f t="shared" si="4"/>
        <v>5</v>
      </c>
      <c r="O257" s="144">
        <f t="shared" si="4"/>
        <v>10</v>
      </c>
      <c r="P257" s="146">
        <f t="shared" si="4"/>
        <v>0.33333333333333331</v>
      </c>
      <c r="Q257" s="144">
        <f t="shared" si="4"/>
        <v>14</v>
      </c>
      <c r="R257" s="145">
        <f t="shared" si="4"/>
        <v>1</v>
      </c>
      <c r="S257" s="144">
        <f t="shared" si="4"/>
        <v>13</v>
      </c>
      <c r="T257" s="146">
        <f t="shared" si="4"/>
        <v>7.1428571428571425E-2</v>
      </c>
      <c r="U257" s="145">
        <f t="shared" si="4"/>
        <v>8</v>
      </c>
      <c r="V257" s="145">
        <f t="shared" si="4"/>
        <v>169</v>
      </c>
      <c r="W257" s="145">
        <f t="shared" si="4"/>
        <v>0</v>
      </c>
      <c r="X257" s="147">
        <f t="shared" si="4"/>
        <v>3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3" t="s">
        <v>401</v>
      </c>
      <c r="B258" s="293"/>
      <c r="C258" s="293"/>
      <c r="D258" s="293"/>
      <c r="E258" s="148">
        <f t="shared" ref="E258:X258" si="5">E242</f>
        <v>1095</v>
      </c>
      <c r="F258" s="148">
        <f t="shared" si="5"/>
        <v>758</v>
      </c>
      <c r="G258" s="148">
        <f t="shared" si="5"/>
        <v>337</v>
      </c>
      <c r="H258" s="149">
        <f t="shared" si="5"/>
        <v>0.69223744292237444</v>
      </c>
      <c r="I258" s="148">
        <f t="shared" si="5"/>
        <v>1529</v>
      </c>
      <c r="J258" s="148">
        <f t="shared" si="5"/>
        <v>663</v>
      </c>
      <c r="K258" s="148">
        <f t="shared" si="5"/>
        <v>866</v>
      </c>
      <c r="L258" s="149">
        <f t="shared" si="5"/>
        <v>0.43361674296926095</v>
      </c>
      <c r="M258" s="148">
        <f t="shared" si="5"/>
        <v>44</v>
      </c>
      <c r="N258" s="148">
        <f t="shared" si="5"/>
        <v>16</v>
      </c>
      <c r="O258" s="148">
        <f t="shared" si="5"/>
        <v>28</v>
      </c>
      <c r="P258" s="149">
        <f t="shared" si="5"/>
        <v>0.36363636363636365</v>
      </c>
      <c r="Q258" s="148">
        <f t="shared" si="5"/>
        <v>59</v>
      </c>
      <c r="R258" s="148">
        <f t="shared" si="5"/>
        <v>14</v>
      </c>
      <c r="S258" s="148">
        <f t="shared" si="5"/>
        <v>45</v>
      </c>
      <c r="T258" s="149">
        <f t="shared" si="5"/>
        <v>0.23728813559322035</v>
      </c>
      <c r="U258" s="148">
        <f t="shared" si="5"/>
        <v>51</v>
      </c>
      <c r="V258" s="148">
        <f t="shared" si="5"/>
        <v>306</v>
      </c>
      <c r="W258" s="148">
        <f t="shared" si="5"/>
        <v>4</v>
      </c>
      <c r="X258" s="150">
        <f t="shared" si="5"/>
        <v>17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x14ac:dyDescent="0.2">
      <c r="A260" s="16"/>
      <c r="B260" s="16"/>
      <c r="C260" s="16"/>
      <c r="D260" s="16"/>
      <c r="H260" s="16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8.2" customHeight="1" x14ac:dyDescent="0.2">
      <c r="A261" s="285" t="s">
        <v>394</v>
      </c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ht="14.65" customHeight="1" x14ac:dyDescent="0.2">
      <c r="A262" s="286" t="s">
        <v>395</v>
      </c>
      <c r="B262" s="286" t="s">
        <v>5</v>
      </c>
      <c r="C262" s="286" t="s">
        <v>6</v>
      </c>
      <c r="D262" s="286" t="s">
        <v>7</v>
      </c>
      <c r="E262" s="294" t="s">
        <v>8</v>
      </c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x14ac:dyDescent="0.2">
      <c r="A263" s="286"/>
      <c r="B263" s="286"/>
      <c r="C263" s="286"/>
      <c r="D263" s="286"/>
      <c r="E263" s="294"/>
      <c r="F263" s="294"/>
      <c r="G263" s="294"/>
      <c r="H263" s="294"/>
      <c r="I263" s="294"/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/>
      <c r="B264" s="286"/>
      <c r="C264" s="286"/>
      <c r="D264" s="286"/>
      <c r="E264" s="287" t="s">
        <v>13</v>
      </c>
      <c r="F264" s="287"/>
      <c r="G264" s="287"/>
      <c r="H264" s="287"/>
      <c r="I264" s="294" t="s">
        <v>14</v>
      </c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22.5" x14ac:dyDescent="0.2">
      <c r="A265" s="286"/>
      <c r="B265" s="286"/>
      <c r="C265" s="286"/>
      <c r="D265" s="286"/>
      <c r="E265" s="128" t="s">
        <v>15</v>
      </c>
      <c r="F265" s="128" t="s">
        <v>16</v>
      </c>
      <c r="G265" s="128" t="s">
        <v>17</v>
      </c>
      <c r="H265" s="129" t="s">
        <v>18</v>
      </c>
      <c r="I265" s="128" t="s">
        <v>15</v>
      </c>
      <c r="J265" s="128" t="s">
        <v>16</v>
      </c>
      <c r="K265" s="128" t="s">
        <v>17</v>
      </c>
      <c r="L265" s="21" t="s">
        <v>18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89" t="s">
        <v>397</v>
      </c>
      <c r="B266" s="289"/>
      <c r="C266" s="289"/>
      <c r="D266" s="289"/>
      <c r="E266" s="130">
        <f t="shared" ref="E266:G270" si="6">E254+M254</f>
        <v>601</v>
      </c>
      <c r="F266" s="131">
        <f t="shared" si="6"/>
        <v>476</v>
      </c>
      <c r="G266" s="130">
        <f t="shared" si="6"/>
        <v>125</v>
      </c>
      <c r="H266" s="132">
        <f>F266/E266</f>
        <v>0.79201331114808649</v>
      </c>
      <c r="I266" s="130">
        <f t="shared" ref="I266:K270" si="7">I254+Q254</f>
        <v>830</v>
      </c>
      <c r="J266" s="131">
        <f t="shared" si="7"/>
        <v>397</v>
      </c>
      <c r="K266" s="130">
        <f t="shared" si="7"/>
        <v>433</v>
      </c>
      <c r="L266" s="151">
        <f>J266/I266</f>
        <v>0.47831325301204819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5" t="s">
        <v>398</v>
      </c>
      <c r="B267" s="295"/>
      <c r="C267" s="295"/>
      <c r="D267" s="295"/>
      <c r="E267" s="152">
        <f t="shared" si="6"/>
        <v>158</v>
      </c>
      <c r="F267" s="153">
        <f t="shared" si="6"/>
        <v>98</v>
      </c>
      <c r="G267" s="152">
        <f t="shared" si="6"/>
        <v>60</v>
      </c>
      <c r="H267" s="154">
        <f>F267/E267</f>
        <v>0.620253164556962</v>
      </c>
      <c r="I267" s="152">
        <f t="shared" si="7"/>
        <v>187</v>
      </c>
      <c r="J267" s="153">
        <f t="shared" si="7"/>
        <v>88</v>
      </c>
      <c r="K267" s="152">
        <f t="shared" si="7"/>
        <v>99</v>
      </c>
      <c r="L267" s="155">
        <f>J267/I267</f>
        <v>0.47058823529411764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1" t="s">
        <v>399</v>
      </c>
      <c r="B268" s="291"/>
      <c r="C268" s="291"/>
      <c r="D268" s="291"/>
      <c r="E268" s="139">
        <f t="shared" si="6"/>
        <v>159</v>
      </c>
      <c r="F268" s="140">
        <f t="shared" si="6"/>
        <v>75</v>
      </c>
      <c r="G268" s="139">
        <f t="shared" si="6"/>
        <v>84</v>
      </c>
      <c r="H268" s="141">
        <f>F268/E268</f>
        <v>0.47169811320754718</v>
      </c>
      <c r="I268" s="139">
        <f t="shared" si="7"/>
        <v>294</v>
      </c>
      <c r="J268" s="140">
        <f t="shared" si="7"/>
        <v>65</v>
      </c>
      <c r="K268" s="139">
        <f t="shared" si="7"/>
        <v>229</v>
      </c>
      <c r="L268" s="156">
        <f>J268/I268</f>
        <v>0.22108843537414966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2" t="s">
        <v>400</v>
      </c>
      <c r="B269" s="292"/>
      <c r="C269" s="292"/>
      <c r="D269" s="292"/>
      <c r="E269" s="144">
        <f t="shared" si="6"/>
        <v>221</v>
      </c>
      <c r="F269" s="145">
        <f t="shared" si="6"/>
        <v>125</v>
      </c>
      <c r="G269" s="144">
        <f t="shared" si="6"/>
        <v>96</v>
      </c>
      <c r="H269" s="146">
        <f>F269/E269</f>
        <v>0.56561085972850678</v>
      </c>
      <c r="I269" s="144">
        <f t="shared" si="7"/>
        <v>277</v>
      </c>
      <c r="J269" s="145">
        <f t="shared" si="7"/>
        <v>127</v>
      </c>
      <c r="K269" s="144">
        <f t="shared" si="7"/>
        <v>150</v>
      </c>
      <c r="L269" s="157">
        <f>J269/I269</f>
        <v>0.4584837545126354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6" t="s">
        <v>401</v>
      </c>
      <c r="B270" s="296"/>
      <c r="C270" s="296"/>
      <c r="D270" s="296"/>
      <c r="E270" s="158">
        <f t="shared" si="6"/>
        <v>1139</v>
      </c>
      <c r="F270" s="148">
        <f t="shared" si="6"/>
        <v>774</v>
      </c>
      <c r="G270" s="158">
        <f t="shared" si="6"/>
        <v>365</v>
      </c>
      <c r="H270" s="159">
        <f>F270/E270</f>
        <v>0.6795434591747147</v>
      </c>
      <c r="I270" s="158">
        <f t="shared" si="7"/>
        <v>1588</v>
      </c>
      <c r="J270" s="148">
        <f t="shared" si="7"/>
        <v>677</v>
      </c>
      <c r="K270" s="158">
        <f t="shared" si="7"/>
        <v>911</v>
      </c>
      <c r="L270" s="160">
        <f>J270/I270</f>
        <v>0.42632241813602018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x14ac:dyDescent="0.2">
      <c r="A271" s="16"/>
      <c r="B271" s="16"/>
      <c r="C271" s="16"/>
      <c r="D271" s="16"/>
      <c r="H271" s="16"/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4.65" customHeight="1" x14ac:dyDescent="0.2">
      <c r="A272" s="16"/>
      <c r="B272" s="16"/>
      <c r="C272" s="297" t="s">
        <v>402</v>
      </c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ht="55.5" customHeight="1" x14ac:dyDescent="0.2">
      <c r="A276" s="16"/>
      <c r="B276" s="16"/>
      <c r="C276" s="161" t="s">
        <v>403</v>
      </c>
      <c r="D276" s="162" t="s">
        <v>404</v>
      </c>
      <c r="E276" s="163">
        <v>44072</v>
      </c>
      <c r="F276" s="163">
        <v>44073</v>
      </c>
      <c r="G276" s="163">
        <v>44074</v>
      </c>
      <c r="H276" s="163">
        <v>44075</v>
      </c>
      <c r="I276" s="163">
        <v>44076</v>
      </c>
      <c r="J276" s="163">
        <v>44077</v>
      </c>
      <c r="K276" s="163">
        <v>44078</v>
      </c>
      <c r="L276" s="163">
        <v>44079</v>
      </c>
      <c r="M276" s="163">
        <v>44080</v>
      </c>
      <c r="N276" s="163">
        <v>44081</v>
      </c>
      <c r="O276" s="163">
        <v>44082</v>
      </c>
      <c r="P276" s="163">
        <v>44083</v>
      </c>
      <c r="Q276" s="163">
        <v>44084</v>
      </c>
      <c r="R276" s="163">
        <v>44085</v>
      </c>
      <c r="S276" s="163">
        <v>44086</v>
      </c>
      <c r="T276" s="163">
        <v>44087</v>
      </c>
      <c r="U276" s="163">
        <v>44088</v>
      </c>
      <c r="V276" s="163">
        <v>44089</v>
      </c>
      <c r="W276" s="163">
        <v>44090</v>
      </c>
      <c r="X276" s="163">
        <v>44091</v>
      </c>
      <c r="Y276" s="163">
        <v>44092</v>
      </c>
      <c r="Z276" s="163">
        <v>44093</v>
      </c>
      <c r="AA276" s="163">
        <v>44094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 t="s">
        <v>397</v>
      </c>
      <c r="D277" s="164" t="s">
        <v>405</v>
      </c>
      <c r="E277" s="165">
        <v>0.83</v>
      </c>
      <c r="F277" s="165">
        <v>0.84</v>
      </c>
      <c r="G277" s="165">
        <v>0.83</v>
      </c>
      <c r="H277" s="165">
        <v>0.82</v>
      </c>
      <c r="I277" s="165">
        <v>0.82</v>
      </c>
      <c r="J277" s="165">
        <v>0.82</v>
      </c>
      <c r="K277" s="165">
        <v>0.82</v>
      </c>
      <c r="L277" s="165">
        <v>0.82</v>
      </c>
      <c r="M277" s="165">
        <v>0.82</v>
      </c>
      <c r="N277" s="165">
        <v>0.82</v>
      </c>
      <c r="O277" s="165">
        <v>0.83</v>
      </c>
      <c r="P277" s="165">
        <v>0.83</v>
      </c>
      <c r="Q277" s="165">
        <v>0.83</v>
      </c>
      <c r="R277" s="165">
        <v>0.84</v>
      </c>
      <c r="S277" s="165">
        <v>0.83</v>
      </c>
      <c r="T277" s="165">
        <v>0.83</v>
      </c>
      <c r="U277" s="165">
        <v>0.84</v>
      </c>
      <c r="V277" s="165">
        <v>0.84</v>
      </c>
      <c r="W277" s="165">
        <v>0.85</v>
      </c>
      <c r="X277" s="165">
        <v>0.85</v>
      </c>
      <c r="Y277" s="165">
        <v>0.85</v>
      </c>
      <c r="Z277" s="165">
        <v>0.85</v>
      </c>
      <c r="AA277" s="165">
        <v>0.84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406</v>
      </c>
      <c r="E278" s="167">
        <v>0.53</v>
      </c>
      <c r="F278" s="167">
        <v>0.53</v>
      </c>
      <c r="G278" s="167">
        <v>0.54</v>
      </c>
      <c r="H278" s="167">
        <v>0.55000000000000004</v>
      </c>
      <c r="I278" s="167">
        <v>0.56000000000000005</v>
      </c>
      <c r="J278" s="167">
        <v>0.56000000000000005</v>
      </c>
      <c r="K278" s="167">
        <v>0.56000000000000005</v>
      </c>
      <c r="L278" s="167">
        <v>0.56000000000000005</v>
      </c>
      <c r="M278" s="167">
        <v>0.56000000000000005</v>
      </c>
      <c r="N278" s="167">
        <v>0.56000000000000005</v>
      </c>
      <c r="O278" s="167">
        <v>0.56000000000000005</v>
      </c>
      <c r="P278" s="167">
        <v>0.55000000000000004</v>
      </c>
      <c r="Q278" s="167">
        <v>0.55000000000000004</v>
      </c>
      <c r="R278" s="167">
        <v>0.55000000000000004</v>
      </c>
      <c r="S278" s="167">
        <v>0.55000000000000004</v>
      </c>
      <c r="T278" s="167">
        <v>0.55000000000000004</v>
      </c>
      <c r="U278" s="167">
        <v>0.54</v>
      </c>
      <c r="V278" s="167">
        <v>0.54</v>
      </c>
      <c r="W278" s="167">
        <v>0.53</v>
      </c>
      <c r="X278" s="167">
        <v>0.53</v>
      </c>
      <c r="Y278" s="167">
        <v>0.52</v>
      </c>
      <c r="Z278" s="167">
        <v>0.52</v>
      </c>
      <c r="AA278" s="167">
        <v>0.51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6" t="s">
        <v>407</v>
      </c>
      <c r="E279" s="167">
        <v>0.4</v>
      </c>
      <c r="F279" s="167">
        <v>0.4</v>
      </c>
      <c r="G279" s="167">
        <v>0.4</v>
      </c>
      <c r="H279" s="167">
        <v>0.39</v>
      </c>
      <c r="I279" s="167">
        <v>0.39</v>
      </c>
      <c r="J279" s="167">
        <v>0.39</v>
      </c>
      <c r="K279" s="167">
        <v>0.4</v>
      </c>
      <c r="L279" s="167">
        <v>0.42</v>
      </c>
      <c r="M279" s="167">
        <v>0.42</v>
      </c>
      <c r="N279" s="167">
        <v>0.41</v>
      </c>
      <c r="O279" s="167">
        <v>0.41</v>
      </c>
      <c r="P279" s="167">
        <v>0.4</v>
      </c>
      <c r="Q279" s="167">
        <v>0.4</v>
      </c>
      <c r="R279" s="167">
        <v>0.41</v>
      </c>
      <c r="S279" s="167">
        <v>0.41</v>
      </c>
      <c r="T279" s="167">
        <v>0.4</v>
      </c>
      <c r="U279" s="167">
        <v>0.41</v>
      </c>
      <c r="V279" s="167">
        <v>0.45</v>
      </c>
      <c r="W279" s="167">
        <v>0.49</v>
      </c>
      <c r="X279" s="167">
        <v>0.5</v>
      </c>
      <c r="Y279" s="167">
        <v>0.5</v>
      </c>
      <c r="Z279" s="167">
        <v>0.5</v>
      </c>
      <c r="AA279" s="167">
        <v>0.53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8"/>
      <c r="D280" s="168" t="s">
        <v>408</v>
      </c>
      <c r="E280" s="169">
        <v>0.23</v>
      </c>
      <c r="F280" s="169">
        <v>0.21</v>
      </c>
      <c r="G280" s="169">
        <v>0.22</v>
      </c>
      <c r="H280" s="169">
        <v>0.24</v>
      </c>
      <c r="I280" s="169">
        <v>0.24</v>
      </c>
      <c r="J280" s="169">
        <v>0.22</v>
      </c>
      <c r="K280" s="169">
        <v>0.21</v>
      </c>
      <c r="L280" s="169">
        <v>0.21</v>
      </c>
      <c r="M280" s="169">
        <v>0.22</v>
      </c>
      <c r="N280" s="169">
        <v>0.21</v>
      </c>
      <c r="O280" s="169">
        <v>0.56000000000000005</v>
      </c>
      <c r="P280" s="169">
        <v>0.18</v>
      </c>
      <c r="Q280" s="169">
        <v>0.2</v>
      </c>
      <c r="R280" s="169">
        <v>0.2</v>
      </c>
      <c r="S280" s="169">
        <v>0.2</v>
      </c>
      <c r="T280" s="169">
        <v>0.2</v>
      </c>
      <c r="U280" s="169">
        <v>0.21</v>
      </c>
      <c r="V280" s="169">
        <v>0.22</v>
      </c>
      <c r="W280" s="169">
        <v>0.27</v>
      </c>
      <c r="X280" s="169">
        <v>0.28999999999999998</v>
      </c>
      <c r="Y280" s="169">
        <v>0.31</v>
      </c>
      <c r="Z280" s="169">
        <v>0.35</v>
      </c>
      <c r="AA280" s="169">
        <v>0.38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 t="s">
        <v>398</v>
      </c>
      <c r="D281" s="170" t="s">
        <v>405</v>
      </c>
      <c r="E281" s="171">
        <v>0.6</v>
      </c>
      <c r="F281" s="171">
        <v>0.6</v>
      </c>
      <c r="G281" s="171">
        <v>0.6</v>
      </c>
      <c r="H281" s="171">
        <v>0.6</v>
      </c>
      <c r="I281" s="171">
        <v>0.61</v>
      </c>
      <c r="J281" s="171">
        <v>0.6</v>
      </c>
      <c r="K281" s="171">
        <v>0.59</v>
      </c>
      <c r="L281" s="171">
        <v>0.57999999999999996</v>
      </c>
      <c r="M281" s="171">
        <v>0.56999999999999995</v>
      </c>
      <c r="N281" s="171">
        <v>0.56999999999999995</v>
      </c>
      <c r="O281" s="171">
        <v>0.56000000000000005</v>
      </c>
      <c r="P281" s="171">
        <v>0.56000000000000005</v>
      </c>
      <c r="Q281" s="171">
        <v>0.56999999999999995</v>
      </c>
      <c r="R281" s="171">
        <v>0.59</v>
      </c>
      <c r="S281" s="171">
        <v>0.6</v>
      </c>
      <c r="T281" s="171">
        <v>0.62</v>
      </c>
      <c r="U281" s="171">
        <v>0.63</v>
      </c>
      <c r="V281" s="171">
        <v>0.64</v>
      </c>
      <c r="W281" s="171">
        <v>0.65</v>
      </c>
      <c r="X281" s="171">
        <v>0.65</v>
      </c>
      <c r="Y281" s="171">
        <v>0.66</v>
      </c>
      <c r="Z281" s="171">
        <v>0.66</v>
      </c>
      <c r="AA281" s="171">
        <v>0.65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406</v>
      </c>
      <c r="E282" s="171">
        <v>0.45</v>
      </c>
      <c r="F282" s="171">
        <v>0.46</v>
      </c>
      <c r="G282" s="171">
        <v>0.47</v>
      </c>
      <c r="H282" s="171">
        <v>0.49</v>
      </c>
      <c r="I282" s="171">
        <v>0.49</v>
      </c>
      <c r="J282" s="171">
        <v>0.5</v>
      </c>
      <c r="K282" s="171">
        <v>0.5</v>
      </c>
      <c r="L282" s="171">
        <v>0.51</v>
      </c>
      <c r="M282" s="171">
        <v>0.52</v>
      </c>
      <c r="N282" s="171">
        <v>0.52</v>
      </c>
      <c r="O282" s="171">
        <v>0.52</v>
      </c>
      <c r="P282" s="171">
        <v>0.52</v>
      </c>
      <c r="Q282" s="171">
        <v>0.52</v>
      </c>
      <c r="R282" s="171">
        <v>0.52</v>
      </c>
      <c r="S282" s="171">
        <v>0.5</v>
      </c>
      <c r="T282" s="171">
        <v>0.5</v>
      </c>
      <c r="U282" s="171">
        <v>0.5</v>
      </c>
      <c r="V282" s="171">
        <v>0.48</v>
      </c>
      <c r="W282" s="171">
        <v>0.47</v>
      </c>
      <c r="X282" s="171">
        <v>0.47</v>
      </c>
      <c r="Y282" s="171">
        <v>0.47</v>
      </c>
      <c r="Z282" s="171">
        <v>0.46</v>
      </c>
      <c r="AA282" s="171">
        <v>0.46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407</v>
      </c>
      <c r="E283" s="171">
        <v>0.36</v>
      </c>
      <c r="F283" s="171">
        <v>0.28999999999999998</v>
      </c>
      <c r="G283" s="171">
        <v>0.28999999999999998</v>
      </c>
      <c r="H283" s="171">
        <v>0.28999999999999998</v>
      </c>
      <c r="I283" s="171">
        <v>0.28999999999999998</v>
      </c>
      <c r="J283" s="171">
        <v>0.28999999999999998</v>
      </c>
      <c r="K283" s="171">
        <v>0.36</v>
      </c>
      <c r="L283" s="171">
        <v>0.43</v>
      </c>
      <c r="M283" s="171">
        <v>0.5</v>
      </c>
      <c r="N283" s="171">
        <v>0.5</v>
      </c>
      <c r="O283" s="171">
        <v>0.5</v>
      </c>
      <c r="P283" s="171">
        <v>0.5</v>
      </c>
      <c r="Q283" s="171">
        <v>0.5</v>
      </c>
      <c r="R283" s="171">
        <v>0.5</v>
      </c>
      <c r="S283" s="171">
        <v>0.5</v>
      </c>
      <c r="T283" s="171">
        <v>0.43</v>
      </c>
      <c r="U283" s="171">
        <v>0.36</v>
      </c>
      <c r="V283" s="171">
        <v>0.28999999999999998</v>
      </c>
      <c r="W283" s="171">
        <v>0.21</v>
      </c>
      <c r="X283" s="171">
        <v>0.14000000000000001</v>
      </c>
      <c r="Y283" s="171">
        <v>7.0000000000000007E-2</v>
      </c>
      <c r="Z283" s="171">
        <v>0</v>
      </c>
      <c r="AA283" s="171">
        <v>7.0000000000000007E-2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299"/>
      <c r="D284" s="170" t="s">
        <v>408</v>
      </c>
      <c r="E284" s="171">
        <v>0.19</v>
      </c>
      <c r="F284" s="171">
        <v>0.14000000000000001</v>
      </c>
      <c r="G284" s="171">
        <v>0.05</v>
      </c>
      <c r="H284" s="171">
        <v>0.05</v>
      </c>
      <c r="I284" s="171">
        <v>0.05</v>
      </c>
      <c r="J284" s="171">
        <v>0.05</v>
      </c>
      <c r="K284" s="171">
        <v>0.14000000000000001</v>
      </c>
      <c r="L284" s="171">
        <v>0.24</v>
      </c>
      <c r="M284" s="171">
        <v>0.33</v>
      </c>
      <c r="N284" s="171">
        <v>0.48</v>
      </c>
      <c r="O284" s="171">
        <v>0.52</v>
      </c>
      <c r="P284" s="171">
        <v>0.52</v>
      </c>
      <c r="Q284" s="171">
        <v>0.52</v>
      </c>
      <c r="R284" s="171">
        <v>0.43</v>
      </c>
      <c r="S284" s="171">
        <v>0.33</v>
      </c>
      <c r="T284" s="171">
        <v>0.24</v>
      </c>
      <c r="U284" s="171">
        <v>0.1</v>
      </c>
      <c r="V284" s="171">
        <v>0.05</v>
      </c>
      <c r="W284" s="171">
        <v>0.05</v>
      </c>
      <c r="X284" s="171">
        <v>0.05</v>
      </c>
      <c r="Y284" s="171">
        <v>0.05</v>
      </c>
      <c r="Z284" s="171">
        <v>0.05</v>
      </c>
      <c r="AA284" s="171">
        <v>0.05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 t="s">
        <v>399</v>
      </c>
      <c r="D285" s="172" t="s">
        <v>405</v>
      </c>
      <c r="E285" s="173">
        <v>0.56999999999999995</v>
      </c>
      <c r="F285" s="173">
        <v>0.56999999999999995</v>
      </c>
      <c r="G285" s="173">
        <v>0.56999999999999995</v>
      </c>
      <c r="H285" s="173">
        <v>0.57999999999999996</v>
      </c>
      <c r="I285" s="173">
        <v>0.6</v>
      </c>
      <c r="J285" s="173">
        <v>0.61</v>
      </c>
      <c r="K285" s="173">
        <v>0.62</v>
      </c>
      <c r="L285" s="173">
        <v>0.62</v>
      </c>
      <c r="M285" s="173">
        <v>0.62</v>
      </c>
      <c r="N285" s="173">
        <v>0.63</v>
      </c>
      <c r="O285" s="173">
        <v>0.63</v>
      </c>
      <c r="P285" s="173">
        <v>0.62</v>
      </c>
      <c r="Q285" s="173">
        <v>0.61</v>
      </c>
      <c r="R285" s="173">
        <v>0.6</v>
      </c>
      <c r="S285" s="173">
        <v>0.57999999999999996</v>
      </c>
      <c r="T285" s="173">
        <v>0.56999999999999995</v>
      </c>
      <c r="U285" s="173">
        <v>0.57999999999999996</v>
      </c>
      <c r="V285" s="173">
        <v>0.54</v>
      </c>
      <c r="W285" s="173">
        <v>0.52</v>
      </c>
      <c r="X285" s="173">
        <v>0.5</v>
      </c>
      <c r="Y285" s="173">
        <v>0.49</v>
      </c>
      <c r="Z285" s="173">
        <v>0.49</v>
      </c>
      <c r="AA285" s="173">
        <v>0.48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406</v>
      </c>
      <c r="E286" s="175">
        <v>0.27</v>
      </c>
      <c r="F286" s="175">
        <v>0.27</v>
      </c>
      <c r="G286" s="175">
        <v>0.28000000000000003</v>
      </c>
      <c r="H286" s="175">
        <v>0.28000000000000003</v>
      </c>
      <c r="I286" s="175">
        <v>0.28000000000000003</v>
      </c>
      <c r="J286" s="175">
        <v>0.28000000000000003</v>
      </c>
      <c r="K286" s="175">
        <v>0.28999999999999998</v>
      </c>
      <c r="L286" s="175">
        <v>0.28999999999999998</v>
      </c>
      <c r="M286" s="175">
        <v>0.3</v>
      </c>
      <c r="N286" s="175">
        <v>0.3</v>
      </c>
      <c r="O286" s="175">
        <v>0.31</v>
      </c>
      <c r="P286" s="175">
        <v>0.32</v>
      </c>
      <c r="Q286" s="175">
        <v>0.32</v>
      </c>
      <c r="R286" s="175">
        <v>0.31</v>
      </c>
      <c r="S286" s="175">
        <v>0.31</v>
      </c>
      <c r="T286" s="175">
        <v>0.3</v>
      </c>
      <c r="U286" s="175">
        <v>0.3</v>
      </c>
      <c r="V286" s="175">
        <v>0.28999999999999998</v>
      </c>
      <c r="W286" s="175">
        <v>0.28999999999999998</v>
      </c>
      <c r="X286" s="175">
        <v>0.28000000000000003</v>
      </c>
      <c r="Y286" s="175">
        <v>0.28000000000000003</v>
      </c>
      <c r="Z286" s="175">
        <v>0.27</v>
      </c>
      <c r="AA286" s="175">
        <v>0.26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4" t="s">
        <v>407</v>
      </c>
      <c r="E287" s="175">
        <v>0.18</v>
      </c>
      <c r="F287" s="175">
        <v>0.19</v>
      </c>
      <c r="G287" s="175">
        <v>0.19</v>
      </c>
      <c r="H287" s="175">
        <v>0.18</v>
      </c>
      <c r="I287" s="175">
        <v>0.17</v>
      </c>
      <c r="J287" s="175">
        <v>0.18</v>
      </c>
      <c r="K287" s="175">
        <v>0.16</v>
      </c>
      <c r="L287" s="175">
        <v>0.16</v>
      </c>
      <c r="M287" s="175">
        <v>0.16</v>
      </c>
      <c r="N287" s="175">
        <v>0.16</v>
      </c>
      <c r="O287" s="175">
        <v>0.14000000000000001</v>
      </c>
      <c r="P287" s="175">
        <v>0.13</v>
      </c>
      <c r="Q287" s="175">
        <v>0.12</v>
      </c>
      <c r="R287" s="175">
        <v>0.12</v>
      </c>
      <c r="S287" s="175">
        <v>0.1</v>
      </c>
      <c r="T287" s="175">
        <v>0.09</v>
      </c>
      <c r="U287" s="175">
        <v>0.09</v>
      </c>
      <c r="V287" s="175">
        <v>0.09</v>
      </c>
      <c r="W287" s="175">
        <v>0.09</v>
      </c>
      <c r="X287" s="175">
        <v>0.1</v>
      </c>
      <c r="Y287" s="175">
        <v>0.1</v>
      </c>
      <c r="Z287" s="175">
        <v>0.12</v>
      </c>
      <c r="AA287" s="175">
        <v>0.12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0"/>
      <c r="D288" s="176" t="s">
        <v>408</v>
      </c>
      <c r="E288" s="177">
        <v>0.12</v>
      </c>
      <c r="F288" s="177">
        <v>0.12</v>
      </c>
      <c r="G288" s="177">
        <v>0.13</v>
      </c>
      <c r="H288" s="177">
        <v>0.13</v>
      </c>
      <c r="I288" s="177">
        <v>0.13</v>
      </c>
      <c r="J288" s="177">
        <v>0.13</v>
      </c>
      <c r="K288" s="177">
        <v>0.16</v>
      </c>
      <c r="L288" s="177">
        <v>0.18</v>
      </c>
      <c r="M288" s="177">
        <v>0.18</v>
      </c>
      <c r="N288" s="177">
        <v>0.16</v>
      </c>
      <c r="O288" s="177">
        <v>0.14000000000000001</v>
      </c>
      <c r="P288" s="177">
        <v>0.14000000000000001</v>
      </c>
      <c r="Q288" s="177">
        <v>0.11</v>
      </c>
      <c r="R288" s="177">
        <v>0.11</v>
      </c>
      <c r="S288" s="177">
        <v>0.11</v>
      </c>
      <c r="T288" s="177">
        <v>0.12</v>
      </c>
      <c r="U288" s="177">
        <v>0.13</v>
      </c>
      <c r="V288" s="177">
        <v>0.14000000000000001</v>
      </c>
      <c r="W288" s="177">
        <v>0.16</v>
      </c>
      <c r="X288" s="177">
        <v>0.17</v>
      </c>
      <c r="Y288" s="177">
        <v>0.16</v>
      </c>
      <c r="Z288" s="177">
        <v>0.14000000000000001</v>
      </c>
      <c r="AA288" s="177">
        <v>0.14000000000000001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 t="s">
        <v>400</v>
      </c>
      <c r="D289" s="178" t="s">
        <v>405</v>
      </c>
      <c r="E289" s="179">
        <v>0.61</v>
      </c>
      <c r="F289" s="179">
        <v>0.61</v>
      </c>
      <c r="G289" s="179">
        <v>0.61</v>
      </c>
      <c r="H289" s="179">
        <v>0.61</v>
      </c>
      <c r="I289" s="179">
        <v>0.61</v>
      </c>
      <c r="J289" s="179">
        <v>0.62</v>
      </c>
      <c r="K289" s="179">
        <v>0.62</v>
      </c>
      <c r="L289" s="179">
        <v>0.62</v>
      </c>
      <c r="M289" s="179">
        <v>0.62</v>
      </c>
      <c r="N289" s="179">
        <v>0.63</v>
      </c>
      <c r="O289" s="179">
        <v>0.62</v>
      </c>
      <c r="P289" s="179">
        <v>0.62</v>
      </c>
      <c r="Q289" s="179">
        <v>0.62</v>
      </c>
      <c r="R289" s="179">
        <v>0.63</v>
      </c>
      <c r="S289" s="179">
        <v>0.64</v>
      </c>
      <c r="T289" s="179">
        <v>0.64</v>
      </c>
      <c r="U289" s="179">
        <v>0.65</v>
      </c>
      <c r="V289" s="179">
        <v>0.65</v>
      </c>
      <c r="W289" s="179">
        <v>0.67</v>
      </c>
      <c r="X289" s="179">
        <v>0.66</v>
      </c>
      <c r="Y289" s="179">
        <v>0.65</v>
      </c>
      <c r="Z289" s="179">
        <v>0.65</v>
      </c>
      <c r="AA289" s="179">
        <v>0.64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406</v>
      </c>
      <c r="E290" s="179">
        <v>0.47</v>
      </c>
      <c r="F290" s="179">
        <v>0.48</v>
      </c>
      <c r="G290" s="179">
        <v>0.48</v>
      </c>
      <c r="H290" s="179">
        <v>0.47</v>
      </c>
      <c r="I290" s="179">
        <v>0.47</v>
      </c>
      <c r="J290" s="179">
        <v>0.47</v>
      </c>
      <c r="K290" s="179">
        <v>0.47</v>
      </c>
      <c r="L290" s="179">
        <v>0.48</v>
      </c>
      <c r="M290" s="179">
        <v>0.49</v>
      </c>
      <c r="N290" s="179">
        <v>0.5</v>
      </c>
      <c r="O290" s="179">
        <v>0.51</v>
      </c>
      <c r="P290" s="179">
        <v>0.52</v>
      </c>
      <c r="Q290" s="179">
        <v>0.52</v>
      </c>
      <c r="R290" s="179">
        <v>0.52</v>
      </c>
      <c r="S290" s="179">
        <v>0.53</v>
      </c>
      <c r="T290" s="179">
        <v>0.53</v>
      </c>
      <c r="U290" s="179">
        <v>0.52</v>
      </c>
      <c r="V290" s="179">
        <v>0.51</v>
      </c>
      <c r="W290" s="179">
        <v>0.49</v>
      </c>
      <c r="X290" s="179">
        <v>0.49</v>
      </c>
      <c r="Y290" s="179">
        <v>0.48</v>
      </c>
      <c r="Z290" s="179">
        <v>0.48</v>
      </c>
      <c r="AA290" s="179">
        <v>0.47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407</v>
      </c>
      <c r="E291" s="179">
        <v>0.15</v>
      </c>
      <c r="F291" s="179">
        <v>0.14000000000000001</v>
      </c>
      <c r="G291" s="179">
        <v>0.12</v>
      </c>
      <c r="H291" s="179">
        <v>0.1</v>
      </c>
      <c r="I291" s="179">
        <v>0.09</v>
      </c>
      <c r="J291" s="179">
        <v>0.12</v>
      </c>
      <c r="K291" s="179">
        <v>0.14000000000000001</v>
      </c>
      <c r="L291" s="179">
        <v>0.16</v>
      </c>
      <c r="M291" s="179">
        <v>0.21</v>
      </c>
      <c r="N291" s="179">
        <v>0.26</v>
      </c>
      <c r="O291" s="179">
        <v>0.28999999999999998</v>
      </c>
      <c r="P291" s="179">
        <v>0.31</v>
      </c>
      <c r="Q291" s="179">
        <v>0.3</v>
      </c>
      <c r="R291" s="179">
        <v>0.3</v>
      </c>
      <c r="S291" s="179">
        <v>0.31</v>
      </c>
      <c r="T291" s="179">
        <v>0.3</v>
      </c>
      <c r="U291" s="179">
        <v>0.28000000000000003</v>
      </c>
      <c r="V291" s="179">
        <v>0.28000000000000003</v>
      </c>
      <c r="W291" s="179">
        <v>0.3</v>
      </c>
      <c r="X291" s="179">
        <v>0.31</v>
      </c>
      <c r="Y291" s="179">
        <v>0.31</v>
      </c>
      <c r="Z291" s="179">
        <v>0.3</v>
      </c>
      <c r="AA291" s="179">
        <v>0.31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408</v>
      </c>
      <c r="E292" s="179">
        <v>0.05</v>
      </c>
      <c r="F292" s="179">
        <v>0.06</v>
      </c>
      <c r="G292" s="179">
        <v>0.08</v>
      </c>
      <c r="H292" s="179">
        <v>0.11</v>
      </c>
      <c r="I292" s="179">
        <v>0.11</v>
      </c>
      <c r="J292" s="179">
        <v>0.1</v>
      </c>
      <c r="K292" s="179">
        <v>0.09</v>
      </c>
      <c r="L292" s="179">
        <v>0.08</v>
      </c>
      <c r="M292" s="179">
        <v>7.0000000000000007E-2</v>
      </c>
      <c r="N292" s="179">
        <v>0.05</v>
      </c>
      <c r="O292" s="179">
        <v>0.02</v>
      </c>
      <c r="P292" s="179">
        <v>0.05</v>
      </c>
      <c r="Q292" s="179">
        <v>0.06</v>
      </c>
      <c r="R292" s="179">
        <v>0.08</v>
      </c>
      <c r="S292" s="179">
        <v>0.08</v>
      </c>
      <c r="T292" s="179">
        <v>0.08</v>
      </c>
      <c r="U292" s="179">
        <v>0.11</v>
      </c>
      <c r="V292" s="179">
        <v>0.11</v>
      </c>
      <c r="W292" s="179">
        <v>7.0000000000000007E-2</v>
      </c>
      <c r="X292" s="179">
        <v>0.05</v>
      </c>
      <c r="Y292" s="179">
        <v>0.05</v>
      </c>
      <c r="Z292" s="179">
        <v>0.03</v>
      </c>
      <c r="AA292" s="179">
        <v>0.04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 t="s">
        <v>409</v>
      </c>
      <c r="D293" s="180" t="s">
        <v>405</v>
      </c>
      <c r="E293" s="181">
        <v>0.73</v>
      </c>
      <c r="F293" s="181">
        <v>0.73</v>
      </c>
      <c r="G293" s="181">
        <v>0.72</v>
      </c>
      <c r="H293" s="181">
        <v>0.72</v>
      </c>
      <c r="I293" s="181">
        <v>0.72</v>
      </c>
      <c r="J293" s="181">
        <v>0.72</v>
      </c>
      <c r="K293" s="181">
        <v>0.73</v>
      </c>
      <c r="L293" s="181">
        <v>0.72</v>
      </c>
      <c r="M293" s="181">
        <v>0.72</v>
      </c>
      <c r="N293" s="181">
        <v>0.73</v>
      </c>
      <c r="O293" s="181">
        <v>0.73</v>
      </c>
      <c r="P293" s="181">
        <v>0.72</v>
      </c>
      <c r="Q293" s="181">
        <v>0.73</v>
      </c>
      <c r="R293" s="181">
        <v>0.73</v>
      </c>
      <c r="S293" s="181">
        <v>0.73</v>
      </c>
      <c r="T293" s="181">
        <v>0.73</v>
      </c>
      <c r="U293" s="181">
        <v>0.74</v>
      </c>
      <c r="V293" s="181">
        <v>0.74</v>
      </c>
      <c r="W293" s="181">
        <v>0.74</v>
      </c>
      <c r="X293" s="181">
        <v>0.74</v>
      </c>
      <c r="Y293" s="181">
        <v>0.74</v>
      </c>
      <c r="Z293" s="181">
        <v>0.74</v>
      </c>
      <c r="AA293" s="181">
        <v>0.73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408</v>
      </c>
      <c r="E294" s="183">
        <v>0.46</v>
      </c>
      <c r="F294" s="183">
        <v>0.47</v>
      </c>
      <c r="G294" s="183">
        <v>0.47</v>
      </c>
      <c r="H294" s="183">
        <v>0.48</v>
      </c>
      <c r="I294" s="183">
        <v>0.49</v>
      </c>
      <c r="J294" s="183">
        <v>0.49</v>
      </c>
      <c r="K294" s="183">
        <v>0.49</v>
      </c>
      <c r="L294" s="183">
        <v>0.5</v>
      </c>
      <c r="M294" s="183">
        <v>0.5</v>
      </c>
      <c r="N294" s="183">
        <v>0.5</v>
      </c>
      <c r="O294" s="183">
        <v>0.5</v>
      </c>
      <c r="P294" s="183">
        <v>0.5</v>
      </c>
      <c r="Q294" s="183">
        <v>0.5</v>
      </c>
      <c r="R294" s="183">
        <v>0.5</v>
      </c>
      <c r="S294" s="183">
        <v>0.5</v>
      </c>
      <c r="T294" s="183">
        <v>0.5</v>
      </c>
      <c r="U294" s="183">
        <v>0.49</v>
      </c>
      <c r="V294" s="183">
        <v>0.48</v>
      </c>
      <c r="W294" s="183">
        <v>0.48</v>
      </c>
      <c r="X294" s="183">
        <v>0.47</v>
      </c>
      <c r="Y294" s="183">
        <v>0.47</v>
      </c>
      <c r="Z294" s="183">
        <v>0.46</v>
      </c>
      <c r="AA294" s="183">
        <v>0.45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2" t="s">
        <v>407</v>
      </c>
      <c r="E295" s="183">
        <v>0.27</v>
      </c>
      <c r="F295" s="183">
        <v>0.26</v>
      </c>
      <c r="G295" s="183">
        <v>0.27</v>
      </c>
      <c r="H295" s="183">
        <v>0.25</v>
      </c>
      <c r="I295" s="183">
        <v>0.24</v>
      </c>
      <c r="J295" s="183">
        <v>0.26</v>
      </c>
      <c r="K295" s="183">
        <v>0.27</v>
      </c>
      <c r="L295" s="183">
        <v>0.28000000000000003</v>
      </c>
      <c r="M295" s="183">
        <v>0.3</v>
      </c>
      <c r="N295" s="183">
        <v>0.31</v>
      </c>
      <c r="O295" s="183">
        <v>0.32</v>
      </c>
      <c r="P295" s="183">
        <v>0.32</v>
      </c>
      <c r="Q295" s="183">
        <v>0.31</v>
      </c>
      <c r="R295" s="183">
        <v>0.31</v>
      </c>
      <c r="S295" s="183">
        <v>0.31</v>
      </c>
      <c r="T295" s="183">
        <v>0.28999999999999998</v>
      </c>
      <c r="U295" s="183">
        <v>0.28000000000000003</v>
      </c>
      <c r="V295" s="183">
        <v>0.28999999999999998</v>
      </c>
      <c r="W295" s="183">
        <v>0.31</v>
      </c>
      <c r="X295" s="183">
        <v>0.32</v>
      </c>
      <c r="Y295" s="183">
        <v>0.31</v>
      </c>
      <c r="Z295" s="183">
        <v>0.31</v>
      </c>
      <c r="AA295" s="183">
        <v>0.33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4" t="s">
        <v>408</v>
      </c>
      <c r="E296" s="185">
        <v>0.16</v>
      </c>
      <c r="F296" s="185">
        <v>0.16</v>
      </c>
      <c r="G296" s="185">
        <v>0.16</v>
      </c>
      <c r="H296" s="185">
        <v>0.18</v>
      </c>
      <c r="I296" s="185">
        <v>0.17</v>
      </c>
      <c r="J296" s="185">
        <v>0.17</v>
      </c>
      <c r="K296" s="185">
        <v>0.17</v>
      </c>
      <c r="L296" s="185">
        <v>0.18</v>
      </c>
      <c r="M296" s="185">
        <v>0.18</v>
      </c>
      <c r="N296" s="185">
        <v>0.17</v>
      </c>
      <c r="O296" s="185">
        <v>0.16</v>
      </c>
      <c r="P296" s="185">
        <v>0.15</v>
      </c>
      <c r="Q296" s="185">
        <v>0.16</v>
      </c>
      <c r="R296" s="185">
        <v>0.16</v>
      </c>
      <c r="S296" s="185">
        <v>0.16</v>
      </c>
      <c r="T296" s="185">
        <v>0.15</v>
      </c>
      <c r="U296" s="185">
        <v>0.16</v>
      </c>
      <c r="V296" s="185">
        <v>0.16</v>
      </c>
      <c r="W296" s="185">
        <v>0.18</v>
      </c>
      <c r="X296" s="185">
        <v>0.19</v>
      </c>
      <c r="Y296" s="185">
        <v>0.19</v>
      </c>
      <c r="Z296" s="185">
        <v>0.19</v>
      </c>
      <c r="AA296" s="185">
        <v>0.21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3" t="s">
        <v>410</v>
      </c>
      <c r="D297" s="303"/>
      <c r="E297"/>
      <c r="F297"/>
      <c r="H297" s="16"/>
    </row>
    <row r="298" spans="1:240" x14ac:dyDescent="0.2">
      <c r="A298" s="16"/>
      <c r="B298" s="16"/>
      <c r="C298" s="186" t="s">
        <v>411</v>
      </c>
      <c r="D298"/>
      <c r="E298"/>
      <c r="F298"/>
      <c r="H298" s="16"/>
    </row>
    <row r="299" spans="1:240" x14ac:dyDescent="0.2">
      <c r="A299" s="16"/>
      <c r="B299" s="16"/>
      <c r="C299" s="16"/>
      <c r="D299" s="16"/>
      <c r="H299" s="16"/>
      <c r="O299" s="15"/>
      <c r="P299" s="126"/>
      <c r="Q299" s="15"/>
      <c r="R299" s="15"/>
      <c r="S299" s="15"/>
      <c r="T299" s="127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</row>
    <row r="300" spans="1:240" s="189" customFormat="1" ht="11.25" x14ac:dyDescent="0.2">
      <c r="A300" s="187"/>
      <c r="B300" s="187"/>
      <c r="C300" s="187"/>
      <c r="D300" s="187"/>
      <c r="E300" s="16"/>
      <c r="F300" s="16"/>
      <c r="G300" s="16"/>
      <c r="H300" s="17"/>
      <c r="I300" s="16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s="189" customFormat="1" ht="21.95" customHeight="1" x14ac:dyDescent="0.2">
      <c r="A301" s="187"/>
      <c r="B301" s="187"/>
      <c r="C301" s="187"/>
      <c r="D301" s="190" t="s">
        <v>412</v>
      </c>
      <c r="E301" s="191" t="s">
        <v>15</v>
      </c>
      <c r="F301" s="191" t="s">
        <v>16</v>
      </c>
      <c r="G301" s="191" t="s">
        <v>17</v>
      </c>
      <c r="H301" s="304" t="s">
        <v>18</v>
      </c>
      <c r="I301" s="304"/>
      <c r="J301" s="16"/>
      <c r="K301" s="16"/>
      <c r="L301" s="16"/>
      <c r="M301" s="16"/>
      <c r="N301" s="16"/>
      <c r="O301" s="16"/>
      <c r="P301" s="17"/>
      <c r="Q301" s="16"/>
      <c r="R301" s="16"/>
      <c r="S301" s="16"/>
      <c r="T301" s="18"/>
      <c r="U301" s="188"/>
      <c r="V301" s="19"/>
      <c r="W301" s="188"/>
      <c r="X301" s="188"/>
    </row>
    <row r="302" spans="1:240" ht="14.65" customHeight="1" x14ac:dyDescent="0.2">
      <c r="D302" s="192" t="s">
        <v>405</v>
      </c>
      <c r="E302" s="193">
        <f>E242</f>
        <v>1095</v>
      </c>
      <c r="F302" s="193">
        <f>F242</f>
        <v>758</v>
      </c>
      <c r="G302" s="193">
        <f>G242</f>
        <v>337</v>
      </c>
      <c r="H302" s="305">
        <f>F302/E302</f>
        <v>0.69223744292237444</v>
      </c>
      <c r="I302" s="305"/>
      <c r="M302" s="306"/>
      <c r="N302" s="306"/>
    </row>
    <row r="303" spans="1:240" ht="14.65" customHeight="1" x14ac:dyDescent="0.2">
      <c r="D303" s="192" t="s">
        <v>413</v>
      </c>
      <c r="E303" s="193">
        <f>I242</f>
        <v>1529</v>
      </c>
      <c r="F303" s="193">
        <f>J242</f>
        <v>663</v>
      </c>
      <c r="G303" s="193">
        <f>K242</f>
        <v>866</v>
      </c>
      <c r="H303" s="305">
        <f>F303/E303</f>
        <v>0.43361674296926095</v>
      </c>
      <c r="I303" s="305"/>
    </row>
    <row r="304" spans="1:240" ht="14.65" customHeight="1" x14ac:dyDescent="0.2">
      <c r="D304" s="192" t="s">
        <v>407</v>
      </c>
      <c r="E304" s="193">
        <f>M242</f>
        <v>44</v>
      </c>
      <c r="F304" s="193">
        <f>N242</f>
        <v>16</v>
      </c>
      <c r="G304" s="193">
        <f>O242</f>
        <v>28</v>
      </c>
      <c r="H304" s="305">
        <f>F304/E304</f>
        <v>0.36363636363636365</v>
      </c>
      <c r="I304" s="305"/>
    </row>
    <row r="305" spans="1:14" ht="14.65" customHeight="1" x14ac:dyDescent="0.2">
      <c r="D305" s="192" t="s">
        <v>414</v>
      </c>
      <c r="E305" s="193">
        <f>Q242</f>
        <v>59</v>
      </c>
      <c r="F305" s="193">
        <f>R242</f>
        <v>14</v>
      </c>
      <c r="G305" s="193">
        <f>S242</f>
        <v>45</v>
      </c>
      <c r="H305" s="305">
        <f>F305/E305</f>
        <v>0.23728813559322035</v>
      </c>
      <c r="I305" s="305"/>
    </row>
    <row r="306" spans="1:14" ht="14.65" customHeight="1" x14ac:dyDescent="0.2">
      <c r="D306" s="194" t="s">
        <v>401</v>
      </c>
      <c r="E306" s="158">
        <f>SUM(E302:E305)</f>
        <v>2727</v>
      </c>
      <c r="F306" s="158">
        <f>SUM(F302:F305)</f>
        <v>1451</v>
      </c>
      <c r="G306" s="158">
        <f>SUM(G302:G305)</f>
        <v>1276</v>
      </c>
      <c r="H306" s="307">
        <f>F306/E306</f>
        <v>0.53208654198753214</v>
      </c>
      <c r="I306" s="307"/>
    </row>
    <row r="308" spans="1:14" ht="87" customHeight="1" x14ac:dyDescent="0.2">
      <c r="D308" s="190" t="s">
        <v>415</v>
      </c>
      <c r="E308" s="195" t="s">
        <v>416</v>
      </c>
      <c r="F308" s="195" t="s">
        <v>417</v>
      </c>
      <c r="G308" s="195" t="s">
        <v>418</v>
      </c>
      <c r="H308" s="308" t="s">
        <v>419</v>
      </c>
      <c r="I308" s="308"/>
    </row>
    <row r="309" spans="1:14" ht="14.65" customHeight="1" x14ac:dyDescent="0.2">
      <c r="D309" s="192" t="s">
        <v>405</v>
      </c>
      <c r="E309" s="193">
        <f>F302</f>
        <v>758</v>
      </c>
      <c r="F309" s="193">
        <f>U242</f>
        <v>51</v>
      </c>
      <c r="G309" s="193">
        <v>107</v>
      </c>
      <c r="H309" s="309">
        <f>E309+F309+G309</f>
        <v>916</v>
      </c>
      <c r="I309" s="309">
        <f>SUM(E309:H309)</f>
        <v>1832</v>
      </c>
      <c r="J309" s="18"/>
    </row>
    <row r="310" spans="1:14" ht="14.65" customHeight="1" x14ac:dyDescent="0.2">
      <c r="D310" s="192" t="s">
        <v>413</v>
      </c>
      <c r="E310" s="193">
        <f>F303</f>
        <v>663</v>
      </c>
      <c r="F310" s="193">
        <f>V242</f>
        <v>306</v>
      </c>
      <c r="G310" s="193">
        <v>129</v>
      </c>
      <c r="H310" s="309">
        <f>E310+F310+G310</f>
        <v>1098</v>
      </c>
      <c r="I310" s="309"/>
    </row>
    <row r="311" spans="1:14" ht="14.65" customHeight="1" x14ac:dyDescent="0.2">
      <c r="D311" s="192" t="s">
        <v>407</v>
      </c>
      <c r="E311" s="193">
        <f>F304</f>
        <v>16</v>
      </c>
      <c r="F311" s="193">
        <f>W242</f>
        <v>4</v>
      </c>
      <c r="G311" s="196">
        <v>0</v>
      </c>
      <c r="H311" s="309">
        <f>E311+F311+G311</f>
        <v>20</v>
      </c>
      <c r="I311" s="309"/>
    </row>
    <row r="312" spans="1:14" ht="14.65" customHeight="1" x14ac:dyDescent="0.2">
      <c r="D312" s="192" t="s">
        <v>414</v>
      </c>
      <c r="E312" s="193">
        <f>F305</f>
        <v>14</v>
      </c>
      <c r="F312" s="193">
        <f>X242</f>
        <v>17</v>
      </c>
      <c r="G312" s="196">
        <v>1</v>
      </c>
      <c r="H312" s="309">
        <f>E312+F312+G312</f>
        <v>32</v>
      </c>
      <c r="I312" s="309"/>
    </row>
    <row r="313" spans="1:14" ht="14.65" customHeight="1" x14ac:dyDescent="0.2">
      <c r="D313" s="194" t="s">
        <v>401</v>
      </c>
      <c r="E313" s="197">
        <f>SUM(E309:E312)</f>
        <v>1451</v>
      </c>
      <c r="F313" s="197">
        <f>SUM(F309:F312)</f>
        <v>378</v>
      </c>
      <c r="G313" s="197">
        <f>SUM(G309:G312)</f>
        <v>237</v>
      </c>
      <c r="H313" s="310">
        <f>H309+H310+H311+H312</f>
        <v>2066</v>
      </c>
      <c r="I313" s="310">
        <f>F313+G313+H313</f>
        <v>2681</v>
      </c>
    </row>
    <row r="315" spans="1:14" x14ac:dyDescent="0.2">
      <c r="A315" s="281" t="s">
        <v>420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</row>
    <row r="316" spans="1:14" x14ac:dyDescent="0.2">
      <c r="A316" s="281" t="s">
        <v>421</v>
      </c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</row>
    <row r="317" spans="1:14" ht="25.35" customHeight="1" x14ac:dyDescent="0.2">
      <c r="A317" s="16"/>
      <c r="B317" s="16"/>
      <c r="C317" s="16"/>
      <c r="D317" s="311" t="s">
        <v>433</v>
      </c>
      <c r="E317" s="311" t="s">
        <v>423</v>
      </c>
      <c r="F317" s="311"/>
      <c r="G317" s="311"/>
      <c r="H317" s="311"/>
      <c r="I317" s="311"/>
      <c r="J317" s="311"/>
      <c r="K317" s="311"/>
      <c r="L317" s="311"/>
      <c r="M317" s="311"/>
    </row>
    <row r="318" spans="1:14" ht="14.65" customHeight="1" x14ac:dyDescent="0.2">
      <c r="A318" s="16"/>
      <c r="B318" s="16"/>
      <c r="C318" s="16"/>
      <c r="D318" s="312" t="s">
        <v>404</v>
      </c>
      <c r="E318" s="313" t="s">
        <v>424</v>
      </c>
      <c r="F318" s="313"/>
      <c r="G318" s="313"/>
      <c r="H318" s="314" t="s">
        <v>425</v>
      </c>
      <c r="I318" s="314"/>
      <c r="J318" s="314"/>
      <c r="K318" s="315" t="s">
        <v>426</v>
      </c>
      <c r="L318" s="315"/>
      <c r="M318" s="315"/>
    </row>
    <row r="319" spans="1:14" x14ac:dyDescent="0.2">
      <c r="A319" s="16"/>
      <c r="B319" s="16"/>
      <c r="C319" s="16"/>
      <c r="D319" s="312"/>
      <c r="E319" s="198" t="s">
        <v>427</v>
      </c>
      <c r="F319" s="198" t="s">
        <v>428</v>
      </c>
      <c r="G319" s="198" t="s">
        <v>401</v>
      </c>
      <c r="H319" s="199" t="s">
        <v>429</v>
      </c>
      <c r="I319" s="199" t="s">
        <v>428</v>
      </c>
      <c r="J319" s="199" t="s">
        <v>401</v>
      </c>
      <c r="K319" s="200" t="s">
        <v>427</v>
      </c>
      <c r="L319" s="200" t="s">
        <v>428</v>
      </c>
      <c r="M319" s="201" t="s">
        <v>401</v>
      </c>
    </row>
    <row r="320" spans="1:14" x14ac:dyDescent="0.2">
      <c r="A320" s="16"/>
      <c r="B320" s="16"/>
      <c r="C320" s="16"/>
      <c r="D320" s="202" t="s">
        <v>13</v>
      </c>
      <c r="E320" s="203">
        <f>K320-H320</f>
        <v>409</v>
      </c>
      <c r="F320" s="203">
        <v>420</v>
      </c>
      <c r="G320" s="203">
        <f>SUM(E320:F320)</f>
        <v>829</v>
      </c>
      <c r="H320" s="204">
        <v>31</v>
      </c>
      <c r="I320" s="204">
        <v>76</v>
      </c>
      <c r="J320" s="204">
        <f>SUM(H320:I320)</f>
        <v>107</v>
      </c>
      <c r="K320" s="205">
        <f>M320-L320</f>
        <v>440</v>
      </c>
      <c r="L320" s="205">
        <f>F320+I320</f>
        <v>496</v>
      </c>
      <c r="M320" s="206">
        <f>H309+H311</f>
        <v>936</v>
      </c>
    </row>
    <row r="321" spans="1:240" x14ac:dyDescent="0.2">
      <c r="A321" s="16"/>
      <c r="B321" s="16"/>
      <c r="C321" s="16"/>
      <c r="D321" s="202" t="s">
        <v>430</v>
      </c>
      <c r="E321" s="203">
        <f>K321-H321</f>
        <v>550</v>
      </c>
      <c r="F321" s="203">
        <v>450</v>
      </c>
      <c r="G321" s="203">
        <f>SUM(E321:F321)</f>
        <v>1000</v>
      </c>
      <c r="H321" s="204">
        <v>23</v>
      </c>
      <c r="I321" s="204">
        <v>107</v>
      </c>
      <c r="J321" s="204">
        <f>SUM(H321:I321)</f>
        <v>130</v>
      </c>
      <c r="K321" s="205">
        <f>M321-L321</f>
        <v>573</v>
      </c>
      <c r="L321" s="205">
        <f>F321+I321</f>
        <v>557</v>
      </c>
      <c r="M321" s="206">
        <f>H310+H312</f>
        <v>1130</v>
      </c>
    </row>
    <row r="322" spans="1:240" x14ac:dyDescent="0.2">
      <c r="A322" s="16"/>
      <c r="B322" s="16"/>
      <c r="C322" s="16"/>
      <c r="D322" s="207" t="s">
        <v>431</v>
      </c>
      <c r="E322" s="208">
        <f>K322-H322</f>
        <v>959</v>
      </c>
      <c r="F322" s="208">
        <f>SUM(F320:F321)</f>
        <v>870</v>
      </c>
      <c r="G322" s="208">
        <f>SUM(E322:F322)</f>
        <v>1829</v>
      </c>
      <c r="H322" s="209">
        <f t="shared" ref="H322:M322" si="8">SUM(H320:H321)</f>
        <v>54</v>
      </c>
      <c r="I322" s="209">
        <f t="shared" si="8"/>
        <v>183</v>
      </c>
      <c r="J322" s="209">
        <f t="shared" si="8"/>
        <v>237</v>
      </c>
      <c r="K322" s="210">
        <f t="shared" si="8"/>
        <v>1013</v>
      </c>
      <c r="L322" s="210">
        <f t="shared" si="8"/>
        <v>1053</v>
      </c>
      <c r="M322" s="211">
        <f t="shared" si="8"/>
        <v>2066</v>
      </c>
    </row>
    <row r="323" spans="1:240" x14ac:dyDescent="0.2">
      <c r="A323" s="16"/>
      <c r="B323" s="16"/>
      <c r="C323" s="16"/>
      <c r="D323" s="186" t="s">
        <v>411</v>
      </c>
    </row>
    <row r="324" spans="1:240" ht="14.65" customHeight="1" x14ac:dyDescent="0.2">
      <c r="A324" s="16"/>
      <c r="B324" s="16"/>
      <c r="C324" s="16"/>
      <c r="D324" s="303" t="s">
        <v>432</v>
      </c>
      <c r="E324" s="303"/>
      <c r="F324" s="303"/>
      <c r="G324" s="303"/>
      <c r="H324" s="303"/>
      <c r="I324" s="303"/>
      <c r="J324" s="303"/>
      <c r="K324" s="303"/>
      <c r="L324" s="303"/>
      <c r="M324" s="303"/>
    </row>
    <row r="325" spans="1:240" ht="25.7" customHeight="1" x14ac:dyDescent="0.2">
      <c r="A325"/>
      <c r="B325"/>
      <c r="C325" s="16"/>
      <c r="D325" s="316" t="s">
        <v>433</v>
      </c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  <c r="AA325" s="316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58.5" customHeight="1" x14ac:dyDescent="0.2">
      <c r="A326"/>
      <c r="B326"/>
      <c r="C326" s="16"/>
      <c r="D326" s="212" t="s">
        <v>404</v>
      </c>
      <c r="E326" s="213">
        <v>44072</v>
      </c>
      <c r="F326" s="213">
        <v>44073</v>
      </c>
      <c r="G326" s="213">
        <v>44074</v>
      </c>
      <c r="H326" s="213">
        <v>44075</v>
      </c>
      <c r="I326" s="213">
        <v>44076</v>
      </c>
      <c r="J326" s="213">
        <v>44077</v>
      </c>
      <c r="K326" s="213">
        <v>44078</v>
      </c>
      <c r="L326" s="213">
        <v>44079</v>
      </c>
      <c r="M326" s="213">
        <v>44080</v>
      </c>
      <c r="N326" s="213">
        <v>44081</v>
      </c>
      <c r="O326" s="213">
        <v>44082</v>
      </c>
      <c r="P326" s="213">
        <v>44083</v>
      </c>
      <c r="Q326" s="213">
        <v>44084</v>
      </c>
      <c r="R326" s="213">
        <v>44085</v>
      </c>
      <c r="S326" s="213">
        <v>44086</v>
      </c>
      <c r="T326" s="213">
        <v>44087</v>
      </c>
      <c r="U326" s="213">
        <v>44088</v>
      </c>
      <c r="V326" s="213">
        <v>44089</v>
      </c>
      <c r="W326" s="213">
        <v>44090</v>
      </c>
      <c r="X326" s="213">
        <v>44091</v>
      </c>
      <c r="Y326" s="213">
        <v>44092</v>
      </c>
      <c r="Z326" s="213">
        <v>44093</v>
      </c>
      <c r="AA326" s="213">
        <v>44094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4" t="s">
        <v>13</v>
      </c>
      <c r="E327" s="215">
        <v>1037</v>
      </c>
      <c r="F327" s="215">
        <v>969</v>
      </c>
      <c r="G327" s="215">
        <v>954</v>
      </c>
      <c r="H327" s="215">
        <v>945</v>
      </c>
      <c r="I327" s="215">
        <v>975</v>
      </c>
      <c r="J327" s="215">
        <v>952</v>
      </c>
      <c r="K327" s="215">
        <v>933</v>
      </c>
      <c r="L327" s="215">
        <v>966</v>
      </c>
      <c r="M327" s="215">
        <v>957</v>
      </c>
      <c r="N327" s="215">
        <v>945</v>
      </c>
      <c r="O327" s="215">
        <v>942</v>
      </c>
      <c r="P327" s="215">
        <v>935</v>
      </c>
      <c r="Q327" s="215">
        <v>962</v>
      </c>
      <c r="R327" s="215">
        <v>967</v>
      </c>
      <c r="S327" s="215">
        <v>964</v>
      </c>
      <c r="T327" s="215">
        <v>978</v>
      </c>
      <c r="U327" s="215">
        <v>994</v>
      </c>
      <c r="V327" s="215">
        <v>952</v>
      </c>
      <c r="W327" s="215">
        <v>952</v>
      </c>
      <c r="X327" s="215">
        <v>956</v>
      </c>
      <c r="Y327" s="215">
        <v>956</v>
      </c>
      <c r="Z327" s="215">
        <v>959</v>
      </c>
      <c r="AA327" s="215">
        <v>936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6" t="s">
        <v>430</v>
      </c>
      <c r="E328" s="217">
        <v>1164</v>
      </c>
      <c r="F328" s="217">
        <v>1184</v>
      </c>
      <c r="G328" s="217">
        <v>1211</v>
      </c>
      <c r="H328" s="217">
        <v>1267</v>
      </c>
      <c r="I328" s="217">
        <v>1329</v>
      </c>
      <c r="J328" s="217">
        <v>1297</v>
      </c>
      <c r="K328" s="217">
        <v>1331</v>
      </c>
      <c r="L328" s="217">
        <v>1316</v>
      </c>
      <c r="M328" s="217">
        <v>1331</v>
      </c>
      <c r="N328" s="217">
        <v>1354</v>
      </c>
      <c r="O328" s="217">
        <v>1356</v>
      </c>
      <c r="P328" s="217">
        <v>1301</v>
      </c>
      <c r="Q328" s="217">
        <v>1268</v>
      </c>
      <c r="R328" s="217">
        <v>1263</v>
      </c>
      <c r="S328" s="217">
        <v>1279</v>
      </c>
      <c r="T328" s="217">
        <v>1257</v>
      </c>
      <c r="U328" s="217">
        <v>1216</v>
      </c>
      <c r="V328" s="217">
        <v>1202</v>
      </c>
      <c r="W328" s="217">
        <v>1155</v>
      </c>
      <c r="X328" s="217">
        <v>1173</v>
      </c>
      <c r="Y328" s="217">
        <v>1179</v>
      </c>
      <c r="Z328" s="217">
        <v>1161</v>
      </c>
      <c r="AA328" s="217">
        <v>1130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8" t="s">
        <v>434</v>
      </c>
      <c r="E329" s="219">
        <f t="shared" ref="E329:AA329" si="9">SUM(E327:E328)</f>
        <v>2201</v>
      </c>
      <c r="F329" s="219">
        <f t="shared" si="9"/>
        <v>2153</v>
      </c>
      <c r="G329" s="219">
        <f t="shared" si="9"/>
        <v>2165</v>
      </c>
      <c r="H329" s="219">
        <f t="shared" si="9"/>
        <v>2212</v>
      </c>
      <c r="I329" s="219">
        <f t="shared" si="9"/>
        <v>2304</v>
      </c>
      <c r="J329" s="219">
        <f t="shared" si="9"/>
        <v>2249</v>
      </c>
      <c r="K329" s="219">
        <f t="shared" si="9"/>
        <v>2264</v>
      </c>
      <c r="L329" s="219">
        <f t="shared" si="9"/>
        <v>2282</v>
      </c>
      <c r="M329" s="219">
        <f t="shared" si="9"/>
        <v>2288</v>
      </c>
      <c r="N329" s="219">
        <f t="shared" si="9"/>
        <v>2299</v>
      </c>
      <c r="O329" s="219">
        <f t="shared" si="9"/>
        <v>2298</v>
      </c>
      <c r="P329" s="219">
        <f t="shared" si="9"/>
        <v>2236</v>
      </c>
      <c r="Q329" s="219">
        <f t="shared" si="9"/>
        <v>2230</v>
      </c>
      <c r="R329" s="219">
        <f t="shared" si="9"/>
        <v>2230</v>
      </c>
      <c r="S329" s="219">
        <f t="shared" si="9"/>
        <v>2243</v>
      </c>
      <c r="T329" s="219">
        <f t="shared" si="9"/>
        <v>2235</v>
      </c>
      <c r="U329" s="219">
        <f t="shared" si="9"/>
        <v>2210</v>
      </c>
      <c r="V329" s="219">
        <f t="shared" si="9"/>
        <v>2154</v>
      </c>
      <c r="W329" s="219">
        <f t="shared" si="9"/>
        <v>2107</v>
      </c>
      <c r="X329" s="219">
        <f t="shared" si="9"/>
        <v>2129</v>
      </c>
      <c r="Y329" s="219">
        <f t="shared" si="9"/>
        <v>2135</v>
      </c>
      <c r="Z329" s="219">
        <f t="shared" si="9"/>
        <v>2120</v>
      </c>
      <c r="AA329" s="219">
        <f t="shared" si="9"/>
        <v>2066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1" spans="1:240" ht="28.35" customHeight="1" x14ac:dyDescent="0.2">
      <c r="C331" s="317" t="s">
        <v>435</v>
      </c>
      <c r="D331" s="317"/>
      <c r="E331" s="317"/>
      <c r="F331" s="317"/>
      <c r="G331" s="317"/>
      <c r="H331" s="318" t="s">
        <v>436</v>
      </c>
      <c r="I331" s="318"/>
      <c r="J331" s="318"/>
      <c r="K331" s="318"/>
      <c r="L331" s="319" t="s">
        <v>437</v>
      </c>
      <c r="M331" s="319"/>
      <c r="N331" s="319"/>
      <c r="O331" s="319"/>
      <c r="P331" s="320" t="s">
        <v>438</v>
      </c>
      <c r="Q331" s="320"/>
      <c r="R331" s="320"/>
      <c r="S331" s="320"/>
      <c r="T331" s="361" t="s">
        <v>426</v>
      </c>
      <c r="U331" s="361"/>
      <c r="V331" s="361"/>
      <c r="W331" s="361"/>
    </row>
    <row r="332" spans="1:240" x14ac:dyDescent="0.2">
      <c r="C332" s="317"/>
      <c r="D332" s="317"/>
      <c r="E332" s="317"/>
      <c r="F332" s="317"/>
      <c r="G332" s="317"/>
      <c r="H332" s="322" t="s">
        <v>439</v>
      </c>
      <c r="I332" s="322"/>
      <c r="J332" s="323" t="s">
        <v>440</v>
      </c>
      <c r="K332" s="323"/>
      <c r="L332" s="324" t="s">
        <v>439</v>
      </c>
      <c r="M332" s="324"/>
      <c r="N332" s="325" t="s">
        <v>440</v>
      </c>
      <c r="O332" s="325"/>
      <c r="P332" s="326" t="s">
        <v>439</v>
      </c>
      <c r="Q332" s="326"/>
      <c r="R332" s="327" t="s">
        <v>440</v>
      </c>
      <c r="S332" s="327"/>
      <c r="T332" s="362" t="s">
        <v>439</v>
      </c>
      <c r="U332" s="362"/>
      <c r="V332" s="363" t="s">
        <v>440</v>
      </c>
      <c r="W332" s="363"/>
    </row>
    <row r="333" spans="1:240" ht="14.65" customHeight="1" x14ac:dyDescent="0.2">
      <c r="C333" s="362" t="s">
        <v>441</v>
      </c>
      <c r="D333" s="364" t="s">
        <v>442</v>
      </c>
      <c r="E333" s="365" t="s">
        <v>443</v>
      </c>
      <c r="F333" s="365"/>
      <c r="G333" s="365"/>
      <c r="H333" s="332">
        <v>2439</v>
      </c>
      <c r="I333" s="332"/>
      <c r="J333" s="333">
        <f>H333/H339</f>
        <v>0.1703688181056161</v>
      </c>
      <c r="K333" s="333"/>
      <c r="L333" s="334">
        <v>707</v>
      </c>
      <c r="M333" s="334"/>
      <c r="N333" s="335">
        <f>L333/L339</f>
        <v>0.15859129654553611</v>
      </c>
      <c r="O333" s="335"/>
      <c r="P333" s="336">
        <v>29</v>
      </c>
      <c r="Q333" s="336"/>
      <c r="R333" s="337">
        <f>P333/P339</f>
        <v>0.26363636363636361</v>
      </c>
      <c r="S333" s="337"/>
      <c r="T333" s="379">
        <f>H333+L333+P333</f>
        <v>3175</v>
      </c>
      <c r="U333" s="379"/>
      <c r="V333" s="380">
        <f>T333/T339</f>
        <v>0.16814065561616268</v>
      </c>
      <c r="W333" s="380"/>
    </row>
    <row r="334" spans="1:240" x14ac:dyDescent="0.2">
      <c r="C334" s="362"/>
      <c r="D334" s="364"/>
      <c r="E334" s="365" t="s">
        <v>444</v>
      </c>
      <c r="F334" s="365"/>
      <c r="G334" s="365"/>
      <c r="H334" s="332">
        <v>572</v>
      </c>
      <c r="I334" s="332"/>
      <c r="J334" s="333">
        <f>H334/H339</f>
        <v>3.9955294775076838E-2</v>
      </c>
      <c r="K334" s="333"/>
      <c r="L334" s="334">
        <v>357</v>
      </c>
      <c r="M334" s="334"/>
      <c r="N334" s="335">
        <f>L334/L339</f>
        <v>8.0080753701211302E-2</v>
      </c>
      <c r="O334" s="335"/>
      <c r="P334" s="336">
        <v>0</v>
      </c>
      <c r="Q334" s="336"/>
      <c r="R334" s="337">
        <f>P334/P339</f>
        <v>0</v>
      </c>
      <c r="S334" s="337"/>
      <c r="T334" s="379">
        <f>H334+L334+P334</f>
        <v>929</v>
      </c>
      <c r="U334" s="379"/>
      <c r="V334" s="380">
        <f>T334/T339</f>
        <v>4.9197691044855163E-2</v>
      </c>
      <c r="W334" s="380"/>
    </row>
    <row r="335" spans="1:240" x14ac:dyDescent="0.2">
      <c r="C335" s="362"/>
      <c r="D335" s="364"/>
      <c r="E335" s="365" t="s">
        <v>445</v>
      </c>
      <c r="F335" s="365"/>
      <c r="G335" s="365"/>
      <c r="H335" s="332">
        <v>2</v>
      </c>
      <c r="I335" s="332"/>
      <c r="J335" s="333">
        <f>H335/H339</f>
        <v>1.3970382788488405E-4</v>
      </c>
      <c r="K335" s="333"/>
      <c r="L335" s="334">
        <v>8</v>
      </c>
      <c r="M335" s="334"/>
      <c r="N335" s="335">
        <f>L335/L339</f>
        <v>1.794526693584567E-3</v>
      </c>
      <c r="O335" s="335"/>
      <c r="P335" s="336">
        <v>0</v>
      </c>
      <c r="Q335" s="336"/>
      <c r="R335" s="337">
        <f>P335/P339</f>
        <v>0</v>
      </c>
      <c r="S335" s="337"/>
      <c r="T335" s="379">
        <f>H335+L335+P335</f>
        <v>10</v>
      </c>
      <c r="U335" s="379"/>
      <c r="V335" s="380">
        <f>T335/T339</f>
        <v>5.2957686808240221E-4</v>
      </c>
      <c r="W335" s="380"/>
    </row>
    <row r="336" spans="1:240" ht="14.65" customHeight="1" x14ac:dyDescent="0.2">
      <c r="C336" s="362"/>
      <c r="D336" s="364"/>
      <c r="E336" s="365" t="s">
        <v>446</v>
      </c>
      <c r="F336" s="365"/>
      <c r="G336" s="365"/>
      <c r="H336" s="332">
        <v>0</v>
      </c>
      <c r="I336" s="332"/>
      <c r="J336" s="333">
        <f>H336/H339</f>
        <v>0</v>
      </c>
      <c r="K336" s="333"/>
      <c r="L336" s="334">
        <v>2</v>
      </c>
      <c r="M336" s="334"/>
      <c r="N336" s="335">
        <f>L336/L339</f>
        <v>4.4863167339614175E-4</v>
      </c>
      <c r="O336" s="335"/>
      <c r="P336" s="336">
        <v>0</v>
      </c>
      <c r="Q336" s="336"/>
      <c r="R336" s="337">
        <f>P336/P339</f>
        <v>0</v>
      </c>
      <c r="S336" s="337"/>
      <c r="T336" s="379">
        <f>H336+L336+P336</f>
        <v>2</v>
      </c>
      <c r="U336" s="379"/>
      <c r="V336" s="380">
        <f>T336/T339</f>
        <v>1.0591537361648044E-4</v>
      </c>
      <c r="W336" s="380"/>
    </row>
    <row r="337" spans="1:240" ht="14.65" customHeight="1" x14ac:dyDescent="0.2">
      <c r="C337" s="362"/>
      <c r="D337" s="364"/>
      <c r="E337" s="368" t="s">
        <v>401</v>
      </c>
      <c r="F337" s="368"/>
      <c r="G337" s="368"/>
      <c r="H337" s="332">
        <f>SUM(H333:H336)</f>
        <v>3013</v>
      </c>
      <c r="I337" s="332">
        <f>SUM(H337:H337)</f>
        <v>3013</v>
      </c>
      <c r="J337" s="333">
        <f>H337/H339</f>
        <v>0.21046381670857781</v>
      </c>
      <c r="K337" s="333"/>
      <c r="L337" s="334">
        <f>L333+L334+L335+L336</f>
        <v>1074</v>
      </c>
      <c r="M337" s="334">
        <f>SUM(L337:L337)</f>
        <v>1074</v>
      </c>
      <c r="N337" s="335">
        <f>L337/L339</f>
        <v>0.24091520861372812</v>
      </c>
      <c r="O337" s="335"/>
      <c r="P337" s="336">
        <v>30</v>
      </c>
      <c r="Q337" s="336"/>
      <c r="R337" s="337">
        <f>P337/P339</f>
        <v>0.27272727272727271</v>
      </c>
      <c r="S337" s="337"/>
      <c r="T337" s="379">
        <f>SUM(T333:T336)</f>
        <v>4116</v>
      </c>
      <c r="U337" s="379"/>
      <c r="V337" s="380">
        <f>T337/T339</f>
        <v>0.21797383890271674</v>
      </c>
      <c r="W337" s="380"/>
    </row>
    <row r="338" spans="1:240" ht="14.65" customHeight="1" x14ac:dyDescent="0.2">
      <c r="A338"/>
      <c r="C338" s="362"/>
      <c r="D338" s="364" t="s">
        <v>447</v>
      </c>
      <c r="E338" s="364"/>
      <c r="F338" s="364"/>
      <c r="G338" s="364"/>
      <c r="H338" s="332">
        <v>11303</v>
      </c>
      <c r="I338" s="332"/>
      <c r="J338" s="333">
        <f>H338/H339</f>
        <v>0.78953618329142217</v>
      </c>
      <c r="K338" s="333"/>
      <c r="L338" s="334">
        <v>3384</v>
      </c>
      <c r="M338" s="334"/>
      <c r="N338" s="335">
        <f>L338/L339</f>
        <v>0.75908479138627183</v>
      </c>
      <c r="O338" s="335"/>
      <c r="P338" s="336">
        <v>80</v>
      </c>
      <c r="Q338" s="336"/>
      <c r="R338" s="337">
        <f>P338/P339</f>
        <v>0.72727272727272729</v>
      </c>
      <c r="S338" s="337"/>
      <c r="T338" s="379">
        <f>H338+L338+P338</f>
        <v>14767</v>
      </c>
      <c r="U338" s="379"/>
      <c r="V338" s="380">
        <f>T338/T339</f>
        <v>0.78202616109728329</v>
      </c>
      <c r="W338" s="380"/>
    </row>
    <row r="339" spans="1:240" ht="15.75" customHeight="1" x14ac:dyDescent="0.2">
      <c r="A339"/>
      <c r="C339" s="341" t="s">
        <v>448</v>
      </c>
      <c r="D339" s="341"/>
      <c r="E339" s="341"/>
      <c r="F339" s="341"/>
      <c r="G339" s="341"/>
      <c r="H339" s="342">
        <f>H337+H338</f>
        <v>14316</v>
      </c>
      <c r="I339" s="342"/>
      <c r="J339" s="307">
        <f>H339/H339</f>
        <v>1</v>
      </c>
      <c r="K339" s="307"/>
      <c r="L339" s="342">
        <f>L337+L338</f>
        <v>4458</v>
      </c>
      <c r="M339" s="342"/>
      <c r="N339" s="307">
        <f>L339/L339</f>
        <v>1</v>
      </c>
      <c r="O339" s="307"/>
      <c r="P339" s="342">
        <f>P337+P338</f>
        <v>110</v>
      </c>
      <c r="Q339" s="342"/>
      <c r="R339" s="307">
        <f>P339/P339</f>
        <v>1</v>
      </c>
      <c r="S339" s="307"/>
      <c r="T339" s="381">
        <f>T337+T338</f>
        <v>18883</v>
      </c>
      <c r="U339" s="381"/>
      <c r="V339" s="382">
        <f>T339/T339</f>
        <v>1</v>
      </c>
      <c r="W339" s="382"/>
    </row>
    <row r="340" spans="1:240" x14ac:dyDescent="0.2">
      <c r="A340"/>
      <c r="B340"/>
      <c r="C340" s="281" t="s">
        <v>449</v>
      </c>
      <c r="D340" s="281"/>
      <c r="E340" s="281"/>
      <c r="F340" s="281"/>
      <c r="G340" s="281"/>
      <c r="H340" s="281">
        <f>SUM(H333:H337)</f>
        <v>6026</v>
      </c>
      <c r="I340" s="281">
        <f>SUM(I333:I337)</f>
        <v>3013</v>
      </c>
      <c r="J340" s="281"/>
      <c r="K340" s="281"/>
      <c r="L340" s="281">
        <f>SUM(L333:L337)</f>
        <v>2148</v>
      </c>
      <c r="M340" s="281">
        <f>SUM(M333:M337)</f>
        <v>1074</v>
      </c>
      <c r="N340" s="281"/>
      <c r="O340" s="281"/>
      <c r="P340" s="281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</row>
    <row r="342" spans="1:240" ht="54" customHeight="1" x14ac:dyDescent="0.2">
      <c r="A342"/>
      <c r="B342"/>
      <c r="C342"/>
      <c r="D342" s="357" t="s">
        <v>450</v>
      </c>
      <c r="E342" s="357"/>
      <c r="F342" s="357"/>
      <c r="G342" s="357"/>
      <c r="H342" s="357"/>
      <c r="I342" s="357"/>
      <c r="J342" s="357"/>
      <c r="K342" s="357"/>
      <c r="L342" s="357"/>
      <c r="M342" s="357"/>
      <c r="N342" s="357"/>
      <c r="O342" s="357"/>
      <c r="P342" s="357"/>
      <c r="Q342" s="357"/>
      <c r="R342" s="357"/>
      <c r="S342" s="357"/>
      <c r="T342" s="357"/>
      <c r="U342" s="357"/>
      <c r="V342" s="357"/>
      <c r="W342" s="357"/>
      <c r="X342" s="357"/>
      <c r="Y342" s="357"/>
      <c r="Z342" s="357"/>
      <c r="AA342" s="357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67.7" customHeight="1" x14ac:dyDescent="0.2">
      <c r="A343"/>
      <c r="B343"/>
      <c r="C343"/>
      <c r="D343" s="224" t="s">
        <v>404</v>
      </c>
      <c r="E343" s="225">
        <v>44072</v>
      </c>
      <c r="F343" s="225">
        <v>44073</v>
      </c>
      <c r="G343" s="225">
        <v>44074</v>
      </c>
      <c r="H343" s="225">
        <v>44075</v>
      </c>
      <c r="I343" s="226">
        <v>44076</v>
      </c>
      <c r="J343" s="226">
        <v>44077</v>
      </c>
      <c r="K343" s="226">
        <v>44078</v>
      </c>
      <c r="L343" s="226">
        <v>44079</v>
      </c>
      <c r="M343" s="226">
        <v>44080</v>
      </c>
      <c r="N343" s="226">
        <v>44081</v>
      </c>
      <c r="O343" s="226">
        <v>44082</v>
      </c>
      <c r="P343" s="226">
        <v>44083</v>
      </c>
      <c r="Q343" s="226">
        <v>44084</v>
      </c>
      <c r="R343" s="226">
        <v>44085</v>
      </c>
      <c r="S343" s="226">
        <v>44086</v>
      </c>
      <c r="T343" s="226">
        <v>44087</v>
      </c>
      <c r="U343" s="226">
        <v>44088</v>
      </c>
      <c r="V343" s="226">
        <v>44089</v>
      </c>
      <c r="W343" s="226">
        <v>44090</v>
      </c>
      <c r="X343" s="226">
        <v>44091</v>
      </c>
      <c r="Y343" s="226">
        <v>44092</v>
      </c>
      <c r="Z343" s="226">
        <v>44093</v>
      </c>
      <c r="AA343" s="226">
        <v>44094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7" t="s">
        <v>451</v>
      </c>
      <c r="E344" s="152">
        <v>3213</v>
      </c>
      <c r="F344" s="152">
        <v>3328</v>
      </c>
      <c r="G344" s="152">
        <v>3371</v>
      </c>
      <c r="H344" s="152">
        <v>3402</v>
      </c>
      <c r="I344" s="228">
        <v>3440</v>
      </c>
      <c r="J344" s="228">
        <v>3475</v>
      </c>
      <c r="K344" s="228">
        <v>3512</v>
      </c>
      <c r="L344" s="228">
        <v>3532</v>
      </c>
      <c r="M344" s="228">
        <v>3556</v>
      </c>
      <c r="N344" s="228">
        <v>3587</v>
      </c>
      <c r="O344" s="228">
        <v>3618</v>
      </c>
      <c r="P344" s="228">
        <v>3646</v>
      </c>
      <c r="Q344" s="228">
        <v>3668</v>
      </c>
      <c r="R344" s="228">
        <v>3880</v>
      </c>
      <c r="S344" s="228">
        <v>3906</v>
      </c>
      <c r="T344" s="228">
        <v>3930</v>
      </c>
      <c r="U344" s="228">
        <v>3958</v>
      </c>
      <c r="V344" s="228">
        <v>3992</v>
      </c>
      <c r="W344" s="228">
        <v>4021</v>
      </c>
      <c r="X344" s="228">
        <v>4048</v>
      </c>
      <c r="Y344" s="228">
        <v>4071</v>
      </c>
      <c r="Z344" s="228">
        <v>4093</v>
      </c>
      <c r="AA344" s="228">
        <v>4116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/>
      <c r="D345" s="229" t="s">
        <v>452</v>
      </c>
      <c r="E345" s="130">
        <v>11807</v>
      </c>
      <c r="F345" s="130">
        <v>12341</v>
      </c>
      <c r="G345" s="130">
        <v>12413</v>
      </c>
      <c r="H345" s="130">
        <v>12500</v>
      </c>
      <c r="I345" s="230">
        <v>12614</v>
      </c>
      <c r="J345" s="230">
        <v>12705</v>
      </c>
      <c r="K345" s="230">
        <v>12808</v>
      </c>
      <c r="L345" s="230">
        <v>12926</v>
      </c>
      <c r="M345" s="230">
        <v>12997</v>
      </c>
      <c r="N345" s="230">
        <v>13064</v>
      </c>
      <c r="O345" s="230">
        <v>13192</v>
      </c>
      <c r="P345" s="230">
        <v>13295</v>
      </c>
      <c r="Q345" s="230">
        <v>13392</v>
      </c>
      <c r="R345" s="230">
        <v>13894</v>
      </c>
      <c r="S345" s="230">
        <v>14000</v>
      </c>
      <c r="T345" s="230">
        <v>14097</v>
      </c>
      <c r="U345" s="230">
        <v>14182</v>
      </c>
      <c r="V345" s="230">
        <v>14285</v>
      </c>
      <c r="W345" s="230">
        <v>14380</v>
      </c>
      <c r="X345" s="230">
        <v>14506</v>
      </c>
      <c r="Y345" s="230">
        <v>14584</v>
      </c>
      <c r="Z345" s="230">
        <v>14689</v>
      </c>
      <c r="AA345" s="230">
        <v>14767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 s="16"/>
      <c r="D346" s="231" t="s">
        <v>453</v>
      </c>
      <c r="E346" s="232">
        <f t="shared" ref="E346:AA346" si="10">SUM(E344:E345)</f>
        <v>15020</v>
      </c>
      <c r="F346" s="232">
        <f t="shared" si="10"/>
        <v>15669</v>
      </c>
      <c r="G346" s="232">
        <f t="shared" si="10"/>
        <v>15784</v>
      </c>
      <c r="H346" s="232">
        <f t="shared" si="10"/>
        <v>15902</v>
      </c>
      <c r="I346" s="233">
        <f t="shared" si="10"/>
        <v>16054</v>
      </c>
      <c r="J346" s="233">
        <f t="shared" si="10"/>
        <v>16180</v>
      </c>
      <c r="K346" s="233">
        <f t="shared" si="10"/>
        <v>16320</v>
      </c>
      <c r="L346" s="233">
        <f t="shared" si="10"/>
        <v>16458</v>
      </c>
      <c r="M346" s="233">
        <f t="shared" si="10"/>
        <v>16553</v>
      </c>
      <c r="N346" s="233">
        <f t="shared" si="10"/>
        <v>16651</v>
      </c>
      <c r="O346" s="233">
        <f t="shared" si="10"/>
        <v>16810</v>
      </c>
      <c r="P346" s="233">
        <f t="shared" si="10"/>
        <v>16941</v>
      </c>
      <c r="Q346" s="233">
        <f t="shared" si="10"/>
        <v>17060</v>
      </c>
      <c r="R346" s="233">
        <f t="shared" si="10"/>
        <v>17774</v>
      </c>
      <c r="S346" s="233">
        <f t="shared" si="10"/>
        <v>17906</v>
      </c>
      <c r="T346" s="233">
        <f t="shared" si="10"/>
        <v>18027</v>
      </c>
      <c r="U346" s="233">
        <f t="shared" si="10"/>
        <v>18140</v>
      </c>
      <c r="V346" s="233">
        <f t="shared" si="10"/>
        <v>18277</v>
      </c>
      <c r="W346" s="233">
        <f t="shared" si="10"/>
        <v>18401</v>
      </c>
      <c r="X346" s="233">
        <f t="shared" si="10"/>
        <v>18554</v>
      </c>
      <c r="Y346" s="233">
        <f t="shared" si="10"/>
        <v>18655</v>
      </c>
      <c r="Z346" s="233">
        <f t="shared" si="10"/>
        <v>18782</v>
      </c>
      <c r="AA346" s="233">
        <f t="shared" si="10"/>
        <v>18883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454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 s="16"/>
      <c r="D348" s="303" t="s">
        <v>455</v>
      </c>
      <c r="E348" s="303"/>
      <c r="F348" s="303"/>
      <c r="G348" s="303"/>
      <c r="H348" s="303"/>
      <c r="I348" s="303"/>
      <c r="J348" s="303"/>
      <c r="K348" s="303"/>
      <c r="L348" s="303"/>
      <c r="M348" s="303"/>
      <c r="N348" s="303"/>
      <c r="O348" s="303"/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14.65" customHeight="1" x14ac:dyDescent="0.2">
      <c r="B350"/>
      <c r="C350"/>
      <c r="D350" s="383" t="s">
        <v>456</v>
      </c>
      <c r="E350" s="383"/>
      <c r="F350" s="383"/>
      <c r="G350" s="383"/>
      <c r="H350" s="383"/>
      <c r="I350" s="383"/>
      <c r="J350" s="383"/>
      <c r="K350" s="383"/>
      <c r="L350" s="384" t="s">
        <v>457</v>
      </c>
      <c r="M350" s="384"/>
      <c r="N350" s="384"/>
      <c r="O350" s="384"/>
      <c r="P350" s="384"/>
      <c r="Q350" s="384"/>
      <c r="R350" s="384"/>
      <c r="S350" s="384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25.5" customHeight="1" x14ac:dyDescent="0.2">
      <c r="B351"/>
      <c r="C351"/>
      <c r="D351" s="383"/>
      <c r="E351" s="383"/>
      <c r="F351" s="383"/>
      <c r="G351" s="383"/>
      <c r="H351" s="383"/>
      <c r="I351" s="383"/>
      <c r="J351" s="383"/>
      <c r="K351" s="383"/>
      <c r="L351" s="347" t="s">
        <v>513</v>
      </c>
      <c r="M351" s="347"/>
      <c r="N351" s="347"/>
      <c r="O351" s="347"/>
      <c r="P351" s="385" t="s">
        <v>458</v>
      </c>
      <c r="Q351" s="385"/>
      <c r="R351" s="385"/>
      <c r="S351" s="385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D352" s="386" t="s">
        <v>403</v>
      </c>
      <c r="E352" s="386"/>
      <c r="F352" s="386"/>
      <c r="G352" s="386"/>
      <c r="H352" s="387" t="s">
        <v>404</v>
      </c>
      <c r="I352" s="387"/>
      <c r="J352" s="387"/>
      <c r="K352" s="387"/>
      <c r="L352" s="388" t="s">
        <v>514</v>
      </c>
      <c r="M352" s="388" t="s">
        <v>515</v>
      </c>
      <c r="N352" s="388" t="s">
        <v>407</v>
      </c>
      <c r="O352" s="388" t="s">
        <v>516</v>
      </c>
      <c r="P352" s="388" t="s">
        <v>514</v>
      </c>
      <c r="Q352" s="388" t="s">
        <v>515</v>
      </c>
      <c r="R352" s="388" t="s">
        <v>407</v>
      </c>
      <c r="S352" s="389" t="s">
        <v>516</v>
      </c>
    </row>
    <row r="353" spans="4:19" x14ac:dyDescent="0.2">
      <c r="D353" s="386"/>
      <c r="E353" s="386"/>
      <c r="F353" s="386"/>
      <c r="G353" s="386"/>
      <c r="H353" s="390" t="s">
        <v>517</v>
      </c>
      <c r="I353" s="390"/>
      <c r="J353" s="390"/>
      <c r="K353" s="390"/>
      <c r="L353" s="388"/>
      <c r="M353" s="388"/>
      <c r="N353" s="388"/>
      <c r="O353" s="388"/>
      <c r="P353" s="388"/>
      <c r="Q353" s="388"/>
      <c r="R353" s="388"/>
      <c r="S353" s="389"/>
    </row>
    <row r="354" spans="4:19" ht="17.100000000000001" customHeight="1" x14ac:dyDescent="0.2">
      <c r="D354" s="391" t="s">
        <v>397</v>
      </c>
      <c r="E354" s="391"/>
      <c r="F354" s="391"/>
      <c r="G354" s="391"/>
      <c r="H354" s="392" t="s">
        <v>452</v>
      </c>
      <c r="I354" s="392"/>
      <c r="J354" s="392"/>
      <c r="K354" s="392"/>
      <c r="L354" s="243">
        <v>10.58</v>
      </c>
      <c r="M354" s="244">
        <v>6.45</v>
      </c>
      <c r="N354" s="244">
        <v>3.62</v>
      </c>
      <c r="O354" s="245">
        <v>3.54</v>
      </c>
      <c r="P354" s="244">
        <v>7.12</v>
      </c>
      <c r="Q354" s="244">
        <v>6.04</v>
      </c>
      <c r="R354" s="244">
        <v>3.45</v>
      </c>
      <c r="S354" s="245">
        <v>1.75</v>
      </c>
    </row>
    <row r="355" spans="4:19" ht="17.100000000000001" customHeight="1" x14ac:dyDescent="0.2">
      <c r="D355" s="391"/>
      <c r="E355" s="391"/>
      <c r="F355" s="391"/>
      <c r="G355" s="391"/>
      <c r="H355" s="393" t="s">
        <v>518</v>
      </c>
      <c r="I355" s="393"/>
      <c r="J355" s="393"/>
      <c r="K355" s="393"/>
      <c r="L355" s="246">
        <v>11.16</v>
      </c>
      <c r="M355" s="247">
        <v>7.95</v>
      </c>
      <c r="N355" s="247">
        <v>20</v>
      </c>
      <c r="O355" s="248">
        <v>0</v>
      </c>
      <c r="P355" s="247">
        <v>12.75</v>
      </c>
      <c r="Q355" s="247">
        <v>8.5399999999999991</v>
      </c>
      <c r="R355" s="247">
        <v>20</v>
      </c>
      <c r="S355" s="248">
        <v>0</v>
      </c>
    </row>
    <row r="356" spans="4:19" ht="17.100000000000001" customHeight="1" x14ac:dyDescent="0.2">
      <c r="D356" s="394" t="s">
        <v>398</v>
      </c>
      <c r="E356" s="394"/>
      <c r="F356" s="394"/>
      <c r="G356" s="394"/>
      <c r="H356" s="395" t="s">
        <v>452</v>
      </c>
      <c r="I356" s="395"/>
      <c r="J356" s="395"/>
      <c r="K356" s="395"/>
      <c r="L356" s="249">
        <v>9.25</v>
      </c>
      <c r="M356" s="250">
        <v>6.08</v>
      </c>
      <c r="N356" s="250">
        <v>5.87</v>
      </c>
      <c r="O356" s="251">
        <v>4.75</v>
      </c>
      <c r="P356" s="250">
        <v>12.16</v>
      </c>
      <c r="Q356" s="250">
        <v>6.08</v>
      </c>
      <c r="R356" s="250">
        <v>5.04</v>
      </c>
      <c r="S356" s="251">
        <v>10.62</v>
      </c>
    </row>
    <row r="357" spans="4:19" ht="17.100000000000001" customHeight="1" x14ac:dyDescent="0.2">
      <c r="D357" s="394"/>
      <c r="E357" s="394"/>
      <c r="F357" s="394"/>
      <c r="G357" s="394"/>
      <c r="H357" s="395" t="s">
        <v>518</v>
      </c>
      <c r="I357" s="395"/>
      <c r="J357" s="395"/>
      <c r="K357" s="395"/>
      <c r="L357" s="249">
        <v>10.45</v>
      </c>
      <c r="M357" s="250">
        <v>8.1999999999999993</v>
      </c>
      <c r="N357" s="250">
        <v>0</v>
      </c>
      <c r="O357" s="251">
        <v>0</v>
      </c>
      <c r="P357" s="250">
        <v>12.95</v>
      </c>
      <c r="Q357" s="250">
        <v>8.1999999999999993</v>
      </c>
      <c r="R357" s="250">
        <v>0</v>
      </c>
      <c r="S357" s="251">
        <v>0</v>
      </c>
    </row>
    <row r="358" spans="4:19" ht="17.100000000000001" customHeight="1" x14ac:dyDescent="0.2">
      <c r="D358" s="396" t="s">
        <v>399</v>
      </c>
      <c r="E358" s="396"/>
      <c r="F358" s="396"/>
      <c r="G358" s="396"/>
      <c r="H358" s="397" t="s">
        <v>452</v>
      </c>
      <c r="I358" s="397"/>
      <c r="J358" s="397"/>
      <c r="K358" s="397"/>
      <c r="L358" s="252">
        <v>9.0399999999999991</v>
      </c>
      <c r="M358" s="253">
        <v>5.62</v>
      </c>
      <c r="N358" s="253">
        <v>2.7</v>
      </c>
      <c r="O358" s="254">
        <v>2.29</v>
      </c>
      <c r="P358" s="253">
        <v>11.37</v>
      </c>
      <c r="Q358" s="253">
        <v>6.62</v>
      </c>
      <c r="R358" s="253">
        <v>7.58</v>
      </c>
      <c r="S358" s="254">
        <v>5.79</v>
      </c>
    </row>
    <row r="359" spans="4:19" ht="17.100000000000001" customHeight="1" x14ac:dyDescent="0.2">
      <c r="D359" s="396"/>
      <c r="E359" s="396"/>
      <c r="F359" s="396"/>
      <c r="G359" s="396"/>
      <c r="H359" s="398" t="s">
        <v>518</v>
      </c>
      <c r="I359" s="398"/>
      <c r="J359" s="398"/>
      <c r="K359" s="398"/>
      <c r="L359" s="255">
        <v>9.8699999999999992</v>
      </c>
      <c r="M359" s="256">
        <v>3.87</v>
      </c>
      <c r="N359" s="256">
        <v>1.79</v>
      </c>
      <c r="O359" s="257">
        <v>0</v>
      </c>
      <c r="P359" s="256">
        <v>12.16</v>
      </c>
      <c r="Q359" s="256">
        <v>8.3699999999999992</v>
      </c>
      <c r="R359" s="256">
        <v>0</v>
      </c>
      <c r="S359" s="257">
        <v>0</v>
      </c>
    </row>
    <row r="360" spans="4:19" ht="17.100000000000001" customHeight="1" x14ac:dyDescent="0.2">
      <c r="D360" s="399" t="s">
        <v>400</v>
      </c>
      <c r="E360" s="399"/>
      <c r="F360" s="399"/>
      <c r="G360" s="399"/>
      <c r="H360" s="400" t="s">
        <v>452</v>
      </c>
      <c r="I360" s="400"/>
      <c r="J360" s="400"/>
      <c r="K360" s="400"/>
      <c r="L360" s="258">
        <v>7.58</v>
      </c>
      <c r="M360" s="259">
        <v>5.04</v>
      </c>
      <c r="N360" s="259">
        <v>3.45</v>
      </c>
      <c r="O360" s="260">
        <v>3.66</v>
      </c>
      <c r="P360" s="259">
        <v>9.6199999999999992</v>
      </c>
      <c r="Q360" s="259">
        <v>6.83</v>
      </c>
      <c r="R360" s="259">
        <v>7.62</v>
      </c>
      <c r="S360" s="260">
        <v>2.66</v>
      </c>
    </row>
    <row r="361" spans="4:19" ht="17.100000000000001" customHeight="1" x14ac:dyDescent="0.2">
      <c r="D361" s="399"/>
      <c r="E361" s="399"/>
      <c r="F361" s="399"/>
      <c r="G361" s="399"/>
      <c r="H361" s="401" t="s">
        <v>518</v>
      </c>
      <c r="I361" s="401"/>
      <c r="J361" s="401"/>
      <c r="K361" s="401"/>
      <c r="L361" s="261">
        <v>9.25</v>
      </c>
      <c r="M361" s="262">
        <v>4.87</v>
      </c>
      <c r="N361" s="262">
        <v>0</v>
      </c>
      <c r="O361" s="263">
        <v>0</v>
      </c>
      <c r="P361" s="262">
        <v>10.29</v>
      </c>
      <c r="Q361" s="262">
        <v>6.45</v>
      </c>
      <c r="R361" s="262">
        <v>0</v>
      </c>
      <c r="S361" s="263">
        <v>0</v>
      </c>
    </row>
    <row r="362" spans="4:19" ht="17.100000000000001" customHeight="1" x14ac:dyDescent="0.2">
      <c r="D362" s="402" t="s">
        <v>409</v>
      </c>
      <c r="E362" s="402"/>
      <c r="F362" s="402"/>
      <c r="G362" s="402"/>
      <c r="H362" s="403" t="s">
        <v>452</v>
      </c>
      <c r="I362" s="403"/>
      <c r="J362" s="403"/>
      <c r="K362" s="403"/>
      <c r="L362" s="264">
        <v>9.16</v>
      </c>
      <c r="M362" s="265">
        <v>5.91</v>
      </c>
      <c r="N362" s="265">
        <v>3.62</v>
      </c>
      <c r="O362" s="266">
        <v>3.16</v>
      </c>
      <c r="P362" s="265">
        <v>11.25</v>
      </c>
      <c r="Q362" s="265">
        <v>6.33</v>
      </c>
      <c r="R362" s="265">
        <v>3.45</v>
      </c>
      <c r="S362" s="266">
        <v>6.7</v>
      </c>
    </row>
    <row r="363" spans="4:19" ht="17.100000000000001" customHeight="1" x14ac:dyDescent="0.2">
      <c r="D363" s="402"/>
      <c r="E363" s="402"/>
      <c r="F363" s="402"/>
      <c r="G363" s="402"/>
      <c r="H363" s="404" t="s">
        <v>518</v>
      </c>
      <c r="I363" s="404"/>
      <c r="J363" s="404"/>
      <c r="K363" s="404"/>
      <c r="L363" s="267">
        <v>10.41</v>
      </c>
      <c r="M363" s="268">
        <v>6.54</v>
      </c>
      <c r="N363" s="268">
        <v>1.79</v>
      </c>
      <c r="O363" s="269">
        <v>0</v>
      </c>
      <c r="P363" s="268">
        <v>12.16</v>
      </c>
      <c r="Q363" s="268">
        <v>8.0399999999999991</v>
      </c>
      <c r="R363" s="268">
        <v>0</v>
      </c>
      <c r="S363" s="269">
        <v>0</v>
      </c>
    </row>
    <row r="364" spans="4:19" x14ac:dyDescent="0.2">
      <c r="D364" s="15" t="s">
        <v>463</v>
      </c>
    </row>
    <row r="365" spans="4:19" x14ac:dyDescent="0.2">
      <c r="D365" s="15" t="s">
        <v>519</v>
      </c>
    </row>
    <row r="366" spans="4:19" ht="25.5" customHeight="1" x14ac:dyDescent="0.2">
      <c r="E366" s="369" t="s">
        <v>494</v>
      </c>
      <c r="F366" s="369"/>
      <c r="G366" s="369"/>
      <c r="H366" s="369"/>
      <c r="I366" s="369"/>
      <c r="J366" s="369"/>
      <c r="K366" s="369"/>
      <c r="L366" s="369"/>
      <c r="M366" s="369"/>
      <c r="N366" s="369"/>
      <c r="O366" s="369"/>
      <c r="P366" s="369"/>
      <c r="Q366" s="369"/>
      <c r="R366" s="369"/>
      <c r="S366" s="369"/>
    </row>
    <row r="367" spans="4:19" ht="26.25" customHeight="1" x14ac:dyDescent="0.2">
      <c r="E367" s="370" t="s">
        <v>495</v>
      </c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</row>
    <row r="368" spans="4:19" x14ac:dyDescent="0.2">
      <c r="E368" s="371" t="s">
        <v>468</v>
      </c>
      <c r="F368" s="371"/>
      <c r="G368" s="371"/>
      <c r="H368" s="371"/>
      <c r="I368" s="371"/>
      <c r="J368" s="371"/>
      <c r="K368" s="359" t="s">
        <v>439</v>
      </c>
      <c r="L368" s="359"/>
      <c r="M368" s="359"/>
      <c r="N368" s="359"/>
      <c r="O368" s="359"/>
      <c r="P368" s="372" t="s">
        <v>440</v>
      </c>
      <c r="Q368" s="372"/>
      <c r="R368" s="372"/>
      <c r="S368" s="372"/>
    </row>
    <row r="369" spans="3:19" x14ac:dyDescent="0.2">
      <c r="E369" s="373" t="s">
        <v>469</v>
      </c>
      <c r="F369" s="373"/>
      <c r="G369" s="373"/>
      <c r="H369" s="373"/>
      <c r="I369" s="373"/>
      <c r="J369" s="373"/>
      <c r="K369" s="374">
        <v>8521</v>
      </c>
      <c r="L369" s="374"/>
      <c r="M369" s="374"/>
      <c r="N369" s="374"/>
      <c r="O369" s="374"/>
      <c r="P369" s="375">
        <f>K369/K377</f>
        <v>0.59520815870354848</v>
      </c>
      <c r="Q369" s="375"/>
      <c r="R369" s="375"/>
      <c r="S369" s="375">
        <f t="shared" ref="S369:S377" si="11">SUM(P369:R369)</f>
        <v>0.59520815870354848</v>
      </c>
    </row>
    <row r="370" spans="3:19" x14ac:dyDescent="0.2">
      <c r="E370" s="373" t="s">
        <v>470</v>
      </c>
      <c r="F370" s="373"/>
      <c r="G370" s="373"/>
      <c r="H370" s="373"/>
      <c r="I370" s="373"/>
      <c r="J370" s="373"/>
      <c r="K370" s="374">
        <v>1724</v>
      </c>
      <c r="L370" s="374"/>
      <c r="M370" s="374"/>
      <c r="N370" s="374"/>
      <c r="O370" s="374"/>
      <c r="P370" s="375">
        <f>K370/K377</f>
        <v>0.12042469963677005</v>
      </c>
      <c r="Q370" s="375"/>
      <c r="R370" s="375"/>
      <c r="S370" s="375">
        <f t="shared" si="11"/>
        <v>0.12042469963677005</v>
      </c>
    </row>
    <row r="371" spans="3:19" x14ac:dyDescent="0.2">
      <c r="E371" s="373" t="s">
        <v>471</v>
      </c>
      <c r="F371" s="373"/>
      <c r="G371" s="373"/>
      <c r="H371" s="373"/>
      <c r="I371" s="373"/>
      <c r="J371" s="373"/>
      <c r="K371" s="374">
        <v>984</v>
      </c>
      <c r="L371" s="374"/>
      <c r="M371" s="374"/>
      <c r="N371" s="374"/>
      <c r="O371" s="374"/>
      <c r="P371" s="375">
        <f>K371/K377</f>
        <v>6.8734283319362946E-2</v>
      </c>
      <c r="Q371" s="375"/>
      <c r="R371" s="375"/>
      <c r="S371" s="375">
        <f t="shared" si="11"/>
        <v>6.8734283319362946E-2</v>
      </c>
    </row>
    <row r="372" spans="3:19" x14ac:dyDescent="0.2">
      <c r="E372" s="373" t="s">
        <v>472</v>
      </c>
      <c r="F372" s="373"/>
      <c r="G372" s="373"/>
      <c r="H372" s="373"/>
      <c r="I372" s="373"/>
      <c r="J372" s="373"/>
      <c r="K372" s="374">
        <v>756</v>
      </c>
      <c r="L372" s="374"/>
      <c r="M372" s="374"/>
      <c r="N372" s="374"/>
      <c r="O372" s="374"/>
      <c r="P372" s="375">
        <f>K372/K377</f>
        <v>5.2808046940486172E-2</v>
      </c>
      <c r="Q372" s="375"/>
      <c r="R372" s="375"/>
      <c r="S372" s="375">
        <f t="shared" si="11"/>
        <v>5.2808046940486172E-2</v>
      </c>
    </row>
    <row r="373" spans="3:19" x14ac:dyDescent="0.2">
      <c r="E373" s="373" t="s">
        <v>473</v>
      </c>
      <c r="F373" s="373"/>
      <c r="G373" s="373"/>
      <c r="H373" s="373"/>
      <c r="I373" s="373"/>
      <c r="J373" s="373"/>
      <c r="K373" s="374">
        <v>657</v>
      </c>
      <c r="L373" s="374"/>
      <c r="M373" s="374"/>
      <c r="N373" s="374"/>
      <c r="O373" s="374"/>
      <c r="P373" s="375">
        <f>K373/K377</f>
        <v>4.5892707460184409E-2</v>
      </c>
      <c r="Q373" s="375"/>
      <c r="R373" s="375"/>
      <c r="S373" s="375">
        <f t="shared" si="11"/>
        <v>4.5892707460184409E-2</v>
      </c>
    </row>
    <row r="374" spans="3:19" x14ac:dyDescent="0.2">
      <c r="E374" s="373" t="s">
        <v>474</v>
      </c>
      <c r="F374" s="373"/>
      <c r="G374" s="373"/>
      <c r="H374" s="373"/>
      <c r="I374" s="373"/>
      <c r="J374" s="373"/>
      <c r="K374" s="374">
        <v>558</v>
      </c>
      <c r="L374" s="374"/>
      <c r="M374" s="374"/>
      <c r="N374" s="374"/>
      <c r="O374" s="374"/>
      <c r="P374" s="375">
        <f>K374/K377</f>
        <v>3.8977367979882646E-2</v>
      </c>
      <c r="Q374" s="375"/>
      <c r="R374" s="375"/>
      <c r="S374" s="375">
        <f t="shared" si="11"/>
        <v>3.8977367979882646E-2</v>
      </c>
    </row>
    <row r="375" spans="3:19" x14ac:dyDescent="0.2">
      <c r="E375" s="373" t="s">
        <v>505</v>
      </c>
      <c r="F375" s="373"/>
      <c r="G375" s="373"/>
      <c r="H375" s="373"/>
      <c r="I375" s="373"/>
      <c r="J375" s="373"/>
      <c r="K375" s="374">
        <f>371+172+98+69+74+65</f>
        <v>849</v>
      </c>
      <c r="L375" s="374"/>
      <c r="M375" s="374"/>
      <c r="N375" s="374"/>
      <c r="O375" s="374"/>
      <c r="P375" s="375">
        <f>K375/K377</f>
        <v>5.9304274937133278E-2</v>
      </c>
      <c r="Q375" s="375"/>
      <c r="R375" s="375"/>
      <c r="S375" s="375">
        <f t="shared" si="11"/>
        <v>5.9304274937133278E-2</v>
      </c>
    </row>
    <row r="376" spans="3:19" x14ac:dyDescent="0.2">
      <c r="E376" s="373" t="s">
        <v>476</v>
      </c>
      <c r="F376" s="373"/>
      <c r="G376" s="373"/>
      <c r="H376" s="373"/>
      <c r="I376" s="373"/>
      <c r="J376" s="373"/>
      <c r="K376" s="374">
        <f>14316-14049</f>
        <v>267</v>
      </c>
      <c r="L376" s="374"/>
      <c r="M376" s="374"/>
      <c r="N376" s="374"/>
      <c r="O376" s="374"/>
      <c r="P376" s="375">
        <f>K376/K377</f>
        <v>1.8650461022632021E-2</v>
      </c>
      <c r="Q376" s="375"/>
      <c r="R376" s="375"/>
      <c r="S376" s="375">
        <f t="shared" si="11"/>
        <v>1.8650461022632021E-2</v>
      </c>
    </row>
    <row r="377" spans="3:19" x14ac:dyDescent="0.2">
      <c r="E377" s="376" t="s">
        <v>401</v>
      </c>
      <c r="F377" s="376"/>
      <c r="G377" s="376"/>
      <c r="H377" s="376"/>
      <c r="I377" s="376"/>
      <c r="J377" s="376"/>
      <c r="K377" s="377">
        <f>K369+K370+K371+K372+K373+K374+K375+K376</f>
        <v>14316</v>
      </c>
      <c r="L377" s="377"/>
      <c r="M377" s="377"/>
      <c r="N377" s="377"/>
      <c r="O377" s="377">
        <f>SUM(K377:N377)</f>
        <v>14316</v>
      </c>
      <c r="P377" s="378">
        <f>SUM(P369:P376)</f>
        <v>0.99999999999999989</v>
      </c>
      <c r="Q377" s="378"/>
      <c r="R377" s="378"/>
      <c r="S377" s="378">
        <f t="shared" si="11"/>
        <v>0.99999999999999989</v>
      </c>
    </row>
    <row r="378" spans="3:19" x14ac:dyDescent="0.2">
      <c r="E378" s="239" t="s">
        <v>477</v>
      </c>
      <c r="F378" s="239"/>
      <c r="G378" s="239"/>
      <c r="H378" s="240"/>
      <c r="I378" s="241"/>
      <c r="J378" s="241"/>
      <c r="K378" s="241"/>
      <c r="L378" s="241"/>
      <c r="M378" s="241"/>
      <c r="N378" s="241"/>
    </row>
    <row r="379" spans="3:19" x14ac:dyDescent="0.2">
      <c r="E379" s="239" t="s">
        <v>478</v>
      </c>
      <c r="F379" s="239"/>
      <c r="G379" s="239"/>
      <c r="H379" s="240"/>
      <c r="I379" s="241"/>
      <c r="J379" s="241"/>
      <c r="K379" s="241"/>
      <c r="L379" s="241"/>
      <c r="M379" s="241"/>
      <c r="N379" s="241"/>
    </row>
    <row r="380" spans="3:19" x14ac:dyDescent="0.2">
      <c r="C380"/>
      <c r="E380" s="242" t="s">
        <v>506</v>
      </c>
    </row>
  </sheetData>
  <mergeCells count="279">
    <mergeCell ref="E375:J375"/>
    <mergeCell ref="K375:O375"/>
    <mergeCell ref="P375:S375"/>
    <mergeCell ref="E376:J376"/>
    <mergeCell ref="K376:O376"/>
    <mergeCell ref="P376:S376"/>
    <mergeCell ref="E377:J377"/>
    <mergeCell ref="K377:O377"/>
    <mergeCell ref="P377:S377"/>
    <mergeCell ref="E372:J372"/>
    <mergeCell ref="K372:O372"/>
    <mergeCell ref="P372:S372"/>
    <mergeCell ref="E373:J373"/>
    <mergeCell ref="K373:O373"/>
    <mergeCell ref="P373:S373"/>
    <mergeCell ref="E374:J374"/>
    <mergeCell ref="K374:O374"/>
    <mergeCell ref="P374:S374"/>
    <mergeCell ref="E369:J369"/>
    <mergeCell ref="K369:O369"/>
    <mergeCell ref="P369:S369"/>
    <mergeCell ref="E370:J370"/>
    <mergeCell ref="K370:O370"/>
    <mergeCell ref="P370:S370"/>
    <mergeCell ref="E371:J371"/>
    <mergeCell ref="K371:O371"/>
    <mergeCell ref="P371:S371"/>
    <mergeCell ref="D360:G361"/>
    <mergeCell ref="H360:K360"/>
    <mergeCell ref="H361:K361"/>
    <mergeCell ref="D362:G363"/>
    <mergeCell ref="H362:K362"/>
    <mergeCell ref="H363:K363"/>
    <mergeCell ref="E366:S366"/>
    <mergeCell ref="E367:S367"/>
    <mergeCell ref="E368:J368"/>
    <mergeCell ref="K368:O368"/>
    <mergeCell ref="P368:S368"/>
    <mergeCell ref="D354:G355"/>
    <mergeCell ref="H354:K354"/>
    <mergeCell ref="H355:K355"/>
    <mergeCell ref="D356:G357"/>
    <mergeCell ref="H356:K356"/>
    <mergeCell ref="H357:K357"/>
    <mergeCell ref="D358:G359"/>
    <mergeCell ref="H358:K358"/>
    <mergeCell ref="H359:K359"/>
    <mergeCell ref="C340:P340"/>
    <mergeCell ref="D342:AA342"/>
    <mergeCell ref="D347:Z347"/>
    <mergeCell ref="D348:Z348"/>
    <mergeCell ref="D350:K351"/>
    <mergeCell ref="L350:S350"/>
    <mergeCell ref="L351:O351"/>
    <mergeCell ref="P351:S351"/>
    <mergeCell ref="D352:G353"/>
    <mergeCell ref="H352:K352"/>
    <mergeCell ref="L352:L353"/>
    <mergeCell ref="M352:M353"/>
    <mergeCell ref="N352:N353"/>
    <mergeCell ref="O352:O353"/>
    <mergeCell ref="P352:P353"/>
    <mergeCell ref="Q352:Q353"/>
    <mergeCell ref="R352:R353"/>
    <mergeCell ref="S352:S353"/>
    <mergeCell ref="H353:K353"/>
    <mergeCell ref="C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D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C333:C338"/>
    <mergeCell ref="D333:D337"/>
    <mergeCell ref="E333:G333"/>
    <mergeCell ref="H333:I333"/>
    <mergeCell ref="J333:K333"/>
    <mergeCell ref="L333:M333"/>
    <mergeCell ref="N333:O333"/>
    <mergeCell ref="P333:Q333"/>
    <mergeCell ref="R333:S333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D317:M317"/>
    <mergeCell ref="D318:D319"/>
    <mergeCell ref="E318:G318"/>
    <mergeCell ref="H318:J318"/>
    <mergeCell ref="K318:M318"/>
    <mergeCell ref="D324:M324"/>
    <mergeCell ref="D325:AA325"/>
    <mergeCell ref="C331:G332"/>
    <mergeCell ref="H331:K331"/>
    <mergeCell ref="L331:O331"/>
    <mergeCell ref="P331:S331"/>
    <mergeCell ref="T331:W331"/>
    <mergeCell ref="H332:I332"/>
    <mergeCell ref="J332:K332"/>
    <mergeCell ref="L332:M332"/>
    <mergeCell ref="N332:O332"/>
    <mergeCell ref="P332:Q332"/>
    <mergeCell ref="R332:S332"/>
    <mergeCell ref="T332:U332"/>
    <mergeCell ref="V332:W332"/>
    <mergeCell ref="H306:I306"/>
    <mergeCell ref="H308:I308"/>
    <mergeCell ref="H309:I309"/>
    <mergeCell ref="H310:I310"/>
    <mergeCell ref="H311:I311"/>
    <mergeCell ref="H312:I312"/>
    <mergeCell ref="H313:I313"/>
    <mergeCell ref="A315:N315"/>
    <mergeCell ref="A316:K316"/>
    <mergeCell ref="C289:C292"/>
    <mergeCell ref="C293:C296"/>
    <mergeCell ref="C297:D297"/>
    <mergeCell ref="H301:I301"/>
    <mergeCell ref="H302:I302"/>
    <mergeCell ref="M302:N302"/>
    <mergeCell ref="H303:I303"/>
    <mergeCell ref="H304:I304"/>
    <mergeCell ref="H305:I305"/>
    <mergeCell ref="A266:D266"/>
    <mergeCell ref="A267:D267"/>
    <mergeCell ref="A268:D268"/>
    <mergeCell ref="A269:D269"/>
    <mergeCell ref="A270:D270"/>
    <mergeCell ref="C272:AA275"/>
    <mergeCell ref="C277:C280"/>
    <mergeCell ref="C281:C284"/>
    <mergeCell ref="C285:C288"/>
    <mergeCell ref="A254:D254"/>
    <mergeCell ref="A255:D255"/>
    <mergeCell ref="A256:D256"/>
    <mergeCell ref="A257:D257"/>
    <mergeCell ref="A258:D258"/>
    <mergeCell ref="A259:N259"/>
    <mergeCell ref="A261:L261"/>
    <mergeCell ref="A262:D265"/>
    <mergeCell ref="E262:L263"/>
    <mergeCell ref="E264:H264"/>
    <mergeCell ref="I264:L264"/>
    <mergeCell ref="A241:D241"/>
    <mergeCell ref="A242:D242"/>
    <mergeCell ref="A243:N243"/>
    <mergeCell ref="A245:X245"/>
    <mergeCell ref="A246:X246"/>
    <mergeCell ref="A247:X247"/>
    <mergeCell ref="A248:X248"/>
    <mergeCell ref="A249:X249"/>
    <mergeCell ref="A250:D253"/>
    <mergeCell ref="E250:T250"/>
    <mergeCell ref="U250:X250"/>
    <mergeCell ref="E251:L251"/>
    <mergeCell ref="M251:T251"/>
    <mergeCell ref="U251:V252"/>
    <mergeCell ref="W251:X252"/>
    <mergeCell ref="E252:H252"/>
    <mergeCell ref="I252:L252"/>
    <mergeCell ref="M252:P252"/>
    <mergeCell ref="Q252:T252"/>
    <mergeCell ref="A180:D180"/>
    <mergeCell ref="A181:A240"/>
    <mergeCell ref="B181:B186"/>
    <mergeCell ref="C185:C186"/>
    <mergeCell ref="B187:B207"/>
    <mergeCell ref="C187:C194"/>
    <mergeCell ref="C200:C201"/>
    <mergeCell ref="B208:B215"/>
    <mergeCell ref="C214:C215"/>
    <mergeCell ref="B216:B231"/>
    <mergeCell ref="C224:C225"/>
    <mergeCell ref="B232:B240"/>
    <mergeCell ref="C232:C235"/>
    <mergeCell ref="A136:D136"/>
    <mergeCell ref="A137:A179"/>
    <mergeCell ref="B137:B145"/>
    <mergeCell ref="C137:C138"/>
    <mergeCell ref="B146:B149"/>
    <mergeCell ref="C146:C149"/>
    <mergeCell ref="B150:B156"/>
    <mergeCell ref="C155:C156"/>
    <mergeCell ref="B157:B168"/>
    <mergeCell ref="C162:C163"/>
    <mergeCell ref="B169:B179"/>
    <mergeCell ref="C170:C175"/>
    <mergeCell ref="A82:D82"/>
    <mergeCell ref="A83:A135"/>
    <mergeCell ref="B83:B89"/>
    <mergeCell ref="C83:C85"/>
    <mergeCell ref="B90:B100"/>
    <mergeCell ref="C97:C99"/>
    <mergeCell ref="B101:B106"/>
    <mergeCell ref="C105:C106"/>
    <mergeCell ref="B107:B126"/>
    <mergeCell ref="C108:C113"/>
    <mergeCell ref="C118:C120"/>
    <mergeCell ref="B127:B135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0"/>
  <sheetViews>
    <sheetView topLeftCell="A55" zoomScaleNormal="100" workbookViewId="0">
      <selection activeCell="E30" sqref="E30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44095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/>
      <c r="F13" s="43"/>
      <c r="G13" s="44"/>
      <c r="H13" s="45"/>
      <c r="I13" s="44"/>
      <c r="J13" s="43"/>
      <c r="K13" s="44"/>
      <c r="L13" s="46"/>
      <c r="M13" s="47"/>
      <c r="N13" s="48"/>
      <c r="O13" s="49"/>
      <c r="P13" s="47"/>
      <c r="Q13" s="47"/>
      <c r="R13" s="48"/>
      <c r="S13" s="47"/>
      <c r="T13" s="50"/>
      <c r="U13" s="51"/>
      <c r="V13" s="51">
        <v>1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7</v>
      </c>
      <c r="G14" s="44">
        <f>E14-F14</f>
        <v>1</v>
      </c>
      <c r="H14" s="45">
        <f>F14/E14</f>
        <v>0.875</v>
      </c>
      <c r="I14" s="44">
        <v>10</v>
      </c>
      <c r="J14" s="43">
        <v>9</v>
      </c>
      <c r="K14" s="44">
        <f>I14-J14</f>
        <v>1</v>
      </c>
      <c r="L14" s="46">
        <f>J14/I14</f>
        <v>0.9</v>
      </c>
      <c r="M14" s="54"/>
      <c r="N14" s="51"/>
      <c r="O14" s="49"/>
      <c r="P14" s="45"/>
      <c r="Q14" s="54"/>
      <c r="R14" s="43"/>
      <c r="S14" s="44"/>
      <c r="T14" s="46"/>
      <c r="U14" s="51"/>
      <c r="V14" s="51">
        <v>1</v>
      </c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4</v>
      </c>
      <c r="G16" s="44">
        <f>E16-F16</f>
        <v>6</v>
      </c>
      <c r="H16" s="45">
        <f>F16/E16</f>
        <v>0.4</v>
      </c>
      <c r="I16" s="44">
        <v>15</v>
      </c>
      <c r="J16" s="43">
        <v>9</v>
      </c>
      <c r="K16" s="44">
        <f>I16-J16</f>
        <v>6</v>
      </c>
      <c r="L16" s="46">
        <f>J16/I16</f>
        <v>0.6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49</v>
      </c>
      <c r="G17" s="44">
        <f>E17-F17</f>
        <v>16</v>
      </c>
      <c r="H17" s="45">
        <f>F17/E17</f>
        <v>0.75384615384615383</v>
      </c>
      <c r="I17" s="44">
        <v>70</v>
      </c>
      <c r="J17" s="43">
        <v>48</v>
      </c>
      <c r="K17" s="44">
        <f>I17-J17</f>
        <v>22</v>
      </c>
      <c r="L17" s="46">
        <f>J17/I17</f>
        <v>0.68571428571428572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/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58</v>
      </c>
      <c r="G19" s="44">
        <f>E19-F19</f>
        <v>3</v>
      </c>
      <c r="H19" s="45">
        <f>F19/E19</f>
        <v>0.95081967213114749</v>
      </c>
      <c r="I19" s="44">
        <v>83</v>
      </c>
      <c r="J19" s="43">
        <v>81</v>
      </c>
      <c r="K19" s="44">
        <f>I19-J19</f>
        <v>2</v>
      </c>
      <c r="L19" s="46">
        <f>J19/I19</f>
        <v>0.97590361445783136</v>
      </c>
      <c r="M19" s="54">
        <v>5</v>
      </c>
      <c r="N19" s="51">
        <v>4</v>
      </c>
      <c r="O19" s="49">
        <f>M19-N19</f>
        <v>1</v>
      </c>
      <c r="P19" s="45">
        <f>N19/M19</f>
        <v>0.8</v>
      </c>
      <c r="Q19" s="54"/>
      <c r="R19" s="43"/>
      <c r="S19" s="44"/>
      <c r="T19" s="46"/>
      <c r="U19" s="51"/>
      <c r="V19" s="51"/>
      <c r="W19" s="51"/>
      <c r="X19" s="52">
        <v>10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5</v>
      </c>
      <c r="O20" s="49">
        <f>M20-N20</f>
        <v>0</v>
      </c>
      <c r="P20" s="45">
        <f>N20/M20</f>
        <v>1</v>
      </c>
      <c r="Q20" s="54">
        <v>10</v>
      </c>
      <c r="R20" s="43">
        <v>7</v>
      </c>
      <c r="S20" s="44">
        <f>Q20-R20</f>
        <v>3</v>
      </c>
      <c r="T20" s="46">
        <f>R20/Q20</f>
        <v>0.7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4</v>
      </c>
      <c r="G22" s="44">
        <f>E22-F22</f>
        <v>1</v>
      </c>
      <c r="H22" s="45">
        <f>F22/E22</f>
        <v>0.8</v>
      </c>
      <c r="I22" s="44">
        <v>8</v>
      </c>
      <c r="J22" s="43">
        <v>6</v>
      </c>
      <c r="K22" s="44">
        <f>I22-J22</f>
        <v>2</v>
      </c>
      <c r="L22" s="46">
        <f>J22/I22</f>
        <v>0.75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32</v>
      </c>
      <c r="G24" s="44">
        <f>E24-F24</f>
        <v>1</v>
      </c>
      <c r="H24" s="45">
        <f>F24/E24</f>
        <v>0.96969696969696972</v>
      </c>
      <c r="I24" s="44">
        <v>48</v>
      </c>
      <c r="J24" s="43">
        <v>22</v>
      </c>
      <c r="K24" s="44">
        <f>I24-J24</f>
        <v>26</v>
      </c>
      <c r="L24" s="46">
        <f>J24/I24</f>
        <v>0.45833333333333331</v>
      </c>
      <c r="M24" s="54">
        <v>6</v>
      </c>
      <c r="N24" s="51">
        <v>4</v>
      </c>
      <c r="O24" s="49">
        <f>M24-N24</f>
        <v>2</v>
      </c>
      <c r="P24" s="45">
        <f>N24/M24</f>
        <v>0.66666666666666663</v>
      </c>
      <c r="Q24" s="54">
        <v>10</v>
      </c>
      <c r="R24" s="43">
        <v>2</v>
      </c>
      <c r="S24" s="44">
        <f>Q24-R24</f>
        <v>8</v>
      </c>
      <c r="T24" s="46">
        <f>R24/Q24</f>
        <v>0.2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59</v>
      </c>
      <c r="G25" s="44">
        <f>E25-F25</f>
        <v>3</v>
      </c>
      <c r="H25" s="45">
        <f>F25/E25</f>
        <v>0.95161290322580649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19</v>
      </c>
      <c r="G27" s="44">
        <f>E27-F27</f>
        <v>3</v>
      </c>
      <c r="H27" s="45">
        <f>F27/E27</f>
        <v>0.86363636363636365</v>
      </c>
      <c r="I27" s="44">
        <v>34</v>
      </c>
      <c r="J27" s="43">
        <v>13</v>
      </c>
      <c r="K27" s="44">
        <f>I27-J27</f>
        <v>21</v>
      </c>
      <c r="L27" s="46">
        <f>J27/I27</f>
        <v>0.38235294117647056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37</v>
      </c>
      <c r="G29" s="44">
        <f>E29-F29</f>
        <v>15</v>
      </c>
      <c r="H29" s="45">
        <f>F29/E29</f>
        <v>0.71153846153846156</v>
      </c>
      <c r="I29" s="44">
        <v>32</v>
      </c>
      <c r="J29" s="43">
        <v>13</v>
      </c>
      <c r="K29" s="44">
        <f>I29-J29</f>
        <v>19</v>
      </c>
      <c r="L29" s="46">
        <f>J29/I29</f>
        <v>0.40625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8</v>
      </c>
      <c r="G30" s="44">
        <f>E30-F30</f>
        <v>2</v>
      </c>
      <c r="H30" s="45">
        <f>F30/E30</f>
        <v>0.8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2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1</v>
      </c>
      <c r="X33" s="52">
        <v>2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8</v>
      </c>
      <c r="G34" s="44">
        <f>E34-F34</f>
        <v>0</v>
      </c>
      <c r="H34" s="45">
        <f>F34/E34</f>
        <v>1</v>
      </c>
      <c r="I34" s="44">
        <v>10</v>
      </c>
      <c r="J34" s="43">
        <v>7</v>
      </c>
      <c r="K34" s="44">
        <f>I34-J34</f>
        <v>3</v>
      </c>
      <c r="L34" s="46">
        <f>J34/I34</f>
        <v>0.7</v>
      </c>
      <c r="M34" s="54"/>
      <c r="N34" s="51"/>
      <c r="O34" s="49"/>
      <c r="P34" s="45"/>
      <c r="Q34" s="54"/>
      <c r="R34" s="43"/>
      <c r="S34" s="44"/>
      <c r="T34" s="46"/>
      <c r="U34" s="51">
        <v>1</v>
      </c>
      <c r="V34" s="51"/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106</v>
      </c>
      <c r="G35" s="44">
        <f>E35-F35</f>
        <v>19</v>
      </c>
      <c r="H35" s="45">
        <f>F35/E35</f>
        <v>0.84799999999999998</v>
      </c>
      <c r="I35" s="44">
        <v>212</v>
      </c>
      <c r="J35" s="43">
        <v>62</v>
      </c>
      <c r="K35" s="44">
        <f>I35-J35</f>
        <v>150</v>
      </c>
      <c r="L35" s="46">
        <f>J35/I35</f>
        <v>0.29245283018867924</v>
      </c>
      <c r="M35" s="54"/>
      <c r="N35" s="51"/>
      <c r="O35" s="49"/>
      <c r="P35" s="45"/>
      <c r="Q35" s="54"/>
      <c r="R35" s="43"/>
      <c r="S35" s="44"/>
      <c r="T35" s="46"/>
      <c r="U35" s="51">
        <v>5</v>
      </c>
      <c r="V35" s="51">
        <v>5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/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22</v>
      </c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1</v>
      </c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3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>
        <v>1</v>
      </c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/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>
        <v>1</v>
      </c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30</v>
      </c>
      <c r="G50" s="44">
        <f>E50-F50</f>
        <v>0</v>
      </c>
      <c r="H50" s="45">
        <f>F50/E50</f>
        <v>1</v>
      </c>
      <c r="I50" s="44">
        <v>24</v>
      </c>
      <c r="J50" s="43">
        <v>24</v>
      </c>
      <c r="K50" s="44">
        <f>I50-J50</f>
        <v>0</v>
      </c>
      <c r="L50" s="46">
        <f>J50/I50</f>
        <v>1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2</v>
      </c>
      <c r="W50" s="51"/>
      <c r="X50" s="52">
        <v>1</v>
      </c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1</v>
      </c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/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>
        <v>1</v>
      </c>
      <c r="W63" s="51"/>
      <c r="X63" s="52">
        <v>2</v>
      </c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1</v>
      </c>
      <c r="G65" s="44">
        <f>E65-F65</f>
        <v>3</v>
      </c>
      <c r="H65" s="45">
        <f>F65/E65</f>
        <v>0.25</v>
      </c>
      <c r="I65" s="44">
        <v>4</v>
      </c>
      <c r="J65" s="43">
        <v>4</v>
      </c>
      <c r="K65" s="44">
        <f>I65-J65</f>
        <v>0</v>
      </c>
      <c r="L65" s="46">
        <f>J65/I65</f>
        <v>1</v>
      </c>
      <c r="M65" s="54"/>
      <c r="N65" s="51"/>
      <c r="O65" s="49"/>
      <c r="P65" s="45"/>
      <c r="Q65" s="54"/>
      <c r="R65" s="43"/>
      <c r="S65" s="44"/>
      <c r="T65" s="46"/>
      <c r="U65" s="51">
        <v>1</v>
      </c>
      <c r="V65" s="51">
        <v>2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>
        <v>10</v>
      </c>
      <c r="F66" s="43">
        <v>1</v>
      </c>
      <c r="G66" s="44">
        <f>E66-F66</f>
        <v>9</v>
      </c>
      <c r="H66" s="45">
        <f>F66/E66</f>
        <v>0.1</v>
      </c>
      <c r="I66" s="44">
        <v>40</v>
      </c>
      <c r="J66" s="43">
        <v>3</v>
      </c>
      <c r="K66" s="44">
        <f>I66-J66</f>
        <v>37</v>
      </c>
      <c r="L66" s="46">
        <f>J66/I66</f>
        <v>7.4999999999999997E-2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6</v>
      </c>
      <c r="G67" s="44">
        <f>E67-F67</f>
        <v>14</v>
      </c>
      <c r="H67" s="45">
        <f>F67/E67</f>
        <v>0.3</v>
      </c>
      <c r="I67" s="44">
        <v>60</v>
      </c>
      <c r="J67" s="43">
        <v>5</v>
      </c>
      <c r="K67" s="44">
        <f>I67-J67</f>
        <v>55</v>
      </c>
      <c r="L67" s="46">
        <f>J67/I67</f>
        <v>8.3333333333333329E-2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>
        <v>2</v>
      </c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5</v>
      </c>
      <c r="G71" s="44">
        <f>E71-F71</f>
        <v>5</v>
      </c>
      <c r="H71" s="45">
        <f>F71/E71</f>
        <v>0.5</v>
      </c>
      <c r="I71" s="44">
        <v>20</v>
      </c>
      <c r="J71" s="43">
        <v>8</v>
      </c>
      <c r="K71" s="44">
        <f>I71-J71</f>
        <v>12</v>
      </c>
      <c r="L71" s="46">
        <f>J71/I71</f>
        <v>0.4</v>
      </c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2</v>
      </c>
      <c r="G73" s="44">
        <f>E73-F73</f>
        <v>2</v>
      </c>
      <c r="H73" s="45">
        <f>F73/E73</f>
        <v>0.5</v>
      </c>
      <c r="I73" s="44">
        <v>8</v>
      </c>
      <c r="J73" s="43">
        <v>1</v>
      </c>
      <c r="K73" s="44">
        <f>I73-J73</f>
        <v>7</v>
      </c>
      <c r="L73" s="46">
        <f>J73/I73</f>
        <v>0.125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2</v>
      </c>
      <c r="G74" s="44">
        <f>E74-F74</f>
        <v>0</v>
      </c>
      <c r="H74" s="45">
        <f>F74/E74</f>
        <v>1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19</v>
      </c>
      <c r="G80" s="44">
        <f>E80-F80</f>
        <v>1</v>
      </c>
      <c r="H80" s="45">
        <f>F80/E80</f>
        <v>0.95</v>
      </c>
      <c r="I80" s="44">
        <v>20</v>
      </c>
      <c r="J80" s="43">
        <v>11</v>
      </c>
      <c r="K80" s="44">
        <f>I80-J80</f>
        <v>9</v>
      </c>
      <c r="L80" s="46">
        <f>J80/I80</f>
        <v>0.55000000000000004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3</v>
      </c>
      <c r="G81" s="44">
        <f>E81-F81</f>
        <v>1</v>
      </c>
      <c r="H81" s="45">
        <f>F81/E81</f>
        <v>0.75</v>
      </c>
      <c r="I81" s="44">
        <v>6</v>
      </c>
      <c r="J81" s="43">
        <v>3</v>
      </c>
      <c r="K81" s="44">
        <f>I81-J81</f>
        <v>3</v>
      </c>
      <c r="L81" s="46">
        <f>J81/I81</f>
        <v>0.5</v>
      </c>
      <c r="M81" s="54"/>
      <c r="N81" s="51"/>
      <c r="O81" s="49"/>
      <c r="P81" s="45"/>
      <c r="Q81" s="54">
        <v>2</v>
      </c>
      <c r="R81" s="43">
        <v>0</v>
      </c>
      <c r="S81" s="44">
        <f>Q81-R81</f>
        <v>2</v>
      </c>
      <c r="T81" s="46">
        <f>R81/Q81</f>
        <v>0</v>
      </c>
      <c r="U81" s="51">
        <v>1</v>
      </c>
      <c r="V81" s="51">
        <v>1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565</v>
      </c>
      <c r="F82" s="59">
        <f>SUM(F10:F81)</f>
        <v>460</v>
      </c>
      <c r="G82" s="59">
        <f>E82-F82</f>
        <v>105</v>
      </c>
      <c r="H82" s="24">
        <f>F82/E82</f>
        <v>0.81415929203539827</v>
      </c>
      <c r="I82" s="23">
        <f>SUM(I10:I81)</f>
        <v>798</v>
      </c>
      <c r="J82" s="23">
        <f>SUM(J10:J81)</f>
        <v>419</v>
      </c>
      <c r="K82" s="23">
        <f>I82-J82</f>
        <v>379</v>
      </c>
      <c r="L82" s="60">
        <f>J82/I82</f>
        <v>0.52506265664160401</v>
      </c>
      <c r="M82" s="59">
        <f>SUM(M10:M81)</f>
        <v>16</v>
      </c>
      <c r="N82" s="59">
        <f>SUM(N10:N81)</f>
        <v>13</v>
      </c>
      <c r="O82" s="61">
        <f>M82-N82</f>
        <v>3</v>
      </c>
      <c r="P82" s="24">
        <f>N82/M82</f>
        <v>0.8125</v>
      </c>
      <c r="Q82" s="59">
        <f>SUM(Q10:Q81)</f>
        <v>22</v>
      </c>
      <c r="R82" s="59">
        <f>SUM(R10:R81)</f>
        <v>9</v>
      </c>
      <c r="S82" s="23">
        <f>Q82-R82</f>
        <v>13</v>
      </c>
      <c r="T82" s="60">
        <f>R82/Q82</f>
        <v>0.40909090909090912</v>
      </c>
      <c r="U82" s="59">
        <f>SUM(U10:U81)</f>
        <v>13</v>
      </c>
      <c r="V82" s="59">
        <f>SUM(V10:V81)</f>
        <v>46</v>
      </c>
      <c r="W82" s="59">
        <f>SUM(W10:W81)</f>
        <v>1</v>
      </c>
      <c r="X82" s="62">
        <f>SUM(X10:X81)</f>
        <v>15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1</v>
      </c>
      <c r="G83" s="68">
        <f>E83-F83</f>
        <v>6</v>
      </c>
      <c r="H83" s="69">
        <f>F83/E83</f>
        <v>0.14285714285714285</v>
      </c>
      <c r="I83" s="68">
        <v>7</v>
      </c>
      <c r="J83" s="67">
        <v>1</v>
      </c>
      <c r="K83" s="70">
        <f>I83-J83</f>
        <v>6</v>
      </c>
      <c r="L83" s="71">
        <f>J83/I83</f>
        <v>0.14285714285714285</v>
      </c>
      <c r="M83" s="68">
        <v>2</v>
      </c>
      <c r="N83" s="67">
        <v>0</v>
      </c>
      <c r="O83" s="70">
        <f>M83-N83</f>
        <v>2</v>
      </c>
      <c r="P83" s="69">
        <f>N83/M83</f>
        <v>0</v>
      </c>
      <c r="Q83" s="68">
        <v>3</v>
      </c>
      <c r="R83" s="67">
        <v>1</v>
      </c>
      <c r="S83" s="70">
        <f>Q83-R83</f>
        <v>2</v>
      </c>
      <c r="T83" s="71">
        <f>R83/Q83</f>
        <v>0.33333333333333331</v>
      </c>
      <c r="U83" s="72"/>
      <c r="V83" s="67"/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1</v>
      </c>
      <c r="G84" s="76">
        <f>E84-F84</f>
        <v>4</v>
      </c>
      <c r="H84" s="77">
        <f>F84/E84</f>
        <v>0.2</v>
      </c>
      <c r="I84" s="76">
        <v>15</v>
      </c>
      <c r="J84" s="75">
        <v>2</v>
      </c>
      <c r="K84" s="78">
        <f>I84-J84</f>
        <v>13</v>
      </c>
      <c r="L84" s="79">
        <f>J84/I84</f>
        <v>0.13333333333333333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3</v>
      </c>
      <c r="G87" s="76">
        <f>E87-F87</f>
        <v>7</v>
      </c>
      <c r="H87" s="77">
        <f>F87/E87</f>
        <v>0.3</v>
      </c>
      <c r="I87" s="76">
        <v>20</v>
      </c>
      <c r="J87" s="75">
        <v>7</v>
      </c>
      <c r="K87" s="78">
        <f>I87-J87</f>
        <v>13</v>
      </c>
      <c r="L87" s="79">
        <f>J87/I87</f>
        <v>0.35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149</v>
      </c>
      <c r="D88" s="65" t="s">
        <v>150</v>
      </c>
      <c r="E88" s="74">
        <v>10</v>
      </c>
      <c r="F88" s="75">
        <v>2</v>
      </c>
      <c r="G88" s="76">
        <f>E88-F88</f>
        <v>8</v>
      </c>
      <c r="H88" s="77">
        <f>F88/E88</f>
        <v>0.2</v>
      </c>
      <c r="I88" s="76">
        <v>7</v>
      </c>
      <c r="J88" s="75">
        <v>0</v>
      </c>
      <c r="K88" s="78">
        <f>I88-J88</f>
        <v>7</v>
      </c>
      <c r="L88" s="79">
        <f>J88/I88</f>
        <v>0</v>
      </c>
      <c r="M88" s="76"/>
      <c r="N88" s="75"/>
      <c r="O88" s="78"/>
      <c r="P88" s="77"/>
      <c r="Q88" s="76"/>
      <c r="R88" s="75"/>
      <c r="S88" s="78"/>
      <c r="T88" s="79"/>
      <c r="U88" s="80"/>
      <c r="V88" s="75"/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151</v>
      </c>
      <c r="D89" s="65" t="s">
        <v>152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 t="s">
        <v>153</v>
      </c>
      <c r="C90" s="64" t="s">
        <v>154</v>
      </c>
      <c r="D90" s="65" t="s">
        <v>155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156</v>
      </c>
      <c r="D91" s="65" t="s">
        <v>157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158</v>
      </c>
      <c r="D92" s="65" t="s">
        <v>159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2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160</v>
      </c>
      <c r="D93" s="65" t="s">
        <v>161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162</v>
      </c>
      <c r="D94" s="65" t="s">
        <v>163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164</v>
      </c>
      <c r="D95" s="65" t="s">
        <v>165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/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166</v>
      </c>
      <c r="D96" s="65" t="s">
        <v>167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 t="s">
        <v>168</v>
      </c>
      <c r="D97" s="65" t="s">
        <v>169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170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171</v>
      </c>
      <c r="E99" s="74">
        <v>10</v>
      </c>
      <c r="F99" s="75">
        <v>6</v>
      </c>
      <c r="G99" s="76">
        <f>E99-F99</f>
        <v>4</v>
      </c>
      <c r="H99" s="77">
        <f>F99/E99</f>
        <v>0.6</v>
      </c>
      <c r="I99" s="76">
        <v>10</v>
      </c>
      <c r="J99" s="75">
        <v>10</v>
      </c>
      <c r="K99" s="78">
        <f>I99-J99</f>
        <v>0</v>
      </c>
      <c r="L99" s="79">
        <f>J99/I99</f>
        <v>1</v>
      </c>
      <c r="M99" s="76"/>
      <c r="N99" s="75"/>
      <c r="O99" s="78"/>
      <c r="P99" s="77"/>
      <c r="Q99" s="76"/>
      <c r="R99" s="75"/>
      <c r="S99" s="78"/>
      <c r="T99" s="79"/>
      <c r="U99" s="80">
        <v>1</v>
      </c>
      <c r="V99" s="75"/>
      <c r="W99" s="75"/>
      <c r="X99" s="81"/>
    </row>
    <row r="100" spans="1:240" x14ac:dyDescent="0.2">
      <c r="A100" s="274"/>
      <c r="B100" s="275"/>
      <c r="C100" s="64" t="s">
        <v>172</v>
      </c>
      <c r="D100" s="65" t="s">
        <v>173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>
        <v>3</v>
      </c>
      <c r="W100" s="75"/>
      <c r="X100" s="81"/>
    </row>
    <row r="101" spans="1:240" x14ac:dyDescent="0.2">
      <c r="A101" s="274"/>
      <c r="B101" s="275" t="s">
        <v>174</v>
      </c>
      <c r="C101" s="64" t="s">
        <v>175</v>
      </c>
      <c r="D101" s="65" t="s">
        <v>176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177</v>
      </c>
      <c r="D102" s="65" t="s">
        <v>178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64" t="s">
        <v>179</v>
      </c>
      <c r="D103" s="65" t="s">
        <v>180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/>
      <c r="W103" s="75"/>
      <c r="X103" s="81"/>
    </row>
    <row r="104" spans="1:240" x14ac:dyDescent="0.2">
      <c r="A104" s="274"/>
      <c r="B104" s="275"/>
      <c r="C104" s="64" t="s">
        <v>211</v>
      </c>
      <c r="D104" s="65" t="s">
        <v>202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/>
      <c r="W104" s="75"/>
      <c r="X104" s="81"/>
    </row>
    <row r="105" spans="1:240" x14ac:dyDescent="0.2">
      <c r="A105" s="274"/>
      <c r="B105" s="275"/>
      <c r="C105" s="275" t="s">
        <v>181</v>
      </c>
      <c r="D105" s="65" t="s">
        <v>182</v>
      </c>
      <c r="E105" s="74">
        <v>30</v>
      </c>
      <c r="F105" s="75">
        <v>30</v>
      </c>
      <c r="G105" s="76">
        <f>E105-F105</f>
        <v>0</v>
      </c>
      <c r="H105" s="77">
        <f>F105/E105</f>
        <v>1</v>
      </c>
      <c r="I105" s="76">
        <v>52</v>
      </c>
      <c r="J105" s="75">
        <v>39</v>
      </c>
      <c r="K105" s="78">
        <f>I105-J105</f>
        <v>13</v>
      </c>
      <c r="L105" s="79">
        <f>J105/I105</f>
        <v>0.75</v>
      </c>
      <c r="M105" s="76"/>
      <c r="N105" s="75"/>
      <c r="O105" s="78"/>
      <c r="P105" s="77"/>
      <c r="Q105" s="76"/>
      <c r="R105" s="75"/>
      <c r="S105" s="78"/>
      <c r="T105" s="79"/>
      <c r="U105" s="80">
        <v>10</v>
      </c>
      <c r="V105" s="75">
        <v>16</v>
      </c>
      <c r="W105" s="75"/>
      <c r="X105" s="81">
        <v>1</v>
      </c>
    </row>
    <row r="106" spans="1:240" x14ac:dyDescent="0.2">
      <c r="A106" s="274"/>
      <c r="B106" s="275"/>
      <c r="C106" s="275"/>
      <c r="D106" s="65" t="s">
        <v>183</v>
      </c>
      <c r="E106" s="74"/>
      <c r="F106" s="75"/>
      <c r="G106" s="76"/>
      <c r="H106" s="77"/>
      <c r="I106" s="76"/>
      <c r="J106" s="75"/>
      <c r="K106" s="78"/>
      <c r="L106" s="79"/>
      <c r="M106" s="76"/>
      <c r="N106" s="75"/>
      <c r="O106" s="78"/>
      <c r="P106" s="77"/>
      <c r="Q106" s="76"/>
      <c r="R106" s="75"/>
      <c r="S106" s="78"/>
      <c r="T106" s="79"/>
      <c r="U106" s="80">
        <v>5</v>
      </c>
      <c r="V106" s="75">
        <v>1</v>
      </c>
      <c r="W106" s="75"/>
      <c r="X106" s="81"/>
    </row>
    <row r="107" spans="1:240" x14ac:dyDescent="0.2">
      <c r="A107" s="274"/>
      <c r="B107" s="275" t="s">
        <v>184</v>
      </c>
      <c r="C107" s="64" t="s">
        <v>185</v>
      </c>
      <c r="D107" s="65" t="s">
        <v>186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188</v>
      </c>
      <c r="E108" s="74">
        <v>30</v>
      </c>
      <c r="F108" s="75">
        <v>21</v>
      </c>
      <c r="G108" s="76">
        <f>E108-F108</f>
        <v>9</v>
      </c>
      <c r="H108" s="77">
        <f>F108/E108</f>
        <v>0.7</v>
      </c>
      <c r="I108" s="76">
        <v>27</v>
      </c>
      <c r="J108" s="75">
        <v>15</v>
      </c>
      <c r="K108" s="78">
        <f>I108-J108</f>
        <v>12</v>
      </c>
      <c r="L108" s="79">
        <f>J108/I108</f>
        <v>0.55555555555555558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>
        <v>1</v>
      </c>
      <c r="W108" s="75"/>
      <c r="X108" s="81"/>
    </row>
    <row r="109" spans="1:240" x14ac:dyDescent="0.2">
      <c r="A109" s="274"/>
      <c r="B109" s="275"/>
      <c r="C109" s="275"/>
      <c r="D109" s="82" t="s">
        <v>189</v>
      </c>
      <c r="E109" s="74">
        <v>14</v>
      </c>
      <c r="F109" s="75">
        <v>8</v>
      </c>
      <c r="G109" s="76">
        <f>E109-F109</f>
        <v>6</v>
      </c>
      <c r="H109" s="77">
        <f>F109/E109</f>
        <v>0.5714285714285714</v>
      </c>
      <c r="I109" s="76">
        <v>28</v>
      </c>
      <c r="J109" s="75">
        <v>17</v>
      </c>
      <c r="K109" s="78">
        <f>I109-J109</f>
        <v>11</v>
      </c>
      <c r="L109" s="79">
        <f>J109/I109</f>
        <v>0.6071428571428571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 t="s">
        <v>187</v>
      </c>
      <c r="D110" s="65" t="s">
        <v>190</v>
      </c>
      <c r="E110" s="74">
        <v>2</v>
      </c>
      <c r="F110" s="75">
        <v>2</v>
      </c>
      <c r="G110" s="76">
        <f>E110-F110</f>
        <v>0</v>
      </c>
      <c r="H110" s="77">
        <f>F110/E110</f>
        <v>1</v>
      </c>
      <c r="I110" s="76">
        <v>4</v>
      </c>
      <c r="J110" s="75">
        <v>1</v>
      </c>
      <c r="K110" s="78">
        <f>I110-J110</f>
        <v>3</v>
      </c>
      <c r="L110" s="79">
        <f>J110/I110</f>
        <v>0.25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191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192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>
        <v>1</v>
      </c>
      <c r="W112" s="75"/>
      <c r="X112" s="81"/>
    </row>
    <row r="113" spans="1:24" x14ac:dyDescent="0.2">
      <c r="A113" s="274"/>
      <c r="B113" s="275"/>
      <c r="C113" s="275"/>
      <c r="D113" s="65" t="s">
        <v>193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194</v>
      </c>
      <c r="D114" s="65" t="s">
        <v>195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196</v>
      </c>
      <c r="D115" s="65" t="s">
        <v>47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>
        <v>1</v>
      </c>
      <c r="W115" s="75"/>
      <c r="X115" s="81"/>
    </row>
    <row r="116" spans="1:24" x14ac:dyDescent="0.2">
      <c r="A116" s="274"/>
      <c r="B116" s="275"/>
      <c r="C116" s="64" t="s">
        <v>197</v>
      </c>
      <c r="D116" s="65" t="s">
        <v>198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199</v>
      </c>
      <c r="D117" s="65" t="s">
        <v>200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 t="s">
        <v>201</v>
      </c>
      <c r="D118" s="65" t="s">
        <v>202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/>
      <c r="W118" s="75"/>
      <c r="X118" s="81"/>
    </row>
    <row r="119" spans="1:24" x14ac:dyDescent="0.2">
      <c r="A119" s="274"/>
      <c r="B119" s="275"/>
      <c r="C119" s="275"/>
      <c r="D119" s="65" t="s">
        <v>203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204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64" t="s">
        <v>205</v>
      </c>
      <c r="D121" s="65" t="s">
        <v>206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3</v>
      </c>
      <c r="W121" s="75"/>
      <c r="X121" s="81"/>
    </row>
    <row r="122" spans="1:24" x14ac:dyDescent="0.2">
      <c r="A122" s="274"/>
      <c r="B122" s="275"/>
      <c r="C122" s="64" t="s">
        <v>207</v>
      </c>
      <c r="D122" s="65" t="s">
        <v>47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>
        <v>2</v>
      </c>
      <c r="W122" s="75"/>
      <c r="X122" s="81"/>
    </row>
    <row r="123" spans="1:24" x14ac:dyDescent="0.2">
      <c r="A123" s="274"/>
      <c r="B123" s="275"/>
      <c r="C123" s="64" t="s">
        <v>208</v>
      </c>
      <c r="D123" s="65" t="s">
        <v>123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209</v>
      </c>
      <c r="D124" s="65" t="s">
        <v>210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212</v>
      </c>
      <c r="D125" s="65" t="s">
        <v>213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214</v>
      </c>
      <c r="D126" s="65" t="s">
        <v>47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>
        <v>2</v>
      </c>
      <c r="W126" s="75"/>
      <c r="X126" s="81"/>
    </row>
    <row r="127" spans="1:24" x14ac:dyDescent="0.2">
      <c r="A127" s="274"/>
      <c r="B127" s="275" t="s">
        <v>215</v>
      </c>
      <c r="C127" s="64" t="s">
        <v>216</v>
      </c>
      <c r="D127" s="65" t="s">
        <v>217</v>
      </c>
      <c r="E127" s="74">
        <v>14</v>
      </c>
      <c r="F127" s="75">
        <v>10</v>
      </c>
      <c r="G127" s="76">
        <f>E127-F127</f>
        <v>4</v>
      </c>
      <c r="H127" s="77">
        <f>F127/E127</f>
        <v>0.7142857142857143</v>
      </c>
      <c r="I127" s="76">
        <v>14</v>
      </c>
      <c r="J127" s="75">
        <v>3</v>
      </c>
      <c r="K127" s="78">
        <f>I127-J127</f>
        <v>11</v>
      </c>
      <c r="L127" s="79">
        <f>J127/I127</f>
        <v>0.21428571428571427</v>
      </c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/>
      <c r="C128" s="64" t="s">
        <v>218</v>
      </c>
      <c r="D128" s="65" t="s">
        <v>219</v>
      </c>
      <c r="E128" s="74">
        <v>24</v>
      </c>
      <c r="F128" s="75">
        <v>17</v>
      </c>
      <c r="G128" s="76">
        <f>E128-F128</f>
        <v>7</v>
      </c>
      <c r="H128" s="77">
        <f>F128/E128</f>
        <v>0.70833333333333337</v>
      </c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220</v>
      </c>
      <c r="D129" s="65" t="s">
        <v>221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222</v>
      </c>
      <c r="D130" s="65" t="s">
        <v>180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223</v>
      </c>
      <c r="D131" s="65" t="s">
        <v>47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224</v>
      </c>
      <c r="D132" s="65" t="s">
        <v>180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225</v>
      </c>
      <c r="D133" s="65" t="s">
        <v>47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>
        <v>2</v>
      </c>
      <c r="W133" s="75"/>
      <c r="X133" s="81"/>
    </row>
    <row r="134" spans="1:240" x14ac:dyDescent="0.2">
      <c r="A134" s="274"/>
      <c r="B134" s="275"/>
      <c r="C134" s="64" t="s">
        <v>226</v>
      </c>
      <c r="D134" s="65" t="s">
        <v>227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4"/>
      <c r="B135" s="275"/>
      <c r="C135" s="64" t="s">
        <v>228</v>
      </c>
      <c r="D135" s="65" t="s">
        <v>229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/>
      <c r="W135" s="75"/>
      <c r="X135" s="81"/>
    </row>
    <row r="136" spans="1:240" x14ac:dyDescent="0.2">
      <c r="A136" s="276" t="s">
        <v>230</v>
      </c>
      <c r="B136" s="276"/>
      <c r="C136" s="276"/>
      <c r="D136" s="276"/>
      <c r="E136" s="83">
        <f>SUM(E83:E135)</f>
        <v>156</v>
      </c>
      <c r="F136" s="84">
        <f>SUM(F83:F135)</f>
        <v>101</v>
      </c>
      <c r="G136" s="84">
        <f>E136-F136</f>
        <v>55</v>
      </c>
      <c r="H136" s="85">
        <f>F136/E136</f>
        <v>0.64743589743589747</v>
      </c>
      <c r="I136" s="84">
        <f>SUM(I83:I135)</f>
        <v>184</v>
      </c>
      <c r="J136" s="84">
        <f>SUM(J83:J135)</f>
        <v>95</v>
      </c>
      <c r="K136" s="86">
        <f>I136-J136</f>
        <v>89</v>
      </c>
      <c r="L136" s="87">
        <f>J136/I136</f>
        <v>0.51630434782608692</v>
      </c>
      <c r="M136" s="84">
        <f>SUM(M83:M135)</f>
        <v>2</v>
      </c>
      <c r="N136" s="84">
        <f>SUM(N83:N135)</f>
        <v>0</v>
      </c>
      <c r="O136" s="86">
        <f>(M136-N136)</f>
        <v>2</v>
      </c>
      <c r="P136" s="85">
        <f>N136/M136</f>
        <v>0</v>
      </c>
      <c r="Q136" s="84">
        <f>SUM(Q83:Q135)</f>
        <v>3</v>
      </c>
      <c r="R136" s="84">
        <f>SUM(R83:R135)</f>
        <v>1</v>
      </c>
      <c r="S136" s="86">
        <f>Q136-R136</f>
        <v>2</v>
      </c>
      <c r="T136" s="87">
        <f>R136/Q136</f>
        <v>0.33333333333333331</v>
      </c>
      <c r="U136" s="83">
        <f>SUM(U83:U135)</f>
        <v>16</v>
      </c>
      <c r="V136" s="84">
        <f>SUM(V83:V135)</f>
        <v>34</v>
      </c>
      <c r="W136" s="84">
        <f>SUM(W83:W135)</f>
        <v>0</v>
      </c>
      <c r="X136" s="88">
        <f>SUM(X83:X135)</f>
        <v>1</v>
      </c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</row>
    <row r="137" spans="1:240" x14ac:dyDescent="0.2">
      <c r="A137" s="4" t="s">
        <v>231</v>
      </c>
      <c r="B137" s="277" t="s">
        <v>232</v>
      </c>
      <c r="C137" s="277" t="s">
        <v>233</v>
      </c>
      <c r="D137" s="89" t="s">
        <v>234</v>
      </c>
      <c r="E137" s="90">
        <v>15</v>
      </c>
      <c r="F137" s="91">
        <v>5</v>
      </c>
      <c r="G137" s="92">
        <f>E137-F137</f>
        <v>10</v>
      </c>
      <c r="H137" s="93">
        <f>F137/E137</f>
        <v>0.33333333333333331</v>
      </c>
      <c r="I137" s="92">
        <v>25</v>
      </c>
      <c r="J137" s="91">
        <v>3</v>
      </c>
      <c r="K137" s="94">
        <f>I137-J137</f>
        <v>22</v>
      </c>
      <c r="L137" s="95">
        <f>J137/I137</f>
        <v>0.12</v>
      </c>
      <c r="M137" s="92"/>
      <c r="N137" s="91"/>
      <c r="O137" s="94"/>
      <c r="P137" s="93"/>
      <c r="Q137" s="92"/>
      <c r="R137" s="91"/>
      <c r="S137" s="94"/>
      <c r="T137" s="95"/>
      <c r="U137" s="96"/>
      <c r="V137" s="97"/>
      <c r="W137" s="97"/>
      <c r="X137" s="98"/>
    </row>
    <row r="138" spans="1:240" x14ac:dyDescent="0.2">
      <c r="A138" s="4"/>
      <c r="B138" s="277"/>
      <c r="C138" s="277"/>
      <c r="D138" s="99" t="s">
        <v>235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236</v>
      </c>
      <c r="D139" s="99" t="s">
        <v>237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238</v>
      </c>
      <c r="D140" s="99" t="s">
        <v>239</v>
      </c>
      <c r="E140" s="100">
        <v>10</v>
      </c>
      <c r="F140" s="97">
        <v>4</v>
      </c>
      <c r="G140" s="101">
        <f>E140-F140</f>
        <v>6</v>
      </c>
      <c r="H140" s="102">
        <f>F140/E140</f>
        <v>0.4</v>
      </c>
      <c r="I140" s="101">
        <v>20</v>
      </c>
      <c r="J140" s="97">
        <v>1</v>
      </c>
      <c r="K140" s="103">
        <f>I140-J140</f>
        <v>19</v>
      </c>
      <c r="L140" s="104">
        <f>J140/I140</f>
        <v>0.05</v>
      </c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240</v>
      </c>
      <c r="D141" s="99" t="s">
        <v>47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241</v>
      </c>
      <c r="D142" s="99" t="s">
        <v>242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243</v>
      </c>
      <c r="D143" s="99" t="s">
        <v>244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245</v>
      </c>
      <c r="D144" s="99" t="s">
        <v>56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>
        <v>1</v>
      </c>
      <c r="W144" s="97"/>
      <c r="X144" s="98"/>
    </row>
    <row r="145" spans="1:24" x14ac:dyDescent="0.2">
      <c r="A145" s="4"/>
      <c r="B145" s="277"/>
      <c r="C145" s="105" t="s">
        <v>246</v>
      </c>
      <c r="D145" s="99" t="s">
        <v>247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8" t="s">
        <v>248</v>
      </c>
      <c r="C146" s="278" t="s">
        <v>249</v>
      </c>
      <c r="D146" s="99" t="s">
        <v>250</v>
      </c>
      <c r="E146" s="100">
        <v>10</v>
      </c>
      <c r="F146" s="97">
        <v>6</v>
      </c>
      <c r="G146" s="101">
        <f>E146-F146</f>
        <v>4</v>
      </c>
      <c r="H146" s="102">
        <f>F146/E146</f>
        <v>0.6</v>
      </c>
      <c r="I146" s="101">
        <v>30</v>
      </c>
      <c r="J146" s="97">
        <v>13</v>
      </c>
      <c r="K146" s="103">
        <f>I146-J146</f>
        <v>17</v>
      </c>
      <c r="L146" s="104">
        <f>J146/I146</f>
        <v>0.43333333333333335</v>
      </c>
      <c r="M146" s="101"/>
      <c r="N146" s="97"/>
      <c r="O146" s="103"/>
      <c r="P146" s="102"/>
      <c r="Q146" s="101"/>
      <c r="R146" s="97"/>
      <c r="S146" s="103"/>
      <c r="T146" s="104"/>
      <c r="U146" s="96">
        <v>2</v>
      </c>
      <c r="V146" s="97"/>
      <c r="W146" s="97"/>
      <c r="X146" s="98"/>
    </row>
    <row r="147" spans="1:24" x14ac:dyDescent="0.2">
      <c r="A147" s="4"/>
      <c r="B147" s="278"/>
      <c r="C147" s="278"/>
      <c r="D147" s="99" t="s">
        <v>251</v>
      </c>
      <c r="E147" s="100">
        <v>10</v>
      </c>
      <c r="F147" s="97">
        <v>8</v>
      </c>
      <c r="G147" s="101">
        <f>E147-F147</f>
        <v>2</v>
      </c>
      <c r="H147" s="102">
        <f>F147/E147</f>
        <v>0.8</v>
      </c>
      <c r="I147" s="101">
        <v>10</v>
      </c>
      <c r="J147" s="97">
        <v>0</v>
      </c>
      <c r="K147" s="103">
        <f>I147-J147</f>
        <v>10</v>
      </c>
      <c r="L147" s="104">
        <f>J147/I147</f>
        <v>0</v>
      </c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252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253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>
        <v>1</v>
      </c>
      <c r="V149" s="97">
        <v>1</v>
      </c>
      <c r="W149" s="97"/>
      <c r="X149" s="98"/>
    </row>
    <row r="150" spans="1:24" x14ac:dyDescent="0.2">
      <c r="A150" s="4"/>
      <c r="B150" s="278" t="s">
        <v>254</v>
      </c>
      <c r="C150" s="105" t="s">
        <v>255</v>
      </c>
      <c r="D150" s="99" t="s">
        <v>256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257</v>
      </c>
      <c r="D151" s="99" t="s">
        <v>47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258</v>
      </c>
      <c r="D152" s="99" t="s">
        <v>259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>
        <v>1</v>
      </c>
      <c r="W152" s="97"/>
      <c r="X152" s="98"/>
    </row>
    <row r="153" spans="1:24" x14ac:dyDescent="0.2">
      <c r="A153" s="4"/>
      <c r="B153" s="278"/>
      <c r="C153" s="105" t="s">
        <v>260</v>
      </c>
      <c r="D153" s="99" t="s">
        <v>180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105" t="s">
        <v>261</v>
      </c>
      <c r="D154" s="99" t="s">
        <v>262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 t="s">
        <v>263</v>
      </c>
      <c r="D155" s="99" t="s">
        <v>264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>
        <v>1</v>
      </c>
    </row>
    <row r="156" spans="1:24" x14ac:dyDescent="0.2">
      <c r="A156" s="4"/>
      <c r="B156" s="278"/>
      <c r="C156" s="278"/>
      <c r="D156" s="99" t="s">
        <v>265</v>
      </c>
      <c r="E156" s="100">
        <v>6</v>
      </c>
      <c r="F156" s="97">
        <v>3</v>
      </c>
      <c r="G156" s="101">
        <f>E156-F156</f>
        <v>3</v>
      </c>
      <c r="H156" s="102">
        <f>F156/E156</f>
        <v>0.5</v>
      </c>
      <c r="I156" s="101">
        <v>13</v>
      </c>
      <c r="J156" s="97">
        <v>1</v>
      </c>
      <c r="K156" s="103">
        <f>I156-J156</f>
        <v>12</v>
      </c>
      <c r="L156" s="104">
        <f>J156/I156</f>
        <v>7.6923076923076927E-2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 t="s">
        <v>266</v>
      </c>
      <c r="C157" s="105" t="s">
        <v>267</v>
      </c>
      <c r="D157" s="99" t="s">
        <v>268</v>
      </c>
      <c r="E157" s="100">
        <v>10</v>
      </c>
      <c r="F157" s="97">
        <v>2</v>
      </c>
      <c r="G157" s="101">
        <f>E157-F157</f>
        <v>8</v>
      </c>
      <c r="H157" s="102">
        <f>F157/E157</f>
        <v>0.2</v>
      </c>
      <c r="I157" s="101">
        <v>20</v>
      </c>
      <c r="J157" s="97">
        <v>0</v>
      </c>
      <c r="K157" s="103">
        <f>I157-J157</f>
        <v>20</v>
      </c>
      <c r="L157" s="104">
        <f>J157/I157</f>
        <v>0</v>
      </c>
      <c r="M157" s="101"/>
      <c r="N157" s="97"/>
      <c r="O157" s="103"/>
      <c r="P157" s="102"/>
      <c r="Q157" s="101"/>
      <c r="R157" s="97"/>
      <c r="S157" s="103"/>
      <c r="T157" s="104"/>
      <c r="U157" s="96">
        <v>1</v>
      </c>
      <c r="V157" s="97">
        <v>1</v>
      </c>
      <c r="W157" s="97"/>
      <c r="X157" s="98"/>
    </row>
    <row r="158" spans="1:24" x14ac:dyDescent="0.2">
      <c r="A158" s="4"/>
      <c r="B158" s="278"/>
      <c r="C158" s="105" t="s">
        <v>269</v>
      </c>
      <c r="D158" s="99" t="s">
        <v>270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271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272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273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278" t="s">
        <v>274</v>
      </c>
      <c r="D162" s="99" t="s">
        <v>275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278"/>
      <c r="D163" s="99" t="s">
        <v>276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277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278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279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280</v>
      </c>
      <c r="D167" s="99" t="s">
        <v>281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282</v>
      </c>
      <c r="D168" s="99" t="s">
        <v>283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 t="s">
        <v>284</v>
      </c>
      <c r="C169" s="105" t="s">
        <v>285</v>
      </c>
      <c r="D169" s="99" t="s">
        <v>286</v>
      </c>
      <c r="E169" s="100">
        <v>10</v>
      </c>
      <c r="F169" s="97">
        <v>5</v>
      </c>
      <c r="G169" s="101">
        <f>E169-F169</f>
        <v>5</v>
      </c>
      <c r="H169" s="102">
        <f>F169/E169</f>
        <v>0.5</v>
      </c>
      <c r="I169" s="101">
        <v>25</v>
      </c>
      <c r="J169" s="97">
        <v>3</v>
      </c>
      <c r="K169" s="103">
        <f>I169-J169</f>
        <v>22</v>
      </c>
      <c r="L169" s="104">
        <f>J169/I169</f>
        <v>0.12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  <c r="AC169"/>
    </row>
    <row r="170" spans="1:29" x14ac:dyDescent="0.2">
      <c r="A170" s="4"/>
      <c r="B170" s="278"/>
      <c r="C170" s="278" t="s">
        <v>287</v>
      </c>
      <c r="D170" s="99" t="s">
        <v>288</v>
      </c>
      <c r="E170" s="100">
        <v>25</v>
      </c>
      <c r="F170" s="97">
        <v>15</v>
      </c>
      <c r="G170" s="101">
        <f>E170-F170</f>
        <v>10</v>
      </c>
      <c r="H170" s="102">
        <f>F170/E170</f>
        <v>0.6</v>
      </c>
      <c r="I170" s="101">
        <v>52</v>
      </c>
      <c r="J170" s="97">
        <v>10</v>
      </c>
      <c r="K170" s="103">
        <f>I170-J170</f>
        <v>42</v>
      </c>
      <c r="L170" s="104">
        <f>J170/I170</f>
        <v>0.19230769230769232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7</v>
      </c>
      <c r="W170" s="97"/>
      <c r="X170" s="98"/>
      <c r="AC170"/>
    </row>
    <row r="171" spans="1:29" x14ac:dyDescent="0.2">
      <c r="A171" s="4"/>
      <c r="B171" s="278"/>
      <c r="C171" s="278"/>
      <c r="D171" s="99" t="s">
        <v>289</v>
      </c>
      <c r="E171" s="100">
        <v>10</v>
      </c>
      <c r="F171" s="97">
        <v>8</v>
      </c>
      <c r="G171" s="101">
        <f>E171-F171</f>
        <v>2</v>
      </c>
      <c r="H171" s="102">
        <f>F171/E171</f>
        <v>0.8</v>
      </c>
      <c r="I171" s="101">
        <v>20</v>
      </c>
      <c r="J171" s="97">
        <v>4</v>
      </c>
      <c r="K171" s="103">
        <f>I171-J171</f>
        <v>16</v>
      </c>
      <c r="L171" s="104">
        <f>J171/I171</f>
        <v>0.2</v>
      </c>
      <c r="M171" s="101">
        <v>9</v>
      </c>
      <c r="N171" s="97">
        <v>1</v>
      </c>
      <c r="O171" s="103">
        <f>M171-N171</f>
        <v>8</v>
      </c>
      <c r="P171" s="102">
        <f>N171/M171</f>
        <v>0.1111111111111111</v>
      </c>
      <c r="Q171" s="101">
        <v>18</v>
      </c>
      <c r="R171" s="97">
        <v>3</v>
      </c>
      <c r="S171" s="103">
        <f>Q171-R171</f>
        <v>15</v>
      </c>
      <c r="T171" s="104">
        <f>R171/Q171</f>
        <v>0.16666666666666666</v>
      </c>
      <c r="U171" s="96"/>
      <c r="V171" s="97">
        <v>1</v>
      </c>
      <c r="W171" s="97"/>
      <c r="X171" s="98">
        <v>1</v>
      </c>
      <c r="AC171"/>
    </row>
    <row r="172" spans="1:29" x14ac:dyDescent="0.2">
      <c r="A172" s="4"/>
      <c r="B172" s="278"/>
      <c r="C172" s="278"/>
      <c r="D172" s="99" t="s">
        <v>290</v>
      </c>
      <c r="E172" s="100">
        <v>10</v>
      </c>
      <c r="F172" s="97">
        <v>1</v>
      </c>
      <c r="G172" s="101">
        <f>E172-F172</f>
        <v>9</v>
      </c>
      <c r="H172" s="102">
        <f>F172/E172</f>
        <v>0.1</v>
      </c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>
        <v>2</v>
      </c>
      <c r="V172" s="97"/>
      <c r="W172" s="97"/>
      <c r="X172" s="98"/>
      <c r="AC172"/>
    </row>
    <row r="173" spans="1:29" x14ac:dyDescent="0.2">
      <c r="A173" s="4"/>
      <c r="B173" s="278"/>
      <c r="C173" s="278"/>
      <c r="D173" s="99" t="s">
        <v>291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1</v>
      </c>
      <c r="W173" s="97"/>
      <c r="X173" s="98"/>
    </row>
    <row r="174" spans="1:29" x14ac:dyDescent="0.2">
      <c r="A174" s="4"/>
      <c r="B174" s="278"/>
      <c r="C174" s="278"/>
      <c r="D174" s="99" t="s">
        <v>292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/>
      <c r="W174" s="97"/>
      <c r="X174" s="98"/>
    </row>
    <row r="175" spans="1:29" x14ac:dyDescent="0.2">
      <c r="A175" s="4"/>
      <c r="B175" s="278"/>
      <c r="C175" s="278"/>
      <c r="D175" s="99" t="s">
        <v>293</v>
      </c>
      <c r="E175" s="100">
        <v>20</v>
      </c>
      <c r="F175" s="97">
        <v>11</v>
      </c>
      <c r="G175" s="101">
        <f>E175-F175</f>
        <v>9</v>
      </c>
      <c r="H175" s="102">
        <f>F175/E175</f>
        <v>0.55000000000000004</v>
      </c>
      <c r="I175" s="101">
        <v>30</v>
      </c>
      <c r="J175" s="97">
        <v>12</v>
      </c>
      <c r="K175" s="103">
        <f>I175-J175</f>
        <v>18</v>
      </c>
      <c r="L175" s="104">
        <f>J175/I175</f>
        <v>0.4</v>
      </c>
      <c r="M175" s="101"/>
      <c r="N175" s="97"/>
      <c r="O175" s="103"/>
      <c r="P175" s="102"/>
      <c r="Q175" s="101"/>
      <c r="R175" s="97"/>
      <c r="S175" s="103"/>
      <c r="T175" s="104"/>
      <c r="U175" s="96">
        <v>1</v>
      </c>
      <c r="V175" s="97">
        <v>7</v>
      </c>
      <c r="W175" s="97"/>
      <c r="X175" s="98"/>
    </row>
    <row r="176" spans="1:29" x14ac:dyDescent="0.2">
      <c r="A176" s="4"/>
      <c r="B176" s="278"/>
      <c r="C176" s="105" t="s">
        <v>294</v>
      </c>
      <c r="D176" s="99" t="s">
        <v>295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296</v>
      </c>
      <c r="D177" s="99" t="s">
        <v>47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>
        <v>1</v>
      </c>
      <c r="W177" s="97"/>
      <c r="X177" s="98"/>
    </row>
    <row r="178" spans="1:240" x14ac:dyDescent="0.2">
      <c r="A178" s="4"/>
      <c r="B178" s="278"/>
      <c r="C178" s="105" t="s">
        <v>297</v>
      </c>
      <c r="D178" s="99" t="s">
        <v>298</v>
      </c>
      <c r="E178" s="100">
        <v>12</v>
      </c>
      <c r="F178" s="97">
        <v>7</v>
      </c>
      <c r="G178" s="101">
        <f>E178-F178</f>
        <v>5</v>
      </c>
      <c r="H178" s="102">
        <f>F178/E178</f>
        <v>0.58333333333333337</v>
      </c>
      <c r="I178" s="101">
        <v>29</v>
      </c>
      <c r="J178" s="97">
        <v>7</v>
      </c>
      <c r="K178" s="103">
        <f>I178-J178</f>
        <v>22</v>
      </c>
      <c r="L178" s="104">
        <f>J178/I178</f>
        <v>0.2413793103448276</v>
      </c>
      <c r="M178" s="101">
        <v>2</v>
      </c>
      <c r="N178" s="97">
        <v>1</v>
      </c>
      <c r="O178" s="103">
        <f>M178-N178</f>
        <v>1</v>
      </c>
      <c r="P178" s="102">
        <f>N178/M178</f>
        <v>0.5</v>
      </c>
      <c r="Q178" s="101">
        <v>2</v>
      </c>
      <c r="R178" s="97">
        <v>0</v>
      </c>
      <c r="S178" s="103">
        <f>Q178-R178</f>
        <v>2</v>
      </c>
      <c r="T178" s="102">
        <f>R178/Q178</f>
        <v>0</v>
      </c>
      <c r="U178" s="96"/>
      <c r="V178" s="97">
        <v>9</v>
      </c>
      <c r="W178" s="97">
        <v>2</v>
      </c>
      <c r="X178" s="98"/>
    </row>
    <row r="179" spans="1:240" x14ac:dyDescent="0.2">
      <c r="A179" s="4"/>
      <c r="B179" s="278"/>
      <c r="C179" s="105" t="s">
        <v>299</v>
      </c>
      <c r="D179" s="99" t="s">
        <v>300</v>
      </c>
      <c r="E179" s="100"/>
      <c r="F179" s="97"/>
      <c r="G179" s="101"/>
      <c r="H179" s="102"/>
      <c r="I179" s="101"/>
      <c r="J179" s="97"/>
      <c r="K179" s="103"/>
      <c r="L179" s="104"/>
      <c r="M179" s="101"/>
      <c r="N179" s="97"/>
      <c r="O179" s="103"/>
      <c r="P179" s="102"/>
      <c r="Q179" s="101"/>
      <c r="R179" s="97"/>
      <c r="S179" s="103"/>
      <c r="T179" s="104"/>
      <c r="U179" s="96"/>
      <c r="V179" s="97"/>
      <c r="W179" s="97"/>
      <c r="X179" s="98"/>
    </row>
    <row r="180" spans="1:240" x14ac:dyDescent="0.2">
      <c r="A180" s="279" t="s">
        <v>301</v>
      </c>
      <c r="B180" s="279"/>
      <c r="C180" s="279"/>
      <c r="D180" s="279"/>
      <c r="E180" s="58">
        <f>SUM(E137:E179)</f>
        <v>148</v>
      </c>
      <c r="F180" s="59">
        <f>SUM(F137:F179)</f>
        <v>75</v>
      </c>
      <c r="G180" s="59">
        <f>E180-F180</f>
        <v>73</v>
      </c>
      <c r="H180" s="24">
        <f>F180/E180</f>
        <v>0.5067567567567568</v>
      </c>
      <c r="I180" s="59">
        <f>SUM(I137:I179)</f>
        <v>274</v>
      </c>
      <c r="J180" s="59">
        <f>SUM(J137:J179)</f>
        <v>54</v>
      </c>
      <c r="K180" s="23">
        <f>I180-J180</f>
        <v>220</v>
      </c>
      <c r="L180" s="60">
        <f>J180/I180</f>
        <v>0.19708029197080293</v>
      </c>
      <c r="M180" s="59">
        <f>SUM(M137:M179)</f>
        <v>11</v>
      </c>
      <c r="N180" s="59">
        <f>SUM(N137:N179)</f>
        <v>2</v>
      </c>
      <c r="O180" s="23">
        <f>M180-N180</f>
        <v>9</v>
      </c>
      <c r="P180" s="24">
        <f>N180/M180</f>
        <v>0.18181818181818182</v>
      </c>
      <c r="Q180" s="59">
        <f>SUM(Q137:Q179)</f>
        <v>20</v>
      </c>
      <c r="R180" s="59">
        <f>SUM(R137:R179)</f>
        <v>3</v>
      </c>
      <c r="S180" s="23">
        <f>Q180-R180</f>
        <v>17</v>
      </c>
      <c r="T180" s="60">
        <f>R180/Q180</f>
        <v>0.15</v>
      </c>
      <c r="U180" s="58">
        <f>SUM(U137:U179)</f>
        <v>7</v>
      </c>
      <c r="V180" s="59">
        <f>SUM(V137:V179)</f>
        <v>30</v>
      </c>
      <c r="W180" s="59">
        <f>SUM(W137:W179)</f>
        <v>2</v>
      </c>
      <c r="X180" s="62">
        <f>SUM(X137:X179)</f>
        <v>2</v>
      </c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</row>
    <row r="181" spans="1:240" x14ac:dyDescent="0.2">
      <c r="A181" s="274" t="s">
        <v>302</v>
      </c>
      <c r="B181" s="280" t="s">
        <v>303</v>
      </c>
      <c r="C181" s="106" t="s">
        <v>304</v>
      </c>
      <c r="D181" s="107" t="s">
        <v>305</v>
      </c>
      <c r="E181" s="108">
        <v>30</v>
      </c>
      <c r="F181" s="109">
        <v>14</v>
      </c>
      <c r="G181" s="110">
        <f>E181-F181</f>
        <v>16</v>
      </c>
      <c r="H181" s="111">
        <f>F181/E181</f>
        <v>0.46666666666666667</v>
      </c>
      <c r="I181" s="110">
        <v>40</v>
      </c>
      <c r="J181" s="109">
        <v>11</v>
      </c>
      <c r="K181" s="112">
        <f>I181-J181</f>
        <v>29</v>
      </c>
      <c r="L181" s="113">
        <f>J181/I181</f>
        <v>0.27500000000000002</v>
      </c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306</v>
      </c>
      <c r="D182" s="107" t="s">
        <v>307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308</v>
      </c>
      <c r="D183" s="107" t="s">
        <v>47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309</v>
      </c>
      <c r="D184" s="107" t="s">
        <v>310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125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 t="s">
        <v>311</v>
      </c>
      <c r="D185" s="107" t="s">
        <v>312</v>
      </c>
      <c r="E185" s="120">
        <v>13</v>
      </c>
      <c r="F185" s="115">
        <v>8</v>
      </c>
      <c r="G185" s="114">
        <f>E185-F185</f>
        <v>5</v>
      </c>
      <c r="H185" s="117">
        <f>F185/E185</f>
        <v>0.61538461538461542</v>
      </c>
      <c r="I185" s="114">
        <v>20</v>
      </c>
      <c r="J185" s="115">
        <v>16</v>
      </c>
      <c r="K185" s="116">
        <f>I185-J185</f>
        <v>4</v>
      </c>
      <c r="L185" s="118">
        <f>J185/I185</f>
        <v>0.8</v>
      </c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1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/>
      <c r="D186" s="107" t="s">
        <v>313</v>
      </c>
      <c r="E186" s="120"/>
      <c r="F186" s="115"/>
      <c r="G186" s="114"/>
      <c r="H186" s="117"/>
      <c r="I186" s="114"/>
      <c r="J186" s="115"/>
      <c r="K186" s="116"/>
      <c r="L186" s="118"/>
      <c r="M186" s="114">
        <v>1</v>
      </c>
      <c r="N186" s="115">
        <v>0</v>
      </c>
      <c r="O186" s="116">
        <f>M186-N186</f>
        <v>1</v>
      </c>
      <c r="P186" s="117">
        <f>N186/M186</f>
        <v>0</v>
      </c>
      <c r="Q186" s="114">
        <v>14</v>
      </c>
      <c r="R186" s="115">
        <v>2</v>
      </c>
      <c r="S186" s="116">
        <f>Q186-R186</f>
        <v>12</v>
      </c>
      <c r="T186" s="118">
        <f>R186/Q186</f>
        <v>0.14285714285714285</v>
      </c>
      <c r="U186" s="115"/>
      <c r="V186" s="115"/>
      <c r="W186" s="115"/>
      <c r="X186" s="119"/>
      <c r="Y186"/>
      <c r="Z186"/>
      <c r="AA186"/>
      <c r="AB186"/>
    </row>
    <row r="187" spans="1:240" x14ac:dyDescent="0.2">
      <c r="A187" s="274"/>
      <c r="B187" s="280" t="s">
        <v>314</v>
      </c>
      <c r="C187" s="280" t="s">
        <v>315</v>
      </c>
      <c r="D187" s="107" t="s">
        <v>316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>
        <v>1</v>
      </c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40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317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191</v>
      </c>
      <c r="E190" s="120">
        <v>50</v>
      </c>
      <c r="F190" s="115">
        <v>35</v>
      </c>
      <c r="G190" s="114">
        <f>E190-F190</f>
        <v>15</v>
      </c>
      <c r="H190" s="117">
        <f>F190/E190</f>
        <v>0.7</v>
      </c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318</v>
      </c>
      <c r="E191" s="120">
        <v>66</v>
      </c>
      <c r="F191" s="115">
        <v>51</v>
      </c>
      <c r="G191" s="114">
        <f>E191-F191</f>
        <v>15</v>
      </c>
      <c r="H191" s="117">
        <f>F191/E191</f>
        <v>0.77272727272727271</v>
      </c>
      <c r="I191" s="114">
        <v>96</v>
      </c>
      <c r="J191" s="115">
        <v>76</v>
      </c>
      <c r="K191" s="116">
        <f>I191-J191</f>
        <v>20</v>
      </c>
      <c r="L191" s="118">
        <f>J191/I191</f>
        <v>0.79166666666666663</v>
      </c>
      <c r="M191" s="114">
        <v>14</v>
      </c>
      <c r="N191" s="115">
        <v>4</v>
      </c>
      <c r="O191" s="116">
        <f>M191-N191</f>
        <v>10</v>
      </c>
      <c r="P191" s="117">
        <f>N191/M191</f>
        <v>0.2857142857142857</v>
      </c>
      <c r="Q191" s="114"/>
      <c r="R191" s="115"/>
      <c r="S191" s="116"/>
      <c r="T191" s="118"/>
      <c r="U191" s="115">
        <v>8</v>
      </c>
      <c r="V191" s="115">
        <v>23</v>
      </c>
      <c r="W191" s="115"/>
      <c r="X191" s="119">
        <v>2</v>
      </c>
      <c r="Y191"/>
      <c r="Z191"/>
      <c r="AA191"/>
      <c r="AB191"/>
    </row>
    <row r="192" spans="1:240" x14ac:dyDescent="0.2">
      <c r="A192" s="274"/>
      <c r="B192" s="280"/>
      <c r="C192" s="280"/>
      <c r="D192" s="107" t="s">
        <v>319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>
        <v>2</v>
      </c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320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/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321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4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322</v>
      </c>
      <c r="D195" s="107" t="s">
        <v>323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324</v>
      </c>
      <c r="D196" s="107" t="s">
        <v>61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>
        <v>2</v>
      </c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325</v>
      </c>
      <c r="D197" s="107" t="s">
        <v>47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326</v>
      </c>
      <c r="D198" s="107" t="s">
        <v>86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>
        <v>1</v>
      </c>
      <c r="W198" s="115"/>
      <c r="X198" s="119">
        <v>1</v>
      </c>
      <c r="Y198"/>
      <c r="Z198"/>
      <c r="AA198"/>
      <c r="AB198"/>
    </row>
    <row r="199" spans="1:28" x14ac:dyDescent="0.2">
      <c r="A199" s="274"/>
      <c r="B199" s="280"/>
      <c r="C199" s="106" t="s">
        <v>327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 t="s">
        <v>328</v>
      </c>
      <c r="D200" s="107" t="s">
        <v>329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>
        <v>1</v>
      </c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280"/>
      <c r="D201" s="107" t="s">
        <v>330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331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1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332</v>
      </c>
      <c r="D203" s="107" t="s">
        <v>47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333</v>
      </c>
      <c r="D204" s="107" t="s">
        <v>334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335</v>
      </c>
      <c r="D205" s="107" t="s">
        <v>336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337</v>
      </c>
      <c r="D206" s="107" t="s">
        <v>169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338</v>
      </c>
      <c r="D207" s="107" t="s">
        <v>339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>
        <v>1</v>
      </c>
      <c r="V207" s="115">
        <v>1</v>
      </c>
      <c r="W207" s="115"/>
      <c r="X207" s="119"/>
      <c r="Y207"/>
      <c r="Z207"/>
      <c r="AA207"/>
      <c r="AB207"/>
    </row>
    <row r="208" spans="1:28" x14ac:dyDescent="0.2">
      <c r="A208" s="274"/>
      <c r="B208" s="280" t="s">
        <v>340</v>
      </c>
      <c r="C208" s="106" t="s">
        <v>341</v>
      </c>
      <c r="D208" s="107" t="s">
        <v>342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343</v>
      </c>
      <c r="D209" s="107" t="s">
        <v>344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345</v>
      </c>
      <c r="D210" s="107" t="s">
        <v>180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346</v>
      </c>
      <c r="D211" s="107" t="s">
        <v>347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348</v>
      </c>
      <c r="D212" s="107" t="s">
        <v>349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106" t="s">
        <v>350</v>
      </c>
      <c r="D213" s="107" t="s">
        <v>351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>
        <v>1</v>
      </c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 t="s">
        <v>352</v>
      </c>
      <c r="D214" s="107" t="s">
        <v>353</v>
      </c>
      <c r="E214" s="120">
        <v>10</v>
      </c>
      <c r="F214" s="115">
        <v>9</v>
      </c>
      <c r="G214" s="114">
        <f>E214-F214</f>
        <v>1</v>
      </c>
      <c r="H214" s="117">
        <f>F214/E214</f>
        <v>0.9</v>
      </c>
      <c r="I214" s="114">
        <v>10</v>
      </c>
      <c r="J214" s="115">
        <v>7</v>
      </c>
      <c r="K214" s="116">
        <f>I214-J214</f>
        <v>3</v>
      </c>
      <c r="L214" s="118">
        <f>J214/I214</f>
        <v>0.7</v>
      </c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/>
      <c r="C215" s="280"/>
      <c r="D215" s="107" t="s">
        <v>354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38" x14ac:dyDescent="0.2">
      <c r="A216" s="274"/>
      <c r="B216" s="280" t="s">
        <v>355</v>
      </c>
      <c r="C216" s="106" t="s">
        <v>356</v>
      </c>
      <c r="D216" s="107" t="s">
        <v>357</v>
      </c>
      <c r="E216" s="120">
        <v>1</v>
      </c>
      <c r="F216" s="115">
        <v>1</v>
      </c>
      <c r="G216" s="114">
        <f>E216-F216</f>
        <v>0</v>
      </c>
      <c r="H216" s="117">
        <f>F216/E216</f>
        <v>1</v>
      </c>
      <c r="I216" s="114">
        <v>10</v>
      </c>
      <c r="J216" s="115">
        <v>3</v>
      </c>
      <c r="K216" s="116">
        <f>I216-J216</f>
        <v>7</v>
      </c>
      <c r="L216" s="118">
        <f>J216/I216</f>
        <v>0.3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358</v>
      </c>
      <c r="D217" s="107" t="s">
        <v>359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360</v>
      </c>
      <c r="D218" s="107" t="s">
        <v>361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362</v>
      </c>
      <c r="D219" s="107" t="s">
        <v>290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363</v>
      </c>
      <c r="D220" s="107" t="s">
        <v>47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364</v>
      </c>
      <c r="D221" s="107" t="s">
        <v>89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365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106" t="s">
        <v>366</v>
      </c>
      <c r="D223" s="107" t="s">
        <v>367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>
        <v>2</v>
      </c>
      <c r="W223" s="115"/>
      <c r="X223" s="119"/>
      <c r="Y223"/>
      <c r="Z223"/>
      <c r="AA223"/>
      <c r="AB223"/>
    </row>
    <row r="224" spans="1:38" x14ac:dyDescent="0.2">
      <c r="A224" s="274"/>
      <c r="B224" s="280"/>
      <c r="C224" s="280" t="s">
        <v>368</v>
      </c>
      <c r="D224" s="107" t="s">
        <v>369</v>
      </c>
      <c r="E224" s="120">
        <v>10</v>
      </c>
      <c r="F224" s="115">
        <v>6</v>
      </c>
      <c r="G224" s="114">
        <f>E224-F224</f>
        <v>4</v>
      </c>
      <c r="H224" s="117">
        <f>F224/E224</f>
        <v>0.6</v>
      </c>
      <c r="I224" s="114">
        <v>9</v>
      </c>
      <c r="J224" s="115">
        <v>7</v>
      </c>
      <c r="K224" s="116">
        <f>I224-J224</f>
        <v>2</v>
      </c>
      <c r="L224" s="118">
        <f>J224/I224</f>
        <v>0.77777777777777779</v>
      </c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38" x14ac:dyDescent="0.2">
      <c r="A225" s="274"/>
      <c r="B225" s="280"/>
      <c r="C225" s="280"/>
      <c r="D225" s="107" t="s">
        <v>370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38" x14ac:dyDescent="0.2">
      <c r="A226" s="274"/>
      <c r="B226" s="280"/>
      <c r="C226" s="106" t="s">
        <v>371</v>
      </c>
      <c r="D226" s="107" t="s">
        <v>159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>
        <v>1</v>
      </c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106" t="s">
        <v>372</v>
      </c>
      <c r="D227" s="107" t="s">
        <v>47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38" x14ac:dyDescent="0.2">
      <c r="A228" s="274"/>
      <c r="B228" s="280"/>
      <c r="C228" s="106" t="s">
        <v>373</v>
      </c>
      <c r="D228" s="107" t="s">
        <v>374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</row>
    <row r="229" spans="1:38" x14ac:dyDescent="0.2">
      <c r="A229" s="274"/>
      <c r="B229" s="280"/>
      <c r="C229" s="106" t="s">
        <v>375</v>
      </c>
      <c r="D229" s="107" t="s">
        <v>376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377</v>
      </c>
      <c r="D230" s="107" t="s">
        <v>378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379</v>
      </c>
      <c r="D231" s="107" t="s">
        <v>256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38" x14ac:dyDescent="0.2">
      <c r="A232" s="274"/>
      <c r="B232" s="280" t="s">
        <v>380</v>
      </c>
      <c r="C232" s="280" t="s">
        <v>381</v>
      </c>
      <c r="D232" s="107" t="s">
        <v>382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280"/>
      <c r="D233" s="107" t="s">
        <v>136</v>
      </c>
      <c r="E233" s="120">
        <v>20</v>
      </c>
      <c r="F233" s="115">
        <v>4</v>
      </c>
      <c r="G233" s="114">
        <f>E233-F233</f>
        <v>16</v>
      </c>
      <c r="H233" s="117">
        <f>F233/E233</f>
        <v>0.2</v>
      </c>
      <c r="I233" s="114">
        <v>60</v>
      </c>
      <c r="J233" s="115">
        <v>3</v>
      </c>
      <c r="K233" s="116">
        <f>I233-J233</f>
        <v>57</v>
      </c>
      <c r="L233" s="118">
        <f>J233/I233</f>
        <v>0.05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/>
      <c r="C234" s="280"/>
      <c r="D234" s="107" t="s">
        <v>71</v>
      </c>
      <c r="E234" s="120">
        <v>4</v>
      </c>
      <c r="F234" s="115">
        <v>2</v>
      </c>
      <c r="G234" s="114">
        <f>E234-F234</f>
        <v>2</v>
      </c>
      <c r="H234" s="117">
        <f>F234/E234</f>
        <v>0.5</v>
      </c>
      <c r="I234" s="114">
        <v>14</v>
      </c>
      <c r="J234" s="115">
        <v>1</v>
      </c>
      <c r="K234" s="116">
        <f>I234-J234</f>
        <v>13</v>
      </c>
      <c r="L234" s="118">
        <f>J234/I234</f>
        <v>7.1428571428571425E-2</v>
      </c>
      <c r="M234" s="114"/>
      <c r="N234" s="115"/>
      <c r="O234" s="116"/>
      <c r="P234" s="117"/>
      <c r="Q234" s="114"/>
      <c r="R234" s="115"/>
      <c r="S234" s="116"/>
      <c r="T234" s="118"/>
      <c r="U234" s="115">
        <v>1</v>
      </c>
      <c r="V234" s="115"/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383</v>
      </c>
      <c r="E235" s="120">
        <v>2</v>
      </c>
      <c r="F235" s="115">
        <v>1</v>
      </c>
      <c r="G235" s="114">
        <f>E235-F235</f>
        <v>1</v>
      </c>
      <c r="H235" s="117">
        <f>F235/E235</f>
        <v>0.5</v>
      </c>
      <c r="I235" s="114">
        <v>4</v>
      </c>
      <c r="J235" s="115">
        <v>1</v>
      </c>
      <c r="K235" s="116">
        <f>I235-J235</f>
        <v>3</v>
      </c>
      <c r="L235" s="118">
        <f>J235/I235</f>
        <v>0.25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106" t="s">
        <v>384</v>
      </c>
      <c r="D236" s="107" t="s">
        <v>385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106" t="s">
        <v>386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387</v>
      </c>
      <c r="D238" s="107" t="s">
        <v>47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>
        <v>1</v>
      </c>
      <c r="Y238"/>
      <c r="Z238"/>
      <c r="AA238"/>
      <c r="AB238"/>
    </row>
    <row r="239" spans="1:38" x14ac:dyDescent="0.2">
      <c r="A239" s="274"/>
      <c r="B239" s="280"/>
      <c r="C239" s="106" t="s">
        <v>388</v>
      </c>
      <c r="D239" s="107" t="s">
        <v>256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389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/>
      <c r="Y240"/>
      <c r="Z240"/>
      <c r="AA240"/>
      <c r="AB240"/>
    </row>
    <row r="241" spans="1:240" ht="14.65" customHeight="1" x14ac:dyDescent="0.2">
      <c r="A241" s="1" t="s">
        <v>390</v>
      </c>
      <c r="B241" s="1"/>
      <c r="C241" s="1"/>
      <c r="D241" s="1"/>
      <c r="E241" s="58">
        <f>SUM(E181:E240)</f>
        <v>206</v>
      </c>
      <c r="F241" s="59">
        <f>SUM(F181:F240)</f>
        <v>131</v>
      </c>
      <c r="G241" s="59">
        <f>E241-F241</f>
        <v>75</v>
      </c>
      <c r="H241" s="24">
        <f>F241/E241</f>
        <v>0.63592233009708743</v>
      </c>
      <c r="I241" s="59">
        <f>SUM(I181:I240)</f>
        <v>263</v>
      </c>
      <c r="J241" s="59">
        <f>SUM(J181:J240)</f>
        <v>125</v>
      </c>
      <c r="K241" s="59">
        <f>I241-J241</f>
        <v>138</v>
      </c>
      <c r="L241" s="60">
        <f>J241/I241</f>
        <v>0.47528517110266161</v>
      </c>
      <c r="M241" s="59">
        <f>SUM(M181:M240)</f>
        <v>15</v>
      </c>
      <c r="N241" s="59">
        <f>SUM(N181:N240)</f>
        <v>4</v>
      </c>
      <c r="O241" s="59">
        <f>M241-N241</f>
        <v>11</v>
      </c>
      <c r="P241" s="24">
        <f>N241/M241</f>
        <v>0.26666666666666666</v>
      </c>
      <c r="Q241" s="59">
        <f>SUM(Q181:Q240)</f>
        <v>14</v>
      </c>
      <c r="R241" s="59">
        <f>SUM(R181:R240)</f>
        <v>2</v>
      </c>
      <c r="S241" s="59">
        <f>Q241-R241</f>
        <v>12</v>
      </c>
      <c r="T241" s="60">
        <f>R241/Q241</f>
        <v>0.14285714285714285</v>
      </c>
      <c r="U241" s="59">
        <f>SUM(U181:U240)</f>
        <v>10</v>
      </c>
      <c r="V241" s="59">
        <f>SUM(V181:V240)</f>
        <v>168</v>
      </c>
      <c r="W241" s="59">
        <f>SUM(W181:W240)</f>
        <v>0</v>
      </c>
      <c r="X241" s="62">
        <f>SUM(X181:X240)</f>
        <v>4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1" t="s">
        <v>391</v>
      </c>
      <c r="B242" s="1">
        <f>B82+B136+B180+B241</f>
        <v>0</v>
      </c>
      <c r="C242" s="1" t="e">
        <f>C73+C127+C172+C241</f>
        <v>#VALUE!</v>
      </c>
      <c r="D242" s="1" t="e">
        <f>D73+D127+D172+D241</f>
        <v>#VALUE!</v>
      </c>
      <c r="E242" s="121">
        <f>E82+E136+E180+E241</f>
        <v>1075</v>
      </c>
      <c r="F242" s="122">
        <f>F82+F136+F180+F241</f>
        <v>767</v>
      </c>
      <c r="G242" s="122">
        <f>G82+G136+G180+G241</f>
        <v>308</v>
      </c>
      <c r="H242" s="123">
        <f>F242/E242</f>
        <v>0.71348837209302329</v>
      </c>
      <c r="I242" s="122">
        <f>I82+I136+I180+I241</f>
        <v>1519</v>
      </c>
      <c r="J242" s="122">
        <f>J82+J136+J180+J241</f>
        <v>693</v>
      </c>
      <c r="K242" s="122">
        <f>K82+K136+K180+K241</f>
        <v>826</v>
      </c>
      <c r="L242" s="124">
        <f>J242/I242</f>
        <v>0.45622119815668205</v>
      </c>
      <c r="M242" s="122">
        <f>M82+M136+M180+M241</f>
        <v>44</v>
      </c>
      <c r="N242" s="122">
        <f>N82+N136+N180+N241</f>
        <v>19</v>
      </c>
      <c r="O242" s="122">
        <f>O82+O136+O180+O241</f>
        <v>25</v>
      </c>
      <c r="P242" s="123">
        <f>N242/M242</f>
        <v>0.43181818181818182</v>
      </c>
      <c r="Q242" s="122">
        <f>Q82+Q136+Q180+Q241</f>
        <v>59</v>
      </c>
      <c r="R242" s="122">
        <f>R82+R136+R180+R241</f>
        <v>15</v>
      </c>
      <c r="S242" s="122">
        <f>S82+S136+S180+S241</f>
        <v>44</v>
      </c>
      <c r="T242" s="124">
        <f>R242/Q242</f>
        <v>0.25423728813559321</v>
      </c>
      <c r="U242" s="121">
        <f>U82+U136+U180+U241</f>
        <v>46</v>
      </c>
      <c r="V242" s="122">
        <f>V82+V136+V180+V241</f>
        <v>278</v>
      </c>
      <c r="W242" s="122">
        <f>W82+W136+W180+W241</f>
        <v>3</v>
      </c>
      <c r="X242" s="125">
        <f>X82+X136+X180+X241</f>
        <v>22</v>
      </c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ht="14.65" customHeight="1" x14ac:dyDescent="0.2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x14ac:dyDescent="0.2">
      <c r="A244" s="16"/>
      <c r="C244" s="16"/>
      <c r="E244" s="15"/>
      <c r="F244" s="15"/>
      <c r="G244" s="15"/>
      <c r="H244" s="126"/>
      <c r="I244" s="15"/>
      <c r="J244" s="15"/>
      <c r="K244" s="15"/>
      <c r="L244" s="15"/>
      <c r="M244" s="15"/>
      <c r="N244" s="15"/>
      <c r="O244" s="15"/>
      <c r="P244" s="126"/>
      <c r="Q244" s="15"/>
      <c r="R244" s="15"/>
      <c r="S244" s="15"/>
      <c r="T244" s="127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21.75" customHeight="1" x14ac:dyDescent="0.2">
      <c r="A245" s="282" t="s">
        <v>0</v>
      </c>
      <c r="B245" s="282"/>
      <c r="C245" s="282"/>
      <c r="D245" s="282"/>
      <c r="E245" s="282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1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19.350000000000001" customHeight="1" x14ac:dyDescent="0.2">
      <c r="A247" s="283" t="s">
        <v>392</v>
      </c>
      <c r="B247" s="283"/>
      <c r="C247" s="283"/>
      <c r="D247" s="28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20.25" x14ac:dyDescent="0.2">
      <c r="A248" s="284" t="s">
        <v>523</v>
      </c>
      <c r="B248" s="284"/>
      <c r="C248" s="284"/>
      <c r="D248" s="284"/>
      <c r="E248" s="284"/>
      <c r="F248" s="284"/>
      <c r="G248" s="284"/>
      <c r="H248" s="284"/>
      <c r="I248" s="284"/>
      <c r="J248" s="284"/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8.2" customHeight="1" x14ac:dyDescent="0.2">
      <c r="A249" s="285" t="s">
        <v>394</v>
      </c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30" customHeight="1" x14ac:dyDescent="0.2">
      <c r="A250" s="286" t="s">
        <v>395</v>
      </c>
      <c r="B250" s="286" t="s">
        <v>5</v>
      </c>
      <c r="C250" s="286" t="s">
        <v>6</v>
      </c>
      <c r="D250" s="286" t="s">
        <v>7</v>
      </c>
      <c r="E250" s="287" t="s">
        <v>8</v>
      </c>
      <c r="F250" s="287"/>
      <c r="G250" s="287"/>
      <c r="H250" s="287"/>
      <c r="I250" s="287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5" t="s">
        <v>396</v>
      </c>
      <c r="V250" s="5"/>
      <c r="W250" s="5"/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10</v>
      </c>
      <c r="F251" s="287"/>
      <c r="G251" s="287"/>
      <c r="H251" s="287"/>
      <c r="I251" s="287"/>
      <c r="J251" s="287"/>
      <c r="K251" s="287"/>
      <c r="L251" s="287"/>
      <c r="M251" s="287" t="s">
        <v>11</v>
      </c>
      <c r="N251" s="287"/>
      <c r="O251" s="287"/>
      <c r="P251" s="287"/>
      <c r="Q251" s="287"/>
      <c r="R251" s="287"/>
      <c r="S251" s="287"/>
      <c r="T251" s="287"/>
      <c r="U251" s="288" t="s">
        <v>10</v>
      </c>
      <c r="V251" s="288"/>
      <c r="W251" s="5" t="s">
        <v>12</v>
      </c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14.65" customHeight="1" x14ac:dyDescent="0.2">
      <c r="A252" s="286"/>
      <c r="B252" s="286"/>
      <c r="C252" s="286"/>
      <c r="D252" s="286"/>
      <c r="E252" s="287" t="s">
        <v>13</v>
      </c>
      <c r="F252" s="287"/>
      <c r="G252" s="287"/>
      <c r="H252" s="287"/>
      <c r="I252" s="287" t="s">
        <v>14</v>
      </c>
      <c r="J252" s="287"/>
      <c r="K252" s="287"/>
      <c r="L252" s="287"/>
      <c r="M252" s="287" t="s">
        <v>13</v>
      </c>
      <c r="N252" s="287"/>
      <c r="O252" s="287"/>
      <c r="P252" s="287"/>
      <c r="Q252" s="287" t="s">
        <v>14</v>
      </c>
      <c r="R252" s="287"/>
      <c r="S252" s="287"/>
      <c r="T252" s="287"/>
      <c r="U252" s="288"/>
      <c r="V252" s="288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22.5" x14ac:dyDescent="0.2">
      <c r="A253" s="286"/>
      <c r="B253" s="286"/>
      <c r="C253" s="286"/>
      <c r="D253" s="286"/>
      <c r="E253" s="128" t="s">
        <v>15</v>
      </c>
      <c r="F253" s="128" t="s">
        <v>16</v>
      </c>
      <c r="G253" s="128" t="s">
        <v>17</v>
      </c>
      <c r="H253" s="129" t="s">
        <v>18</v>
      </c>
      <c r="I253" s="128" t="s">
        <v>15</v>
      </c>
      <c r="J253" s="128" t="s">
        <v>16</v>
      </c>
      <c r="K253" s="128" t="s">
        <v>17</v>
      </c>
      <c r="L253" s="128" t="s">
        <v>18</v>
      </c>
      <c r="M253" s="128" t="s">
        <v>15</v>
      </c>
      <c r="N253" s="128" t="s">
        <v>16</v>
      </c>
      <c r="O253" s="128" t="s">
        <v>17</v>
      </c>
      <c r="P253" s="129" t="s">
        <v>18</v>
      </c>
      <c r="Q253" s="128" t="s">
        <v>15</v>
      </c>
      <c r="R253" s="128" t="s">
        <v>16</v>
      </c>
      <c r="S253" s="128" t="s">
        <v>17</v>
      </c>
      <c r="T253" s="128" t="s">
        <v>18</v>
      </c>
      <c r="U253" s="128" t="s">
        <v>13</v>
      </c>
      <c r="V253" s="128" t="s">
        <v>19</v>
      </c>
      <c r="W253" s="128" t="s">
        <v>13</v>
      </c>
      <c r="X253" s="21" t="s">
        <v>19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89" t="s">
        <v>397</v>
      </c>
      <c r="B254" s="289"/>
      <c r="C254" s="289"/>
      <c r="D254" s="289"/>
      <c r="E254" s="130">
        <f>E82</f>
        <v>565</v>
      </c>
      <c r="F254" s="131">
        <f>F82</f>
        <v>460</v>
      </c>
      <c r="G254" s="130">
        <f>G82</f>
        <v>105</v>
      </c>
      <c r="H254" s="132">
        <f>F254/E254</f>
        <v>0.81415929203539827</v>
      </c>
      <c r="I254" s="130">
        <f t="shared" ref="I254:O254" si="0">(I82)</f>
        <v>798</v>
      </c>
      <c r="J254" s="131">
        <f t="shared" si="0"/>
        <v>419</v>
      </c>
      <c r="K254" s="130">
        <f t="shared" si="0"/>
        <v>379</v>
      </c>
      <c r="L254" s="132">
        <f t="shared" si="0"/>
        <v>0.52506265664160401</v>
      </c>
      <c r="M254" s="130">
        <f t="shared" si="0"/>
        <v>16</v>
      </c>
      <c r="N254" s="131">
        <f t="shared" si="0"/>
        <v>13</v>
      </c>
      <c r="O254" s="130">
        <f t="shared" si="0"/>
        <v>3</v>
      </c>
      <c r="P254" s="132">
        <f t="shared" ref="P254:X254" si="1">P82</f>
        <v>0.8125</v>
      </c>
      <c r="Q254" s="130">
        <f t="shared" si="1"/>
        <v>22</v>
      </c>
      <c r="R254" s="131">
        <f t="shared" si="1"/>
        <v>9</v>
      </c>
      <c r="S254" s="130">
        <f t="shared" si="1"/>
        <v>13</v>
      </c>
      <c r="T254" s="132">
        <f t="shared" si="1"/>
        <v>0.40909090909090912</v>
      </c>
      <c r="U254" s="133">
        <f t="shared" si="1"/>
        <v>13</v>
      </c>
      <c r="V254" s="133">
        <f t="shared" si="1"/>
        <v>46</v>
      </c>
      <c r="W254" s="133">
        <f t="shared" si="1"/>
        <v>1</v>
      </c>
      <c r="X254" s="134">
        <f t="shared" si="1"/>
        <v>15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0" t="s">
        <v>398</v>
      </c>
      <c r="B255" s="290"/>
      <c r="C255" s="290"/>
      <c r="D255" s="290"/>
      <c r="E255" s="135">
        <f>E136</f>
        <v>156</v>
      </c>
      <c r="F255" s="136">
        <f>F136</f>
        <v>101</v>
      </c>
      <c r="G255" s="135">
        <f>G136</f>
        <v>55</v>
      </c>
      <c r="H255" s="137">
        <f>F255/E255</f>
        <v>0.64743589743589747</v>
      </c>
      <c r="I255" s="135">
        <f>I136</f>
        <v>184</v>
      </c>
      <c r="J255" s="136">
        <f>J136</f>
        <v>95</v>
      </c>
      <c r="K255" s="135">
        <f>K136</f>
        <v>89</v>
      </c>
      <c r="L255" s="137">
        <f>L136</f>
        <v>0.51630434782608692</v>
      </c>
      <c r="M255" s="135">
        <f>(M136)</f>
        <v>2</v>
      </c>
      <c r="N255" s="136">
        <f>(N136)</f>
        <v>0</v>
      </c>
      <c r="O255" s="135">
        <f>(O136)</f>
        <v>2</v>
      </c>
      <c r="P255" s="137">
        <f>(P136)</f>
        <v>0</v>
      </c>
      <c r="Q255" s="135">
        <f t="shared" ref="Q255:X255" si="2">Q136</f>
        <v>3</v>
      </c>
      <c r="R255" s="136">
        <f t="shared" si="2"/>
        <v>1</v>
      </c>
      <c r="S255" s="135">
        <f t="shared" si="2"/>
        <v>2</v>
      </c>
      <c r="T255" s="137">
        <f t="shared" si="2"/>
        <v>0.33333333333333331</v>
      </c>
      <c r="U255" s="136">
        <f t="shared" si="2"/>
        <v>16</v>
      </c>
      <c r="V255" s="136">
        <f t="shared" si="2"/>
        <v>34</v>
      </c>
      <c r="W255" s="136">
        <f t="shared" si="2"/>
        <v>0</v>
      </c>
      <c r="X255" s="138">
        <f t="shared" si="2"/>
        <v>1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1" t="s">
        <v>399</v>
      </c>
      <c r="B256" s="291"/>
      <c r="C256" s="291"/>
      <c r="D256" s="291"/>
      <c r="E256" s="139">
        <f t="shared" ref="E256:X256" si="3">E180</f>
        <v>148</v>
      </c>
      <c r="F256" s="140">
        <f t="shared" si="3"/>
        <v>75</v>
      </c>
      <c r="G256" s="139">
        <f t="shared" si="3"/>
        <v>73</v>
      </c>
      <c r="H256" s="141">
        <f t="shared" si="3"/>
        <v>0.5067567567567568</v>
      </c>
      <c r="I256" s="139">
        <f t="shared" si="3"/>
        <v>274</v>
      </c>
      <c r="J256" s="140">
        <f t="shared" si="3"/>
        <v>54</v>
      </c>
      <c r="K256" s="139">
        <f t="shared" si="3"/>
        <v>220</v>
      </c>
      <c r="L256" s="141">
        <f t="shared" si="3"/>
        <v>0.19708029197080293</v>
      </c>
      <c r="M256" s="139">
        <f t="shared" si="3"/>
        <v>11</v>
      </c>
      <c r="N256" s="140">
        <f t="shared" si="3"/>
        <v>2</v>
      </c>
      <c r="O256" s="139">
        <f t="shared" si="3"/>
        <v>9</v>
      </c>
      <c r="P256" s="141">
        <f t="shared" si="3"/>
        <v>0.18181818181818182</v>
      </c>
      <c r="Q256" s="139">
        <f t="shared" si="3"/>
        <v>20</v>
      </c>
      <c r="R256" s="140">
        <f t="shared" si="3"/>
        <v>3</v>
      </c>
      <c r="S256" s="139">
        <f t="shared" si="3"/>
        <v>17</v>
      </c>
      <c r="T256" s="141">
        <f t="shared" si="3"/>
        <v>0.15</v>
      </c>
      <c r="U256" s="142">
        <f t="shared" si="3"/>
        <v>7</v>
      </c>
      <c r="V256" s="142">
        <f t="shared" si="3"/>
        <v>30</v>
      </c>
      <c r="W256" s="142">
        <f t="shared" si="3"/>
        <v>2</v>
      </c>
      <c r="X256" s="143">
        <f t="shared" si="3"/>
        <v>2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2" t="s">
        <v>400</v>
      </c>
      <c r="B257" s="292"/>
      <c r="C257" s="292"/>
      <c r="D257" s="292"/>
      <c r="E257" s="144">
        <f t="shared" ref="E257:X257" si="4">E241</f>
        <v>206</v>
      </c>
      <c r="F257" s="145">
        <f t="shared" si="4"/>
        <v>131</v>
      </c>
      <c r="G257" s="144">
        <f t="shared" si="4"/>
        <v>75</v>
      </c>
      <c r="H257" s="146">
        <f t="shared" si="4"/>
        <v>0.63592233009708743</v>
      </c>
      <c r="I257" s="144">
        <f t="shared" si="4"/>
        <v>263</v>
      </c>
      <c r="J257" s="145">
        <f t="shared" si="4"/>
        <v>125</v>
      </c>
      <c r="K257" s="144">
        <f t="shared" si="4"/>
        <v>138</v>
      </c>
      <c r="L257" s="146">
        <f t="shared" si="4"/>
        <v>0.47528517110266161</v>
      </c>
      <c r="M257" s="144">
        <f t="shared" si="4"/>
        <v>15</v>
      </c>
      <c r="N257" s="145">
        <f t="shared" si="4"/>
        <v>4</v>
      </c>
      <c r="O257" s="144">
        <f t="shared" si="4"/>
        <v>11</v>
      </c>
      <c r="P257" s="146">
        <f t="shared" si="4"/>
        <v>0.26666666666666666</v>
      </c>
      <c r="Q257" s="144">
        <f t="shared" si="4"/>
        <v>14</v>
      </c>
      <c r="R257" s="145">
        <f t="shared" si="4"/>
        <v>2</v>
      </c>
      <c r="S257" s="144">
        <f t="shared" si="4"/>
        <v>12</v>
      </c>
      <c r="T257" s="146">
        <f t="shared" si="4"/>
        <v>0.14285714285714285</v>
      </c>
      <c r="U257" s="145">
        <f t="shared" si="4"/>
        <v>10</v>
      </c>
      <c r="V257" s="145">
        <f t="shared" si="4"/>
        <v>168</v>
      </c>
      <c r="W257" s="145">
        <f t="shared" si="4"/>
        <v>0</v>
      </c>
      <c r="X257" s="147">
        <f t="shared" si="4"/>
        <v>4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3" t="s">
        <v>401</v>
      </c>
      <c r="B258" s="293"/>
      <c r="C258" s="293"/>
      <c r="D258" s="293"/>
      <c r="E258" s="148">
        <f t="shared" ref="E258:X258" si="5">E242</f>
        <v>1075</v>
      </c>
      <c r="F258" s="148">
        <f t="shared" si="5"/>
        <v>767</v>
      </c>
      <c r="G258" s="148">
        <f t="shared" si="5"/>
        <v>308</v>
      </c>
      <c r="H258" s="149">
        <f t="shared" si="5"/>
        <v>0.71348837209302329</v>
      </c>
      <c r="I258" s="148">
        <f t="shared" si="5"/>
        <v>1519</v>
      </c>
      <c r="J258" s="148">
        <f t="shared" si="5"/>
        <v>693</v>
      </c>
      <c r="K258" s="148">
        <f t="shared" si="5"/>
        <v>826</v>
      </c>
      <c r="L258" s="149">
        <f t="shared" si="5"/>
        <v>0.45622119815668205</v>
      </c>
      <c r="M258" s="148">
        <f t="shared" si="5"/>
        <v>44</v>
      </c>
      <c r="N258" s="148">
        <f t="shared" si="5"/>
        <v>19</v>
      </c>
      <c r="O258" s="148">
        <f t="shared" si="5"/>
        <v>25</v>
      </c>
      <c r="P258" s="149">
        <f t="shared" si="5"/>
        <v>0.43181818181818182</v>
      </c>
      <c r="Q258" s="148">
        <f t="shared" si="5"/>
        <v>59</v>
      </c>
      <c r="R258" s="148">
        <f t="shared" si="5"/>
        <v>15</v>
      </c>
      <c r="S258" s="148">
        <f t="shared" si="5"/>
        <v>44</v>
      </c>
      <c r="T258" s="149">
        <f t="shared" si="5"/>
        <v>0.25423728813559321</v>
      </c>
      <c r="U258" s="148">
        <f t="shared" si="5"/>
        <v>46</v>
      </c>
      <c r="V258" s="148">
        <f t="shared" si="5"/>
        <v>278</v>
      </c>
      <c r="W258" s="148">
        <f t="shared" si="5"/>
        <v>3</v>
      </c>
      <c r="X258" s="150">
        <f t="shared" si="5"/>
        <v>22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x14ac:dyDescent="0.2">
      <c r="A260" s="16"/>
      <c r="B260" s="16"/>
      <c r="C260" s="16"/>
      <c r="D260" s="16"/>
      <c r="H260" s="16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8.2" customHeight="1" x14ac:dyDescent="0.2">
      <c r="A261" s="285" t="s">
        <v>394</v>
      </c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ht="14.65" customHeight="1" x14ac:dyDescent="0.2">
      <c r="A262" s="286" t="s">
        <v>395</v>
      </c>
      <c r="B262" s="286" t="s">
        <v>5</v>
      </c>
      <c r="C262" s="286" t="s">
        <v>6</v>
      </c>
      <c r="D262" s="286" t="s">
        <v>7</v>
      </c>
      <c r="E262" s="294" t="s">
        <v>8</v>
      </c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x14ac:dyDescent="0.2">
      <c r="A263" s="286"/>
      <c r="B263" s="286"/>
      <c r="C263" s="286"/>
      <c r="D263" s="286"/>
      <c r="E263" s="294"/>
      <c r="F263" s="294"/>
      <c r="G263" s="294"/>
      <c r="H263" s="294"/>
      <c r="I263" s="294"/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/>
      <c r="B264" s="286"/>
      <c r="C264" s="286"/>
      <c r="D264" s="286"/>
      <c r="E264" s="287" t="s">
        <v>13</v>
      </c>
      <c r="F264" s="287"/>
      <c r="G264" s="287"/>
      <c r="H264" s="287"/>
      <c r="I264" s="294" t="s">
        <v>14</v>
      </c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22.5" x14ac:dyDescent="0.2">
      <c r="A265" s="286"/>
      <c r="B265" s="286"/>
      <c r="C265" s="286"/>
      <c r="D265" s="286"/>
      <c r="E265" s="128" t="s">
        <v>15</v>
      </c>
      <c r="F265" s="128" t="s">
        <v>16</v>
      </c>
      <c r="G265" s="128" t="s">
        <v>17</v>
      </c>
      <c r="H265" s="129" t="s">
        <v>18</v>
      </c>
      <c r="I265" s="128" t="s">
        <v>15</v>
      </c>
      <c r="J265" s="128" t="s">
        <v>16</v>
      </c>
      <c r="K265" s="128" t="s">
        <v>17</v>
      </c>
      <c r="L265" s="21" t="s">
        <v>18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89" t="s">
        <v>397</v>
      </c>
      <c r="B266" s="289"/>
      <c r="C266" s="289"/>
      <c r="D266" s="289"/>
      <c r="E266" s="130">
        <f t="shared" ref="E266:G270" si="6">E254+M254</f>
        <v>581</v>
      </c>
      <c r="F266" s="131">
        <f t="shared" si="6"/>
        <v>473</v>
      </c>
      <c r="G266" s="130">
        <f t="shared" si="6"/>
        <v>108</v>
      </c>
      <c r="H266" s="132">
        <f>F266/E266</f>
        <v>0.81411359724612742</v>
      </c>
      <c r="I266" s="130">
        <f t="shared" ref="I266:K270" si="7">I254+Q254</f>
        <v>820</v>
      </c>
      <c r="J266" s="131">
        <f t="shared" si="7"/>
        <v>428</v>
      </c>
      <c r="K266" s="130">
        <f t="shared" si="7"/>
        <v>392</v>
      </c>
      <c r="L266" s="151">
        <f>J266/I266</f>
        <v>0.52195121951219514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5" t="s">
        <v>398</v>
      </c>
      <c r="B267" s="295"/>
      <c r="C267" s="295"/>
      <c r="D267" s="295"/>
      <c r="E267" s="152">
        <f t="shared" si="6"/>
        <v>158</v>
      </c>
      <c r="F267" s="153">
        <f t="shared" si="6"/>
        <v>101</v>
      </c>
      <c r="G267" s="152">
        <f t="shared" si="6"/>
        <v>57</v>
      </c>
      <c r="H267" s="154">
        <f>F267/E267</f>
        <v>0.63924050632911389</v>
      </c>
      <c r="I267" s="152">
        <f t="shared" si="7"/>
        <v>187</v>
      </c>
      <c r="J267" s="153">
        <f t="shared" si="7"/>
        <v>96</v>
      </c>
      <c r="K267" s="152">
        <f t="shared" si="7"/>
        <v>91</v>
      </c>
      <c r="L267" s="155">
        <f>J267/I267</f>
        <v>0.5133689839572193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1" t="s">
        <v>399</v>
      </c>
      <c r="B268" s="291"/>
      <c r="C268" s="291"/>
      <c r="D268" s="291"/>
      <c r="E268" s="139">
        <f t="shared" si="6"/>
        <v>159</v>
      </c>
      <c r="F268" s="140">
        <f t="shared" si="6"/>
        <v>77</v>
      </c>
      <c r="G268" s="139">
        <f t="shared" si="6"/>
        <v>82</v>
      </c>
      <c r="H268" s="141">
        <f>F268/E268</f>
        <v>0.48427672955974843</v>
      </c>
      <c r="I268" s="139">
        <f t="shared" si="7"/>
        <v>294</v>
      </c>
      <c r="J268" s="140">
        <f t="shared" si="7"/>
        <v>57</v>
      </c>
      <c r="K268" s="139">
        <f t="shared" si="7"/>
        <v>237</v>
      </c>
      <c r="L268" s="156">
        <f>J268/I268</f>
        <v>0.19387755102040816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2" t="s">
        <v>400</v>
      </c>
      <c r="B269" s="292"/>
      <c r="C269" s="292"/>
      <c r="D269" s="292"/>
      <c r="E269" s="144">
        <f t="shared" si="6"/>
        <v>221</v>
      </c>
      <c r="F269" s="145">
        <f t="shared" si="6"/>
        <v>135</v>
      </c>
      <c r="G269" s="144">
        <f t="shared" si="6"/>
        <v>86</v>
      </c>
      <c r="H269" s="146">
        <f>F269/E269</f>
        <v>0.61085972850678738</v>
      </c>
      <c r="I269" s="144">
        <f t="shared" si="7"/>
        <v>277</v>
      </c>
      <c r="J269" s="145">
        <f t="shared" si="7"/>
        <v>127</v>
      </c>
      <c r="K269" s="144">
        <f t="shared" si="7"/>
        <v>150</v>
      </c>
      <c r="L269" s="157">
        <f>J269/I269</f>
        <v>0.4584837545126354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6" t="s">
        <v>401</v>
      </c>
      <c r="B270" s="296"/>
      <c r="C270" s="296"/>
      <c r="D270" s="296"/>
      <c r="E270" s="158">
        <f t="shared" si="6"/>
        <v>1119</v>
      </c>
      <c r="F270" s="148">
        <f t="shared" si="6"/>
        <v>786</v>
      </c>
      <c r="G270" s="158">
        <f t="shared" si="6"/>
        <v>333</v>
      </c>
      <c r="H270" s="159">
        <f>F270/E270</f>
        <v>0.7024128686327078</v>
      </c>
      <c r="I270" s="158">
        <f t="shared" si="7"/>
        <v>1578</v>
      </c>
      <c r="J270" s="148">
        <f t="shared" si="7"/>
        <v>708</v>
      </c>
      <c r="K270" s="158">
        <f t="shared" si="7"/>
        <v>870</v>
      </c>
      <c r="L270" s="160">
        <f>J270/I270</f>
        <v>0.44866920152091255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x14ac:dyDescent="0.2">
      <c r="A271" s="16"/>
      <c r="B271" s="16"/>
      <c r="C271" s="16"/>
      <c r="D271" s="16"/>
      <c r="H271" s="16"/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4.65" customHeight="1" x14ac:dyDescent="0.2">
      <c r="A272" s="16"/>
      <c r="B272" s="16"/>
      <c r="C272" s="297" t="s">
        <v>402</v>
      </c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ht="55.5" customHeight="1" x14ac:dyDescent="0.2">
      <c r="A276" s="16"/>
      <c r="B276" s="16"/>
      <c r="C276" s="161" t="s">
        <v>403</v>
      </c>
      <c r="D276" s="162" t="s">
        <v>404</v>
      </c>
      <c r="E276" s="163">
        <v>44073</v>
      </c>
      <c r="F276" s="163">
        <v>44074</v>
      </c>
      <c r="G276" s="163">
        <v>44075</v>
      </c>
      <c r="H276" s="163">
        <v>44076</v>
      </c>
      <c r="I276" s="163">
        <v>44077</v>
      </c>
      <c r="J276" s="163">
        <v>44078</v>
      </c>
      <c r="K276" s="163">
        <v>44079</v>
      </c>
      <c r="L276" s="163">
        <v>44080</v>
      </c>
      <c r="M276" s="163">
        <v>44081</v>
      </c>
      <c r="N276" s="163">
        <v>44082</v>
      </c>
      <c r="O276" s="163">
        <v>44083</v>
      </c>
      <c r="P276" s="163">
        <v>44084</v>
      </c>
      <c r="Q276" s="163">
        <v>44085</v>
      </c>
      <c r="R276" s="163">
        <v>44086</v>
      </c>
      <c r="S276" s="163">
        <v>44087</v>
      </c>
      <c r="T276" s="163">
        <v>44088</v>
      </c>
      <c r="U276" s="163">
        <v>44089</v>
      </c>
      <c r="V276" s="163">
        <v>44090</v>
      </c>
      <c r="W276" s="163">
        <v>44091</v>
      </c>
      <c r="X276" s="163">
        <v>44092</v>
      </c>
      <c r="Y276" s="163">
        <v>44093</v>
      </c>
      <c r="Z276" s="163">
        <v>44094</v>
      </c>
      <c r="AA276" s="163">
        <v>44095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 t="s">
        <v>397</v>
      </c>
      <c r="D277" s="164" t="s">
        <v>405</v>
      </c>
      <c r="E277" s="165">
        <v>0.84</v>
      </c>
      <c r="F277" s="165">
        <v>0.83</v>
      </c>
      <c r="G277" s="165">
        <v>0.82</v>
      </c>
      <c r="H277" s="165">
        <v>0.82</v>
      </c>
      <c r="I277" s="165">
        <v>0.82</v>
      </c>
      <c r="J277" s="165">
        <v>0.82</v>
      </c>
      <c r="K277" s="165">
        <v>0.82</v>
      </c>
      <c r="L277" s="165">
        <v>0.82</v>
      </c>
      <c r="M277" s="165">
        <v>0.82</v>
      </c>
      <c r="N277" s="165">
        <v>0.83</v>
      </c>
      <c r="O277" s="165">
        <v>0.83</v>
      </c>
      <c r="P277" s="165">
        <v>0.83</v>
      </c>
      <c r="Q277" s="165">
        <v>0.84</v>
      </c>
      <c r="R277" s="165">
        <v>0.83</v>
      </c>
      <c r="S277" s="165">
        <v>0.83</v>
      </c>
      <c r="T277" s="165">
        <v>0.84</v>
      </c>
      <c r="U277" s="165">
        <v>0.84</v>
      </c>
      <c r="V277" s="165">
        <v>0.85</v>
      </c>
      <c r="W277" s="165">
        <v>0.85</v>
      </c>
      <c r="X277" s="165">
        <v>0.85</v>
      </c>
      <c r="Y277" s="165">
        <v>0.85</v>
      </c>
      <c r="Z277" s="165">
        <v>0.84</v>
      </c>
      <c r="AA277" s="165">
        <v>0.83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406</v>
      </c>
      <c r="E278" s="167">
        <v>0.53</v>
      </c>
      <c r="F278" s="167">
        <v>0.54</v>
      </c>
      <c r="G278" s="167">
        <v>0.55000000000000004</v>
      </c>
      <c r="H278" s="167">
        <v>0.56000000000000005</v>
      </c>
      <c r="I278" s="167">
        <v>0.56000000000000005</v>
      </c>
      <c r="J278" s="167">
        <v>0.56000000000000005</v>
      </c>
      <c r="K278" s="167">
        <v>0.56000000000000005</v>
      </c>
      <c r="L278" s="167">
        <v>0.56000000000000005</v>
      </c>
      <c r="M278" s="167">
        <v>0.56000000000000005</v>
      </c>
      <c r="N278" s="167">
        <v>0.56000000000000005</v>
      </c>
      <c r="O278" s="167">
        <v>0.55000000000000004</v>
      </c>
      <c r="P278" s="167">
        <v>0.55000000000000004</v>
      </c>
      <c r="Q278" s="167">
        <v>0.55000000000000004</v>
      </c>
      <c r="R278" s="167">
        <v>0.55000000000000004</v>
      </c>
      <c r="S278" s="167">
        <v>0.55000000000000004</v>
      </c>
      <c r="T278" s="167">
        <v>0.54</v>
      </c>
      <c r="U278" s="167">
        <v>0.54</v>
      </c>
      <c r="V278" s="167">
        <v>0.53</v>
      </c>
      <c r="W278" s="167">
        <v>0.53</v>
      </c>
      <c r="X278" s="167">
        <v>0.52</v>
      </c>
      <c r="Y278" s="167">
        <v>0.52</v>
      </c>
      <c r="Z278" s="167">
        <v>0.51</v>
      </c>
      <c r="AA278" s="167">
        <v>0.51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6" t="s">
        <v>407</v>
      </c>
      <c r="E279" s="167">
        <v>0.4</v>
      </c>
      <c r="F279" s="167">
        <v>0.4</v>
      </c>
      <c r="G279" s="167">
        <v>0.39</v>
      </c>
      <c r="H279" s="167">
        <v>0.39</v>
      </c>
      <c r="I279" s="167">
        <v>0.39</v>
      </c>
      <c r="J279" s="167">
        <v>0.4</v>
      </c>
      <c r="K279" s="167">
        <v>0.42</v>
      </c>
      <c r="L279" s="167">
        <v>0.42</v>
      </c>
      <c r="M279" s="167">
        <v>0.41</v>
      </c>
      <c r="N279" s="167">
        <v>0.41</v>
      </c>
      <c r="O279" s="167">
        <v>0.4</v>
      </c>
      <c r="P279" s="167">
        <v>0.4</v>
      </c>
      <c r="Q279" s="167">
        <v>0.41</v>
      </c>
      <c r="R279" s="167">
        <v>0.41</v>
      </c>
      <c r="S279" s="167">
        <v>0.4</v>
      </c>
      <c r="T279" s="167">
        <v>0.41</v>
      </c>
      <c r="U279" s="167">
        <v>0.45</v>
      </c>
      <c r="V279" s="167">
        <v>0.49</v>
      </c>
      <c r="W279" s="167">
        <v>0.5</v>
      </c>
      <c r="X279" s="167">
        <v>0.5</v>
      </c>
      <c r="Y279" s="167">
        <v>0.5</v>
      </c>
      <c r="Z279" s="167">
        <v>0.53</v>
      </c>
      <c r="AA279" s="167">
        <v>0.57999999999999996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8"/>
      <c r="D280" s="168" t="s">
        <v>408</v>
      </c>
      <c r="E280" s="169">
        <v>0.21</v>
      </c>
      <c r="F280" s="169">
        <v>0.22</v>
      </c>
      <c r="G280" s="169">
        <v>0.24</v>
      </c>
      <c r="H280" s="169">
        <v>0.24</v>
      </c>
      <c r="I280" s="169">
        <v>0.22</v>
      </c>
      <c r="J280" s="169">
        <v>0.21</v>
      </c>
      <c r="K280" s="169">
        <v>0.21</v>
      </c>
      <c r="L280" s="169">
        <v>0.22</v>
      </c>
      <c r="M280" s="169">
        <v>0.21</v>
      </c>
      <c r="N280" s="169">
        <v>0.56000000000000005</v>
      </c>
      <c r="O280" s="169">
        <v>0.18</v>
      </c>
      <c r="P280" s="169">
        <v>0.2</v>
      </c>
      <c r="Q280" s="169">
        <v>0.2</v>
      </c>
      <c r="R280" s="169">
        <v>0.2</v>
      </c>
      <c r="S280" s="169">
        <v>0.2</v>
      </c>
      <c r="T280" s="169">
        <v>0.21</v>
      </c>
      <c r="U280" s="169">
        <v>0.22</v>
      </c>
      <c r="V280" s="169">
        <v>0.27</v>
      </c>
      <c r="W280" s="169">
        <v>0.28999999999999998</v>
      </c>
      <c r="X280" s="169">
        <v>0.31</v>
      </c>
      <c r="Y280" s="169">
        <v>0.35</v>
      </c>
      <c r="Z280" s="169">
        <v>0.38</v>
      </c>
      <c r="AA280" s="169">
        <v>0.4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 t="s">
        <v>398</v>
      </c>
      <c r="D281" s="170" t="s">
        <v>405</v>
      </c>
      <c r="E281" s="171">
        <v>0.6</v>
      </c>
      <c r="F281" s="171">
        <v>0.6</v>
      </c>
      <c r="G281" s="171">
        <v>0.6</v>
      </c>
      <c r="H281" s="171">
        <v>0.61</v>
      </c>
      <c r="I281" s="171">
        <v>0.6</v>
      </c>
      <c r="J281" s="171">
        <v>0.59</v>
      </c>
      <c r="K281" s="171">
        <v>0.57999999999999996</v>
      </c>
      <c r="L281" s="171">
        <v>0.56999999999999995</v>
      </c>
      <c r="M281" s="171">
        <v>0.56999999999999995</v>
      </c>
      <c r="N281" s="171">
        <v>0.56000000000000005</v>
      </c>
      <c r="O281" s="171">
        <v>0.56000000000000005</v>
      </c>
      <c r="P281" s="171">
        <v>0.56999999999999995</v>
      </c>
      <c r="Q281" s="171">
        <v>0.59</v>
      </c>
      <c r="R281" s="171">
        <v>0.6</v>
      </c>
      <c r="S281" s="171">
        <v>0.62</v>
      </c>
      <c r="T281" s="171">
        <v>0.63</v>
      </c>
      <c r="U281" s="171">
        <v>0.64</v>
      </c>
      <c r="V281" s="171">
        <v>0.65</v>
      </c>
      <c r="W281" s="171">
        <v>0.65</v>
      </c>
      <c r="X281" s="171">
        <v>0.66</v>
      </c>
      <c r="Y281" s="171">
        <v>0.66</v>
      </c>
      <c r="Z281" s="171">
        <v>0.65</v>
      </c>
      <c r="AA281" s="171">
        <v>0.66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406</v>
      </c>
      <c r="E282" s="171">
        <v>0.46</v>
      </c>
      <c r="F282" s="171">
        <v>0.47</v>
      </c>
      <c r="G282" s="171">
        <v>0.49</v>
      </c>
      <c r="H282" s="171">
        <v>0.49</v>
      </c>
      <c r="I282" s="171">
        <v>0.5</v>
      </c>
      <c r="J282" s="171">
        <v>0.5</v>
      </c>
      <c r="K282" s="171">
        <v>0.51</v>
      </c>
      <c r="L282" s="171">
        <v>0.52</v>
      </c>
      <c r="M282" s="171">
        <v>0.52</v>
      </c>
      <c r="N282" s="171">
        <v>0.52</v>
      </c>
      <c r="O282" s="171">
        <v>0.52</v>
      </c>
      <c r="P282" s="171">
        <v>0.52</v>
      </c>
      <c r="Q282" s="171">
        <v>0.52</v>
      </c>
      <c r="R282" s="171">
        <v>0.5</v>
      </c>
      <c r="S282" s="171">
        <v>0.5</v>
      </c>
      <c r="T282" s="171">
        <v>0.5</v>
      </c>
      <c r="U282" s="171">
        <v>0.48</v>
      </c>
      <c r="V282" s="171">
        <v>0.47</v>
      </c>
      <c r="W282" s="171">
        <v>0.47</v>
      </c>
      <c r="X282" s="171">
        <v>0.47</v>
      </c>
      <c r="Y282" s="171">
        <v>0.46</v>
      </c>
      <c r="Z282" s="171">
        <v>0.46</v>
      </c>
      <c r="AA282" s="171">
        <v>0.46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407</v>
      </c>
      <c r="E283" s="171">
        <v>0.28999999999999998</v>
      </c>
      <c r="F283" s="171">
        <v>0.28999999999999998</v>
      </c>
      <c r="G283" s="171">
        <v>0.28999999999999998</v>
      </c>
      <c r="H283" s="171">
        <v>0.28999999999999998</v>
      </c>
      <c r="I283" s="171">
        <v>0.28999999999999998</v>
      </c>
      <c r="J283" s="171">
        <v>0.36</v>
      </c>
      <c r="K283" s="171">
        <v>0.43</v>
      </c>
      <c r="L283" s="171">
        <v>0.5</v>
      </c>
      <c r="M283" s="171">
        <v>0.5</v>
      </c>
      <c r="N283" s="171">
        <v>0.5</v>
      </c>
      <c r="O283" s="171">
        <v>0.5</v>
      </c>
      <c r="P283" s="171">
        <v>0.5</v>
      </c>
      <c r="Q283" s="171">
        <v>0.5</v>
      </c>
      <c r="R283" s="171">
        <v>0.5</v>
      </c>
      <c r="S283" s="171">
        <v>0.43</v>
      </c>
      <c r="T283" s="171">
        <v>0.36</v>
      </c>
      <c r="U283" s="171">
        <v>0.28999999999999998</v>
      </c>
      <c r="V283" s="171">
        <v>0.21</v>
      </c>
      <c r="W283" s="171">
        <v>0.14000000000000001</v>
      </c>
      <c r="X283" s="171">
        <v>7.0000000000000007E-2</v>
      </c>
      <c r="Y283" s="171">
        <v>0</v>
      </c>
      <c r="Z283" s="171">
        <v>7.0000000000000007E-2</v>
      </c>
      <c r="AA283" s="171">
        <v>7.0000000000000007E-2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299"/>
      <c r="D284" s="170" t="s">
        <v>408</v>
      </c>
      <c r="E284" s="171">
        <v>0.14000000000000001</v>
      </c>
      <c r="F284" s="171">
        <v>0.05</v>
      </c>
      <c r="G284" s="171">
        <v>0.05</v>
      </c>
      <c r="H284" s="171">
        <v>0.05</v>
      </c>
      <c r="I284" s="171">
        <v>0.05</v>
      </c>
      <c r="J284" s="171">
        <v>0.14000000000000001</v>
      </c>
      <c r="K284" s="171">
        <v>0.24</v>
      </c>
      <c r="L284" s="171">
        <v>0.33</v>
      </c>
      <c r="M284" s="171">
        <v>0.48</v>
      </c>
      <c r="N284" s="171">
        <v>0.52</v>
      </c>
      <c r="O284" s="171">
        <v>0.52</v>
      </c>
      <c r="P284" s="171">
        <v>0.52</v>
      </c>
      <c r="Q284" s="171">
        <v>0.43</v>
      </c>
      <c r="R284" s="171">
        <v>0.33</v>
      </c>
      <c r="S284" s="171">
        <v>0.24</v>
      </c>
      <c r="T284" s="171">
        <v>0.1</v>
      </c>
      <c r="U284" s="171">
        <v>0.05</v>
      </c>
      <c r="V284" s="171">
        <v>0.05</v>
      </c>
      <c r="W284" s="171">
        <v>0.05</v>
      </c>
      <c r="X284" s="171">
        <v>0.05</v>
      </c>
      <c r="Y284" s="171">
        <v>0.05</v>
      </c>
      <c r="Z284" s="171">
        <v>0.05</v>
      </c>
      <c r="AA284" s="171">
        <v>0.1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 t="s">
        <v>399</v>
      </c>
      <c r="D285" s="172" t="s">
        <v>405</v>
      </c>
      <c r="E285" s="173">
        <v>0.56999999999999995</v>
      </c>
      <c r="F285" s="173">
        <v>0.56999999999999995</v>
      </c>
      <c r="G285" s="173">
        <v>0.57999999999999996</v>
      </c>
      <c r="H285" s="173">
        <v>0.6</v>
      </c>
      <c r="I285" s="173">
        <v>0.61</v>
      </c>
      <c r="J285" s="173">
        <v>0.62</v>
      </c>
      <c r="K285" s="173">
        <v>0.62</v>
      </c>
      <c r="L285" s="173">
        <v>0.62</v>
      </c>
      <c r="M285" s="173">
        <v>0.63</v>
      </c>
      <c r="N285" s="173">
        <v>0.63</v>
      </c>
      <c r="O285" s="173">
        <v>0.62</v>
      </c>
      <c r="P285" s="173">
        <v>0.61</v>
      </c>
      <c r="Q285" s="173">
        <v>0.6</v>
      </c>
      <c r="R285" s="173">
        <v>0.57999999999999996</v>
      </c>
      <c r="S285" s="173">
        <v>0.56999999999999995</v>
      </c>
      <c r="T285" s="173">
        <v>0.57999999999999996</v>
      </c>
      <c r="U285" s="173">
        <v>0.54</v>
      </c>
      <c r="V285" s="173">
        <v>0.52</v>
      </c>
      <c r="W285" s="173">
        <v>0.5</v>
      </c>
      <c r="X285" s="173">
        <v>0.49</v>
      </c>
      <c r="Y285" s="173">
        <v>0.49</v>
      </c>
      <c r="Z285" s="173">
        <v>0.48</v>
      </c>
      <c r="AA285" s="173">
        <v>0.48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406</v>
      </c>
      <c r="E286" s="175">
        <v>0.27</v>
      </c>
      <c r="F286" s="175">
        <v>0.28000000000000003</v>
      </c>
      <c r="G286" s="175">
        <v>0.28000000000000003</v>
      </c>
      <c r="H286" s="175">
        <v>0.28000000000000003</v>
      </c>
      <c r="I286" s="175">
        <v>0.28000000000000003</v>
      </c>
      <c r="J286" s="175">
        <v>0.28999999999999998</v>
      </c>
      <c r="K286" s="175">
        <v>0.28999999999999998</v>
      </c>
      <c r="L286" s="175">
        <v>0.3</v>
      </c>
      <c r="M286" s="175">
        <v>0.3</v>
      </c>
      <c r="N286" s="175">
        <v>0.31</v>
      </c>
      <c r="O286" s="175">
        <v>0.32</v>
      </c>
      <c r="P286" s="175">
        <v>0.32</v>
      </c>
      <c r="Q286" s="175">
        <v>0.31</v>
      </c>
      <c r="R286" s="175">
        <v>0.31</v>
      </c>
      <c r="S286" s="175">
        <v>0.3</v>
      </c>
      <c r="T286" s="175">
        <v>0.3</v>
      </c>
      <c r="U286" s="175">
        <v>0.28999999999999998</v>
      </c>
      <c r="V286" s="175">
        <v>0.28999999999999998</v>
      </c>
      <c r="W286" s="175">
        <v>0.28000000000000003</v>
      </c>
      <c r="X286" s="175">
        <v>0.28000000000000003</v>
      </c>
      <c r="Y286" s="175">
        <v>0.27</v>
      </c>
      <c r="Z286" s="175">
        <v>0.26</v>
      </c>
      <c r="AA286" s="175">
        <v>0.25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4" t="s">
        <v>407</v>
      </c>
      <c r="E287" s="175">
        <v>0.19</v>
      </c>
      <c r="F287" s="175">
        <v>0.19</v>
      </c>
      <c r="G287" s="175">
        <v>0.18</v>
      </c>
      <c r="H287" s="175">
        <v>0.17</v>
      </c>
      <c r="I287" s="175">
        <v>0.18</v>
      </c>
      <c r="J287" s="175">
        <v>0.16</v>
      </c>
      <c r="K287" s="175">
        <v>0.16</v>
      </c>
      <c r="L287" s="175">
        <v>0.16</v>
      </c>
      <c r="M287" s="175">
        <v>0.16</v>
      </c>
      <c r="N287" s="175">
        <v>0.14000000000000001</v>
      </c>
      <c r="O287" s="175">
        <v>0.13</v>
      </c>
      <c r="P287" s="175">
        <v>0.12</v>
      </c>
      <c r="Q287" s="175">
        <v>0.12</v>
      </c>
      <c r="R287" s="175">
        <v>0.1</v>
      </c>
      <c r="S287" s="175">
        <v>0.09</v>
      </c>
      <c r="T287" s="175">
        <v>0.09</v>
      </c>
      <c r="U287" s="175">
        <v>0.09</v>
      </c>
      <c r="V287" s="175">
        <v>0.09</v>
      </c>
      <c r="W287" s="175">
        <v>0.1</v>
      </c>
      <c r="X287" s="175">
        <v>0.1</v>
      </c>
      <c r="Y287" s="175">
        <v>0.12</v>
      </c>
      <c r="Z287" s="175">
        <v>0.12</v>
      </c>
      <c r="AA287" s="175">
        <v>0.12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0"/>
      <c r="D288" s="176" t="s">
        <v>408</v>
      </c>
      <c r="E288" s="177">
        <v>0.12</v>
      </c>
      <c r="F288" s="177">
        <v>0.13</v>
      </c>
      <c r="G288" s="177">
        <v>0.13</v>
      </c>
      <c r="H288" s="177">
        <v>0.13</v>
      </c>
      <c r="I288" s="177">
        <v>0.13</v>
      </c>
      <c r="J288" s="177">
        <v>0.16</v>
      </c>
      <c r="K288" s="177">
        <v>0.18</v>
      </c>
      <c r="L288" s="177">
        <v>0.18</v>
      </c>
      <c r="M288" s="177">
        <v>0.16</v>
      </c>
      <c r="N288" s="177">
        <v>0.14000000000000001</v>
      </c>
      <c r="O288" s="177">
        <v>0.14000000000000001</v>
      </c>
      <c r="P288" s="177">
        <v>0.11</v>
      </c>
      <c r="Q288" s="177">
        <v>0.11</v>
      </c>
      <c r="R288" s="177">
        <v>0.11</v>
      </c>
      <c r="S288" s="177">
        <v>0.12</v>
      </c>
      <c r="T288" s="177">
        <v>0.13</v>
      </c>
      <c r="U288" s="177">
        <v>0.14000000000000001</v>
      </c>
      <c r="V288" s="177">
        <v>0.16</v>
      </c>
      <c r="W288" s="177">
        <v>0.17</v>
      </c>
      <c r="X288" s="177">
        <v>0.16</v>
      </c>
      <c r="Y288" s="177">
        <v>0.14000000000000001</v>
      </c>
      <c r="Z288" s="177">
        <v>0.14000000000000001</v>
      </c>
      <c r="AA288" s="177">
        <v>0.14000000000000001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 t="s">
        <v>400</v>
      </c>
      <c r="D289" s="178" t="s">
        <v>405</v>
      </c>
      <c r="E289" s="179">
        <v>0.61</v>
      </c>
      <c r="F289" s="179">
        <v>0.61</v>
      </c>
      <c r="G289" s="179">
        <v>0.61</v>
      </c>
      <c r="H289" s="179">
        <v>0.61</v>
      </c>
      <c r="I289" s="179">
        <v>0.62</v>
      </c>
      <c r="J289" s="179">
        <v>0.62</v>
      </c>
      <c r="K289" s="179">
        <v>0.62</v>
      </c>
      <c r="L289" s="179">
        <v>0.62</v>
      </c>
      <c r="M289" s="179">
        <v>0.63</v>
      </c>
      <c r="N289" s="179">
        <v>0.62</v>
      </c>
      <c r="O289" s="179">
        <v>0.62</v>
      </c>
      <c r="P289" s="179">
        <v>0.62</v>
      </c>
      <c r="Q289" s="179">
        <v>0.63</v>
      </c>
      <c r="R289" s="179">
        <v>0.64</v>
      </c>
      <c r="S289" s="179">
        <v>0.64</v>
      </c>
      <c r="T289" s="179">
        <v>0.65</v>
      </c>
      <c r="U289" s="179">
        <v>0.65</v>
      </c>
      <c r="V289" s="179">
        <v>0.67</v>
      </c>
      <c r="W289" s="179">
        <v>0.66</v>
      </c>
      <c r="X289" s="179">
        <v>0.65</v>
      </c>
      <c r="Y289" s="179">
        <v>0.65</v>
      </c>
      <c r="Z289" s="179">
        <v>0.64</v>
      </c>
      <c r="AA289" s="179">
        <v>0.63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406</v>
      </c>
      <c r="E290" s="179">
        <v>0.48</v>
      </c>
      <c r="F290" s="179">
        <v>0.48</v>
      </c>
      <c r="G290" s="179">
        <v>0.47</v>
      </c>
      <c r="H290" s="179">
        <v>0.47</v>
      </c>
      <c r="I290" s="179">
        <v>0.47</v>
      </c>
      <c r="J290" s="179">
        <v>0.47</v>
      </c>
      <c r="K290" s="179">
        <v>0.48</v>
      </c>
      <c r="L290" s="179">
        <v>0.49</v>
      </c>
      <c r="M290" s="179">
        <v>0.5</v>
      </c>
      <c r="N290" s="179">
        <v>0.51</v>
      </c>
      <c r="O290" s="179">
        <v>0.52</v>
      </c>
      <c r="P290" s="179">
        <v>0.52</v>
      </c>
      <c r="Q290" s="179">
        <v>0.52</v>
      </c>
      <c r="R290" s="179">
        <v>0.53</v>
      </c>
      <c r="S290" s="179">
        <v>0.53</v>
      </c>
      <c r="T290" s="179">
        <v>0.52</v>
      </c>
      <c r="U290" s="179">
        <v>0.51</v>
      </c>
      <c r="V290" s="179">
        <v>0.49</v>
      </c>
      <c r="W290" s="179">
        <v>0.49</v>
      </c>
      <c r="X290" s="179">
        <v>0.48</v>
      </c>
      <c r="Y290" s="179">
        <v>0.48</v>
      </c>
      <c r="Z290" s="179">
        <v>0.47</v>
      </c>
      <c r="AA290" s="179">
        <v>0.48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407</v>
      </c>
      <c r="E291" s="179">
        <v>0.14000000000000001</v>
      </c>
      <c r="F291" s="179">
        <v>0.12</v>
      </c>
      <c r="G291" s="179">
        <v>0.1</v>
      </c>
      <c r="H291" s="179">
        <v>0.09</v>
      </c>
      <c r="I291" s="179">
        <v>0.12</v>
      </c>
      <c r="J291" s="179">
        <v>0.14000000000000001</v>
      </c>
      <c r="K291" s="179">
        <v>0.16</v>
      </c>
      <c r="L291" s="179">
        <v>0.21</v>
      </c>
      <c r="M291" s="179">
        <v>0.26</v>
      </c>
      <c r="N291" s="179">
        <v>0.28999999999999998</v>
      </c>
      <c r="O291" s="179">
        <v>0.31</v>
      </c>
      <c r="P291" s="179">
        <v>0.3</v>
      </c>
      <c r="Q291" s="179">
        <v>0.3</v>
      </c>
      <c r="R291" s="179">
        <v>0.31</v>
      </c>
      <c r="S291" s="179">
        <v>0.3</v>
      </c>
      <c r="T291" s="179">
        <v>0.28000000000000003</v>
      </c>
      <c r="U291" s="179">
        <v>0.28000000000000003</v>
      </c>
      <c r="V291" s="179">
        <v>0.3</v>
      </c>
      <c r="W291" s="179">
        <v>0.31</v>
      </c>
      <c r="X291" s="179">
        <v>0.31</v>
      </c>
      <c r="Y291" s="179">
        <v>0.3</v>
      </c>
      <c r="Z291" s="179">
        <v>0.31</v>
      </c>
      <c r="AA291" s="179">
        <v>0.31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408</v>
      </c>
      <c r="E292" s="179">
        <v>0.06</v>
      </c>
      <c r="F292" s="179">
        <v>0.08</v>
      </c>
      <c r="G292" s="179">
        <v>0.11</v>
      </c>
      <c r="H292" s="179">
        <v>0.11</v>
      </c>
      <c r="I292" s="179">
        <v>0.1</v>
      </c>
      <c r="J292" s="179">
        <v>0.09</v>
      </c>
      <c r="K292" s="179">
        <v>0.08</v>
      </c>
      <c r="L292" s="179">
        <v>7.0000000000000007E-2</v>
      </c>
      <c r="M292" s="179">
        <v>0.05</v>
      </c>
      <c r="N292" s="179">
        <v>0.02</v>
      </c>
      <c r="O292" s="179">
        <v>0.05</v>
      </c>
      <c r="P292" s="179">
        <v>0.06</v>
      </c>
      <c r="Q292" s="179">
        <v>0.08</v>
      </c>
      <c r="R292" s="179">
        <v>0.08</v>
      </c>
      <c r="S292" s="179">
        <v>0.08</v>
      </c>
      <c r="T292" s="179">
        <v>0.11</v>
      </c>
      <c r="U292" s="179">
        <v>0.11</v>
      </c>
      <c r="V292" s="179">
        <v>7.0000000000000007E-2</v>
      </c>
      <c r="W292" s="179">
        <v>0.05</v>
      </c>
      <c r="X292" s="179">
        <v>0.05</v>
      </c>
      <c r="Y292" s="179">
        <v>0.03</v>
      </c>
      <c r="Z292" s="179">
        <v>0.04</v>
      </c>
      <c r="AA292" s="179">
        <v>0.06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 t="s">
        <v>409</v>
      </c>
      <c r="D293" s="180" t="s">
        <v>405</v>
      </c>
      <c r="E293" s="181">
        <v>0.73</v>
      </c>
      <c r="F293" s="181">
        <v>0.72</v>
      </c>
      <c r="G293" s="181">
        <v>0.72</v>
      </c>
      <c r="H293" s="181">
        <v>0.72</v>
      </c>
      <c r="I293" s="181">
        <v>0.72</v>
      </c>
      <c r="J293" s="181">
        <v>0.73</v>
      </c>
      <c r="K293" s="181">
        <v>0.72</v>
      </c>
      <c r="L293" s="181">
        <v>0.72</v>
      </c>
      <c r="M293" s="181">
        <v>0.73</v>
      </c>
      <c r="N293" s="181">
        <v>0.73</v>
      </c>
      <c r="O293" s="181">
        <v>0.72</v>
      </c>
      <c r="P293" s="181">
        <v>0.73</v>
      </c>
      <c r="Q293" s="181">
        <v>0.73</v>
      </c>
      <c r="R293" s="181">
        <v>0.73</v>
      </c>
      <c r="S293" s="181">
        <v>0.73</v>
      </c>
      <c r="T293" s="181">
        <v>0.74</v>
      </c>
      <c r="U293" s="181">
        <v>0.74</v>
      </c>
      <c r="V293" s="181">
        <v>0.74</v>
      </c>
      <c r="W293" s="181">
        <v>0.74</v>
      </c>
      <c r="X293" s="181">
        <v>0.74</v>
      </c>
      <c r="Y293" s="181">
        <v>0.74</v>
      </c>
      <c r="Z293" s="181">
        <v>0.73</v>
      </c>
      <c r="AA293" s="181">
        <v>0.72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408</v>
      </c>
      <c r="E294" s="183">
        <v>0.47</v>
      </c>
      <c r="F294" s="183">
        <v>0.47</v>
      </c>
      <c r="G294" s="183">
        <v>0.48</v>
      </c>
      <c r="H294" s="183">
        <v>0.49</v>
      </c>
      <c r="I294" s="183">
        <v>0.49</v>
      </c>
      <c r="J294" s="183">
        <v>0.49</v>
      </c>
      <c r="K294" s="183">
        <v>0.5</v>
      </c>
      <c r="L294" s="183">
        <v>0.5</v>
      </c>
      <c r="M294" s="183">
        <v>0.5</v>
      </c>
      <c r="N294" s="183">
        <v>0.5</v>
      </c>
      <c r="O294" s="183">
        <v>0.5</v>
      </c>
      <c r="P294" s="183">
        <v>0.5</v>
      </c>
      <c r="Q294" s="183">
        <v>0.5</v>
      </c>
      <c r="R294" s="183">
        <v>0.5</v>
      </c>
      <c r="S294" s="183">
        <v>0.5</v>
      </c>
      <c r="T294" s="183">
        <v>0.49</v>
      </c>
      <c r="U294" s="183">
        <v>0.48</v>
      </c>
      <c r="V294" s="183">
        <v>0.48</v>
      </c>
      <c r="W294" s="183">
        <v>0.47</v>
      </c>
      <c r="X294" s="183">
        <v>0.47</v>
      </c>
      <c r="Y294" s="183">
        <v>0.46</v>
      </c>
      <c r="Z294" s="183">
        <v>0.45</v>
      </c>
      <c r="AA294" s="183">
        <v>0.45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2" t="s">
        <v>407</v>
      </c>
      <c r="E295" s="183">
        <v>0.26</v>
      </c>
      <c r="F295" s="183">
        <v>0.27</v>
      </c>
      <c r="G295" s="183">
        <v>0.25</v>
      </c>
      <c r="H295" s="183">
        <v>0.24</v>
      </c>
      <c r="I295" s="183">
        <v>0.26</v>
      </c>
      <c r="J295" s="183">
        <v>0.27</v>
      </c>
      <c r="K295" s="183">
        <v>0.28000000000000003</v>
      </c>
      <c r="L295" s="183">
        <v>0.3</v>
      </c>
      <c r="M295" s="183">
        <v>0.31</v>
      </c>
      <c r="N295" s="183">
        <v>0.32</v>
      </c>
      <c r="O295" s="183">
        <v>0.32</v>
      </c>
      <c r="P295" s="183">
        <v>0.31</v>
      </c>
      <c r="Q295" s="183">
        <v>0.31</v>
      </c>
      <c r="R295" s="183">
        <v>0.31</v>
      </c>
      <c r="S295" s="183">
        <v>0.28999999999999998</v>
      </c>
      <c r="T295" s="183">
        <v>0.28000000000000003</v>
      </c>
      <c r="U295" s="183">
        <v>0.28999999999999998</v>
      </c>
      <c r="V295" s="183">
        <v>0.31</v>
      </c>
      <c r="W295" s="183">
        <v>0.32</v>
      </c>
      <c r="X295" s="183">
        <v>0.31</v>
      </c>
      <c r="Y295" s="183">
        <v>0.31</v>
      </c>
      <c r="Z295" s="183">
        <v>0.33</v>
      </c>
      <c r="AA295" s="183">
        <v>0.35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4" t="s">
        <v>408</v>
      </c>
      <c r="E296" s="185">
        <v>0.16</v>
      </c>
      <c r="F296" s="185">
        <v>0.16</v>
      </c>
      <c r="G296" s="185">
        <v>0.18</v>
      </c>
      <c r="H296" s="185">
        <v>0.17</v>
      </c>
      <c r="I296" s="185">
        <v>0.17</v>
      </c>
      <c r="J296" s="185">
        <v>0.17</v>
      </c>
      <c r="K296" s="185">
        <v>0.18</v>
      </c>
      <c r="L296" s="185">
        <v>0.18</v>
      </c>
      <c r="M296" s="185">
        <v>0.17</v>
      </c>
      <c r="N296" s="185">
        <v>0.16</v>
      </c>
      <c r="O296" s="185">
        <v>0.15</v>
      </c>
      <c r="P296" s="185">
        <v>0.16</v>
      </c>
      <c r="Q296" s="185">
        <v>0.16</v>
      </c>
      <c r="R296" s="185">
        <v>0.16</v>
      </c>
      <c r="S296" s="185">
        <v>0.15</v>
      </c>
      <c r="T296" s="185">
        <v>0.16</v>
      </c>
      <c r="U296" s="185">
        <v>0.16</v>
      </c>
      <c r="V296" s="185">
        <v>0.18</v>
      </c>
      <c r="W296" s="185">
        <v>0.19</v>
      </c>
      <c r="X296" s="185">
        <v>0.19</v>
      </c>
      <c r="Y296" s="185">
        <v>0.19</v>
      </c>
      <c r="Z296" s="185">
        <v>0.21</v>
      </c>
      <c r="AA296" s="185">
        <v>0.22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3" t="s">
        <v>410</v>
      </c>
      <c r="D297" s="303"/>
      <c r="E297"/>
      <c r="F297"/>
      <c r="H297" s="16"/>
    </row>
    <row r="298" spans="1:240" x14ac:dyDescent="0.2">
      <c r="A298" s="16"/>
      <c r="B298" s="16"/>
      <c r="C298" s="186" t="s">
        <v>411</v>
      </c>
      <c r="D298"/>
      <c r="E298"/>
      <c r="F298"/>
      <c r="H298" s="16"/>
    </row>
    <row r="299" spans="1:240" x14ac:dyDescent="0.2">
      <c r="A299" s="16"/>
      <c r="B299" s="16"/>
      <c r="C299" s="16"/>
      <c r="D299" s="16"/>
      <c r="H299" s="16"/>
      <c r="O299" s="15"/>
      <c r="P299" s="126"/>
      <c r="Q299" s="15"/>
      <c r="R299" s="15"/>
      <c r="S299" s="15"/>
      <c r="T299" s="127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</row>
    <row r="300" spans="1:240" s="189" customFormat="1" ht="11.25" x14ac:dyDescent="0.2">
      <c r="A300" s="187"/>
      <c r="B300" s="187"/>
      <c r="C300" s="187"/>
      <c r="D300" s="187"/>
      <c r="E300" s="16"/>
      <c r="F300" s="16"/>
      <c r="G300" s="16"/>
      <c r="H300" s="17"/>
      <c r="I300" s="16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s="189" customFormat="1" ht="21.95" customHeight="1" x14ac:dyDescent="0.2">
      <c r="A301" s="187"/>
      <c r="B301" s="187"/>
      <c r="C301" s="187"/>
      <c r="D301" s="190" t="s">
        <v>412</v>
      </c>
      <c r="E301" s="191" t="s">
        <v>15</v>
      </c>
      <c r="F301" s="191" t="s">
        <v>16</v>
      </c>
      <c r="G301" s="191" t="s">
        <v>17</v>
      </c>
      <c r="H301" s="304" t="s">
        <v>18</v>
      </c>
      <c r="I301" s="304"/>
      <c r="J301" s="16"/>
      <c r="K301" s="16"/>
      <c r="L301" s="16"/>
      <c r="M301" s="16"/>
      <c r="N301" s="16"/>
      <c r="O301" s="16"/>
      <c r="P301" s="17"/>
      <c r="Q301" s="16"/>
      <c r="R301" s="16"/>
      <c r="S301" s="16"/>
      <c r="T301" s="18"/>
      <c r="U301" s="188"/>
      <c r="V301" s="19"/>
      <c r="W301" s="188"/>
      <c r="X301" s="188"/>
    </row>
    <row r="302" spans="1:240" ht="14.65" customHeight="1" x14ac:dyDescent="0.2">
      <c r="D302" s="192" t="s">
        <v>405</v>
      </c>
      <c r="E302" s="193">
        <f>E242</f>
        <v>1075</v>
      </c>
      <c r="F302" s="193">
        <f>F242</f>
        <v>767</v>
      </c>
      <c r="G302" s="193">
        <f>G242</f>
        <v>308</v>
      </c>
      <c r="H302" s="305">
        <f>F302/E302</f>
        <v>0.71348837209302329</v>
      </c>
      <c r="I302" s="305"/>
      <c r="M302" s="306"/>
      <c r="N302" s="306"/>
    </row>
    <row r="303" spans="1:240" ht="14.65" customHeight="1" x14ac:dyDescent="0.2">
      <c r="D303" s="192" t="s">
        <v>413</v>
      </c>
      <c r="E303" s="193">
        <f>I242</f>
        <v>1519</v>
      </c>
      <c r="F303" s="193">
        <f>J242</f>
        <v>693</v>
      </c>
      <c r="G303" s="193">
        <f>K242</f>
        <v>826</v>
      </c>
      <c r="H303" s="305">
        <f>F303/E303</f>
        <v>0.45622119815668205</v>
      </c>
      <c r="I303" s="305"/>
    </row>
    <row r="304" spans="1:240" ht="14.65" customHeight="1" x14ac:dyDescent="0.2">
      <c r="D304" s="192" t="s">
        <v>407</v>
      </c>
      <c r="E304" s="193">
        <f>M242</f>
        <v>44</v>
      </c>
      <c r="F304" s="193">
        <f>N242</f>
        <v>19</v>
      </c>
      <c r="G304" s="193">
        <f>O242</f>
        <v>25</v>
      </c>
      <c r="H304" s="305">
        <f>F304/E304</f>
        <v>0.43181818181818182</v>
      </c>
      <c r="I304" s="305"/>
    </row>
    <row r="305" spans="1:14" ht="14.65" customHeight="1" x14ac:dyDescent="0.2">
      <c r="D305" s="192" t="s">
        <v>414</v>
      </c>
      <c r="E305" s="193">
        <f>Q242</f>
        <v>59</v>
      </c>
      <c r="F305" s="193">
        <f>R242</f>
        <v>15</v>
      </c>
      <c r="G305" s="193">
        <f>S242</f>
        <v>44</v>
      </c>
      <c r="H305" s="305">
        <f>F305/E305</f>
        <v>0.25423728813559321</v>
      </c>
      <c r="I305" s="305"/>
    </row>
    <row r="306" spans="1:14" ht="14.65" customHeight="1" x14ac:dyDescent="0.2">
      <c r="D306" s="194" t="s">
        <v>401</v>
      </c>
      <c r="E306" s="158">
        <f>SUM(E302:E305)</f>
        <v>2697</v>
      </c>
      <c r="F306" s="158">
        <f>SUM(F302:F305)</f>
        <v>1494</v>
      </c>
      <c r="G306" s="158">
        <f>SUM(G302:G305)</f>
        <v>1203</v>
      </c>
      <c r="H306" s="307">
        <f>F306/E306</f>
        <v>0.55394883203559508</v>
      </c>
      <c r="I306" s="307"/>
    </row>
    <row r="308" spans="1:14" ht="87" customHeight="1" x14ac:dyDescent="0.2">
      <c r="D308" s="190" t="s">
        <v>415</v>
      </c>
      <c r="E308" s="195" t="s">
        <v>416</v>
      </c>
      <c r="F308" s="195" t="s">
        <v>417</v>
      </c>
      <c r="G308" s="195" t="s">
        <v>418</v>
      </c>
      <c r="H308" s="308" t="s">
        <v>419</v>
      </c>
      <c r="I308" s="308"/>
    </row>
    <row r="309" spans="1:14" ht="14.65" customHeight="1" x14ac:dyDescent="0.2">
      <c r="D309" s="192" t="s">
        <v>405</v>
      </c>
      <c r="E309" s="193">
        <f>F302</f>
        <v>767</v>
      </c>
      <c r="F309" s="193">
        <f>U242</f>
        <v>46</v>
      </c>
      <c r="G309" s="193">
        <v>95</v>
      </c>
      <c r="H309" s="309">
        <f>E309+F309+G309</f>
        <v>908</v>
      </c>
      <c r="I309" s="309">
        <f>SUM(E309:H309)</f>
        <v>1816</v>
      </c>
      <c r="J309" s="18"/>
    </row>
    <row r="310" spans="1:14" ht="14.65" customHeight="1" x14ac:dyDescent="0.2">
      <c r="D310" s="192" t="s">
        <v>413</v>
      </c>
      <c r="E310" s="193">
        <f>F303</f>
        <v>693</v>
      </c>
      <c r="F310" s="193">
        <f>V242</f>
        <v>278</v>
      </c>
      <c r="G310" s="193">
        <v>118</v>
      </c>
      <c r="H310" s="309">
        <f>E310+F310+G310</f>
        <v>1089</v>
      </c>
      <c r="I310" s="309"/>
    </row>
    <row r="311" spans="1:14" ht="14.65" customHeight="1" x14ac:dyDescent="0.2">
      <c r="D311" s="192" t="s">
        <v>407</v>
      </c>
      <c r="E311" s="193">
        <f>F304</f>
        <v>19</v>
      </c>
      <c r="F311" s="193">
        <f>W242</f>
        <v>3</v>
      </c>
      <c r="G311" s="196">
        <v>0</v>
      </c>
      <c r="H311" s="309">
        <f>E311+F311+G311</f>
        <v>22</v>
      </c>
      <c r="I311" s="309"/>
    </row>
    <row r="312" spans="1:14" ht="14.65" customHeight="1" x14ac:dyDescent="0.2">
      <c r="D312" s="192" t="s">
        <v>414</v>
      </c>
      <c r="E312" s="193">
        <f>F305</f>
        <v>15</v>
      </c>
      <c r="F312" s="193">
        <f>X242</f>
        <v>22</v>
      </c>
      <c r="G312" s="196">
        <v>5</v>
      </c>
      <c r="H312" s="309">
        <f>E312+F312+G312</f>
        <v>42</v>
      </c>
      <c r="I312" s="309"/>
    </row>
    <row r="313" spans="1:14" ht="14.65" customHeight="1" x14ac:dyDescent="0.2">
      <c r="D313" s="194" t="s">
        <v>401</v>
      </c>
      <c r="E313" s="197">
        <f>SUM(E309:E312)</f>
        <v>1494</v>
      </c>
      <c r="F313" s="197">
        <f>SUM(F309:F312)</f>
        <v>349</v>
      </c>
      <c r="G313" s="197">
        <f>SUM(G309:G312)</f>
        <v>218</v>
      </c>
      <c r="H313" s="310">
        <f>H309+H310+H311+H312</f>
        <v>2061</v>
      </c>
      <c r="I313" s="310">
        <f>F313+G313+H313</f>
        <v>2628</v>
      </c>
    </row>
    <row r="315" spans="1:14" x14ac:dyDescent="0.2">
      <c r="A315" s="281" t="s">
        <v>420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</row>
    <row r="316" spans="1:14" x14ac:dyDescent="0.2">
      <c r="A316" s="281" t="s">
        <v>421</v>
      </c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</row>
    <row r="317" spans="1:14" ht="25.35" customHeight="1" x14ac:dyDescent="0.2">
      <c r="A317" s="16"/>
      <c r="B317" s="16"/>
      <c r="C317" s="16"/>
      <c r="D317" s="311" t="s">
        <v>433</v>
      </c>
      <c r="E317" s="311" t="s">
        <v>423</v>
      </c>
      <c r="F317" s="311"/>
      <c r="G317" s="311"/>
      <c r="H317" s="311"/>
      <c r="I317" s="311"/>
      <c r="J317" s="311"/>
      <c r="K317" s="311"/>
      <c r="L317" s="311"/>
      <c r="M317" s="311"/>
    </row>
    <row r="318" spans="1:14" ht="14.65" customHeight="1" x14ac:dyDescent="0.2">
      <c r="A318" s="16"/>
      <c r="B318" s="16"/>
      <c r="C318" s="16"/>
      <c r="D318" s="312" t="s">
        <v>404</v>
      </c>
      <c r="E318" s="313" t="s">
        <v>424</v>
      </c>
      <c r="F318" s="313"/>
      <c r="G318" s="313"/>
      <c r="H318" s="314" t="s">
        <v>425</v>
      </c>
      <c r="I318" s="314"/>
      <c r="J318" s="314"/>
      <c r="K318" s="315" t="s">
        <v>426</v>
      </c>
      <c r="L318" s="315"/>
      <c r="M318" s="315"/>
    </row>
    <row r="319" spans="1:14" x14ac:dyDescent="0.2">
      <c r="A319" s="16"/>
      <c r="B319" s="16"/>
      <c r="C319" s="16"/>
      <c r="D319" s="312"/>
      <c r="E319" s="198" t="s">
        <v>427</v>
      </c>
      <c r="F319" s="198" t="s">
        <v>428</v>
      </c>
      <c r="G319" s="198" t="s">
        <v>401</v>
      </c>
      <c r="H319" s="199" t="s">
        <v>429</v>
      </c>
      <c r="I319" s="199" t="s">
        <v>428</v>
      </c>
      <c r="J319" s="199" t="s">
        <v>401</v>
      </c>
      <c r="K319" s="200" t="s">
        <v>427</v>
      </c>
      <c r="L319" s="200" t="s">
        <v>428</v>
      </c>
      <c r="M319" s="201" t="s">
        <v>401</v>
      </c>
    </row>
    <row r="320" spans="1:14" x14ac:dyDescent="0.2">
      <c r="A320" s="16"/>
      <c r="B320" s="16"/>
      <c r="C320" s="16"/>
      <c r="D320" s="202" t="s">
        <v>13</v>
      </c>
      <c r="E320" s="203">
        <f>K320-H320</f>
        <v>442</v>
      </c>
      <c r="F320" s="203">
        <v>393</v>
      </c>
      <c r="G320" s="203">
        <f>SUM(E320:F320)</f>
        <v>835</v>
      </c>
      <c r="H320" s="204">
        <v>27</v>
      </c>
      <c r="I320" s="204">
        <v>68</v>
      </c>
      <c r="J320" s="204">
        <f>SUM(H320:I320)</f>
        <v>95</v>
      </c>
      <c r="K320" s="205">
        <f>M320-L320</f>
        <v>469</v>
      </c>
      <c r="L320" s="205">
        <f>F320+I320</f>
        <v>461</v>
      </c>
      <c r="M320" s="206">
        <f>H309+H311</f>
        <v>930</v>
      </c>
    </row>
    <row r="321" spans="1:240" x14ac:dyDescent="0.2">
      <c r="A321" s="16"/>
      <c r="B321" s="16"/>
      <c r="C321" s="16"/>
      <c r="D321" s="202" t="s">
        <v>430</v>
      </c>
      <c r="E321" s="203">
        <f>K321-H321</f>
        <v>610</v>
      </c>
      <c r="F321" s="203">
        <v>398</v>
      </c>
      <c r="G321" s="203">
        <f>SUM(E321:F321)</f>
        <v>1008</v>
      </c>
      <c r="H321" s="204">
        <v>35</v>
      </c>
      <c r="I321" s="204">
        <v>88</v>
      </c>
      <c r="J321" s="204">
        <f>SUM(H321:I321)</f>
        <v>123</v>
      </c>
      <c r="K321" s="205">
        <f>M321-L321</f>
        <v>645</v>
      </c>
      <c r="L321" s="205">
        <f>F321+I321</f>
        <v>486</v>
      </c>
      <c r="M321" s="206">
        <f>H310+H312</f>
        <v>1131</v>
      </c>
    </row>
    <row r="322" spans="1:240" x14ac:dyDescent="0.2">
      <c r="A322" s="16"/>
      <c r="B322" s="16"/>
      <c r="C322" s="16"/>
      <c r="D322" s="207" t="s">
        <v>431</v>
      </c>
      <c r="E322" s="208">
        <f>K322-H322</f>
        <v>1052</v>
      </c>
      <c r="F322" s="208">
        <f>SUM(F320:F321)</f>
        <v>791</v>
      </c>
      <c r="G322" s="208">
        <f>SUM(E322:F322)</f>
        <v>1843</v>
      </c>
      <c r="H322" s="209">
        <f t="shared" ref="H322:M322" si="8">SUM(H320:H321)</f>
        <v>62</v>
      </c>
      <c r="I322" s="209">
        <f t="shared" si="8"/>
        <v>156</v>
      </c>
      <c r="J322" s="209">
        <f t="shared" si="8"/>
        <v>218</v>
      </c>
      <c r="K322" s="210">
        <f t="shared" si="8"/>
        <v>1114</v>
      </c>
      <c r="L322" s="210">
        <f t="shared" si="8"/>
        <v>947</v>
      </c>
      <c r="M322" s="211">
        <f t="shared" si="8"/>
        <v>2061</v>
      </c>
    </row>
    <row r="323" spans="1:240" x14ac:dyDescent="0.2">
      <c r="A323" s="16"/>
      <c r="B323" s="16"/>
      <c r="C323" s="16"/>
      <c r="D323" s="186" t="s">
        <v>411</v>
      </c>
    </row>
    <row r="324" spans="1:240" ht="14.65" customHeight="1" x14ac:dyDescent="0.2">
      <c r="A324" s="16"/>
      <c r="B324" s="16"/>
      <c r="C324" s="16"/>
      <c r="D324" s="303" t="s">
        <v>432</v>
      </c>
      <c r="E324" s="303"/>
      <c r="F324" s="303"/>
      <c r="G324" s="303"/>
      <c r="H324" s="303"/>
      <c r="I324" s="303"/>
      <c r="J324" s="303"/>
      <c r="K324" s="303"/>
      <c r="L324" s="303"/>
      <c r="M324" s="303"/>
    </row>
    <row r="325" spans="1:240" ht="25.7" customHeight="1" x14ac:dyDescent="0.2">
      <c r="A325"/>
      <c r="B325"/>
      <c r="C325" s="16"/>
      <c r="D325" s="316" t="s">
        <v>433</v>
      </c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  <c r="AA325" s="316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58.5" customHeight="1" x14ac:dyDescent="0.2">
      <c r="A326"/>
      <c r="B326"/>
      <c r="C326" s="16"/>
      <c r="D326" s="212" t="s">
        <v>404</v>
      </c>
      <c r="E326" s="213">
        <v>44073</v>
      </c>
      <c r="F326" s="213">
        <v>44074</v>
      </c>
      <c r="G326" s="213">
        <v>44075</v>
      </c>
      <c r="H326" s="213">
        <v>44076</v>
      </c>
      <c r="I326" s="213">
        <v>44077</v>
      </c>
      <c r="J326" s="213">
        <v>44078</v>
      </c>
      <c r="K326" s="213">
        <v>44079</v>
      </c>
      <c r="L326" s="213">
        <v>44080</v>
      </c>
      <c r="M326" s="213">
        <v>44081</v>
      </c>
      <c r="N326" s="213">
        <v>44082</v>
      </c>
      <c r="O326" s="213">
        <v>44083</v>
      </c>
      <c r="P326" s="213">
        <v>44084</v>
      </c>
      <c r="Q326" s="213">
        <v>44085</v>
      </c>
      <c r="R326" s="213">
        <v>44086</v>
      </c>
      <c r="S326" s="213">
        <v>44087</v>
      </c>
      <c r="T326" s="213">
        <v>44088</v>
      </c>
      <c r="U326" s="213">
        <v>44089</v>
      </c>
      <c r="V326" s="213">
        <v>44090</v>
      </c>
      <c r="W326" s="213">
        <v>44091</v>
      </c>
      <c r="X326" s="213">
        <v>44092</v>
      </c>
      <c r="Y326" s="213">
        <v>44093</v>
      </c>
      <c r="Z326" s="213">
        <v>44094</v>
      </c>
      <c r="AA326" s="213">
        <v>44095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4" t="s">
        <v>13</v>
      </c>
      <c r="E327" s="215">
        <v>969</v>
      </c>
      <c r="F327" s="215">
        <v>954</v>
      </c>
      <c r="G327" s="215">
        <v>945</v>
      </c>
      <c r="H327" s="215">
        <v>975</v>
      </c>
      <c r="I327" s="215">
        <v>952</v>
      </c>
      <c r="J327" s="215">
        <v>933</v>
      </c>
      <c r="K327" s="215">
        <v>966</v>
      </c>
      <c r="L327" s="215">
        <v>957</v>
      </c>
      <c r="M327" s="215">
        <v>945</v>
      </c>
      <c r="N327" s="215">
        <v>942</v>
      </c>
      <c r="O327" s="215">
        <v>935</v>
      </c>
      <c r="P327" s="215">
        <v>962</v>
      </c>
      <c r="Q327" s="215">
        <v>967</v>
      </c>
      <c r="R327" s="215">
        <v>964</v>
      </c>
      <c r="S327" s="215">
        <v>978</v>
      </c>
      <c r="T327" s="215">
        <v>994</v>
      </c>
      <c r="U327" s="215">
        <v>952</v>
      </c>
      <c r="V327" s="215">
        <v>952</v>
      </c>
      <c r="W327" s="215">
        <v>956</v>
      </c>
      <c r="X327" s="215">
        <v>956</v>
      </c>
      <c r="Y327" s="215">
        <v>959</v>
      </c>
      <c r="Z327" s="215">
        <v>936</v>
      </c>
      <c r="AA327" s="215">
        <v>944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6" t="s">
        <v>430</v>
      </c>
      <c r="E328" s="217">
        <v>1184</v>
      </c>
      <c r="F328" s="217">
        <v>1211</v>
      </c>
      <c r="G328" s="217">
        <v>1267</v>
      </c>
      <c r="H328" s="217">
        <v>1329</v>
      </c>
      <c r="I328" s="217">
        <v>1297</v>
      </c>
      <c r="J328" s="217">
        <v>1331</v>
      </c>
      <c r="K328" s="217">
        <v>1316</v>
      </c>
      <c r="L328" s="217">
        <v>1331</v>
      </c>
      <c r="M328" s="217">
        <v>1354</v>
      </c>
      <c r="N328" s="217">
        <v>1356</v>
      </c>
      <c r="O328" s="217">
        <v>1301</v>
      </c>
      <c r="P328" s="217">
        <v>1268</v>
      </c>
      <c r="Q328" s="217">
        <v>1263</v>
      </c>
      <c r="R328" s="217">
        <v>1279</v>
      </c>
      <c r="S328" s="217">
        <v>1257</v>
      </c>
      <c r="T328" s="217">
        <v>1216</v>
      </c>
      <c r="U328" s="217">
        <v>1202</v>
      </c>
      <c r="V328" s="217">
        <v>1155</v>
      </c>
      <c r="W328" s="217">
        <v>1173</v>
      </c>
      <c r="X328" s="217">
        <v>1179</v>
      </c>
      <c r="Y328" s="217">
        <v>1161</v>
      </c>
      <c r="Z328" s="217">
        <v>1130</v>
      </c>
      <c r="AA328" s="217">
        <v>1131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8" t="s">
        <v>434</v>
      </c>
      <c r="E329" s="219">
        <f t="shared" ref="E329:AA329" si="9">SUM(E327:E328)</f>
        <v>2153</v>
      </c>
      <c r="F329" s="219">
        <f t="shared" si="9"/>
        <v>2165</v>
      </c>
      <c r="G329" s="219">
        <f t="shared" si="9"/>
        <v>2212</v>
      </c>
      <c r="H329" s="219">
        <f t="shared" si="9"/>
        <v>2304</v>
      </c>
      <c r="I329" s="219">
        <f t="shared" si="9"/>
        <v>2249</v>
      </c>
      <c r="J329" s="219">
        <f t="shared" si="9"/>
        <v>2264</v>
      </c>
      <c r="K329" s="219">
        <f t="shared" si="9"/>
        <v>2282</v>
      </c>
      <c r="L329" s="219">
        <f t="shared" si="9"/>
        <v>2288</v>
      </c>
      <c r="M329" s="219">
        <f t="shared" si="9"/>
        <v>2299</v>
      </c>
      <c r="N329" s="219">
        <f t="shared" si="9"/>
        <v>2298</v>
      </c>
      <c r="O329" s="219">
        <f t="shared" si="9"/>
        <v>2236</v>
      </c>
      <c r="P329" s="219">
        <f t="shared" si="9"/>
        <v>2230</v>
      </c>
      <c r="Q329" s="219">
        <f t="shared" si="9"/>
        <v>2230</v>
      </c>
      <c r="R329" s="219">
        <f t="shared" si="9"/>
        <v>2243</v>
      </c>
      <c r="S329" s="219">
        <f t="shared" si="9"/>
        <v>2235</v>
      </c>
      <c r="T329" s="219">
        <f t="shared" si="9"/>
        <v>2210</v>
      </c>
      <c r="U329" s="219">
        <f t="shared" si="9"/>
        <v>2154</v>
      </c>
      <c r="V329" s="219">
        <f t="shared" si="9"/>
        <v>2107</v>
      </c>
      <c r="W329" s="219">
        <f t="shared" si="9"/>
        <v>2129</v>
      </c>
      <c r="X329" s="219">
        <f t="shared" si="9"/>
        <v>2135</v>
      </c>
      <c r="Y329" s="219">
        <f t="shared" si="9"/>
        <v>2120</v>
      </c>
      <c r="Z329" s="219">
        <f t="shared" si="9"/>
        <v>2066</v>
      </c>
      <c r="AA329" s="219">
        <f t="shared" si="9"/>
        <v>2075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1" spans="1:240" ht="28.35" customHeight="1" x14ac:dyDescent="0.2">
      <c r="C331" s="317" t="s">
        <v>435</v>
      </c>
      <c r="D331" s="317"/>
      <c r="E331" s="317"/>
      <c r="F331" s="317"/>
      <c r="G331" s="317"/>
      <c r="H331" s="318" t="s">
        <v>436</v>
      </c>
      <c r="I331" s="318"/>
      <c r="J331" s="318"/>
      <c r="K331" s="318"/>
      <c r="L331" s="319" t="s">
        <v>437</v>
      </c>
      <c r="M331" s="319"/>
      <c r="N331" s="319"/>
      <c r="O331" s="319"/>
      <c r="P331" s="320" t="s">
        <v>438</v>
      </c>
      <c r="Q331" s="320"/>
      <c r="R331" s="320"/>
      <c r="S331" s="320"/>
      <c r="T331" s="361" t="s">
        <v>426</v>
      </c>
      <c r="U331" s="361"/>
      <c r="V331" s="361"/>
      <c r="W331" s="361"/>
    </row>
    <row r="332" spans="1:240" x14ac:dyDescent="0.2">
      <c r="C332" s="317"/>
      <c r="D332" s="317"/>
      <c r="E332" s="317"/>
      <c r="F332" s="317"/>
      <c r="G332" s="317"/>
      <c r="H332" s="322" t="s">
        <v>439</v>
      </c>
      <c r="I332" s="322"/>
      <c r="J332" s="323" t="s">
        <v>440</v>
      </c>
      <c r="K332" s="323"/>
      <c r="L332" s="324" t="s">
        <v>439</v>
      </c>
      <c r="M332" s="324"/>
      <c r="N332" s="325" t="s">
        <v>440</v>
      </c>
      <c r="O332" s="325"/>
      <c r="P332" s="326" t="s">
        <v>439</v>
      </c>
      <c r="Q332" s="326"/>
      <c r="R332" s="327" t="s">
        <v>440</v>
      </c>
      <c r="S332" s="327"/>
      <c r="T332" s="362" t="s">
        <v>439</v>
      </c>
      <c r="U332" s="362"/>
      <c r="V332" s="363" t="s">
        <v>440</v>
      </c>
      <c r="W332" s="363"/>
    </row>
    <row r="333" spans="1:240" ht="14.65" customHeight="1" x14ac:dyDescent="0.2">
      <c r="C333" s="362" t="s">
        <v>441</v>
      </c>
      <c r="D333" s="364" t="s">
        <v>442</v>
      </c>
      <c r="E333" s="365" t="s">
        <v>443</v>
      </c>
      <c r="F333" s="365"/>
      <c r="G333" s="365"/>
      <c r="H333" s="332">
        <v>2455</v>
      </c>
      <c r="I333" s="332"/>
      <c r="J333" s="333">
        <f>H333/H339</f>
        <v>0.17036780013879252</v>
      </c>
      <c r="K333" s="333"/>
      <c r="L333" s="334">
        <v>707</v>
      </c>
      <c r="M333" s="334"/>
      <c r="N333" s="335">
        <f>L333/L339</f>
        <v>0.15859129654553611</v>
      </c>
      <c r="O333" s="335"/>
      <c r="P333" s="336">
        <v>29</v>
      </c>
      <c r="Q333" s="336"/>
      <c r="R333" s="337">
        <f>P333/P339</f>
        <v>0.26363636363636361</v>
      </c>
      <c r="S333" s="337"/>
      <c r="T333" s="379">
        <f>H333+L333+P333</f>
        <v>3191</v>
      </c>
      <c r="U333" s="379"/>
      <c r="V333" s="380">
        <f>T333/T339</f>
        <v>0.16815091953417294</v>
      </c>
      <c r="W333" s="380"/>
    </row>
    <row r="334" spans="1:240" x14ac:dyDescent="0.2">
      <c r="C334" s="362"/>
      <c r="D334" s="364"/>
      <c r="E334" s="365" t="s">
        <v>444</v>
      </c>
      <c r="F334" s="365"/>
      <c r="G334" s="365"/>
      <c r="H334" s="332">
        <v>576</v>
      </c>
      <c r="I334" s="332"/>
      <c r="J334" s="333">
        <f>H334/H339</f>
        <v>3.9972241498959053E-2</v>
      </c>
      <c r="K334" s="333"/>
      <c r="L334" s="334">
        <v>357</v>
      </c>
      <c r="M334" s="334"/>
      <c r="N334" s="335">
        <f>L334/L339</f>
        <v>8.0080753701211302E-2</v>
      </c>
      <c r="O334" s="335"/>
      <c r="P334" s="336">
        <v>0</v>
      </c>
      <c r="Q334" s="336"/>
      <c r="R334" s="337">
        <f>P334/P339</f>
        <v>0</v>
      </c>
      <c r="S334" s="337"/>
      <c r="T334" s="379">
        <f>H334+L334+P334</f>
        <v>933</v>
      </c>
      <c r="U334" s="379"/>
      <c r="V334" s="380">
        <f>T334/T339</f>
        <v>4.9164778415977238E-2</v>
      </c>
      <c r="W334" s="380"/>
    </row>
    <row r="335" spans="1:240" x14ac:dyDescent="0.2">
      <c r="C335" s="362"/>
      <c r="D335" s="364"/>
      <c r="E335" s="365" t="s">
        <v>445</v>
      </c>
      <c r="F335" s="365"/>
      <c r="G335" s="365"/>
      <c r="H335" s="332">
        <v>2</v>
      </c>
      <c r="I335" s="332"/>
      <c r="J335" s="333">
        <f>H335/H339</f>
        <v>1.3879250520471896E-4</v>
      </c>
      <c r="K335" s="333"/>
      <c r="L335" s="334">
        <v>8</v>
      </c>
      <c r="M335" s="334"/>
      <c r="N335" s="335">
        <f>L335/L339</f>
        <v>1.794526693584567E-3</v>
      </c>
      <c r="O335" s="335"/>
      <c r="P335" s="336">
        <v>0</v>
      </c>
      <c r="Q335" s="336"/>
      <c r="R335" s="337">
        <f>P335/P339</f>
        <v>0</v>
      </c>
      <c r="S335" s="337"/>
      <c r="T335" s="379">
        <f>H335+L335+P335</f>
        <v>10</v>
      </c>
      <c r="U335" s="379"/>
      <c r="V335" s="380">
        <f>T335/T339</f>
        <v>5.2695368077146018E-4</v>
      </c>
      <c r="W335" s="380"/>
    </row>
    <row r="336" spans="1:240" ht="14.65" customHeight="1" x14ac:dyDescent="0.2">
      <c r="C336" s="362"/>
      <c r="D336" s="364"/>
      <c r="E336" s="365" t="s">
        <v>446</v>
      </c>
      <c r="F336" s="365"/>
      <c r="G336" s="365"/>
      <c r="H336" s="332">
        <v>0</v>
      </c>
      <c r="I336" s="332"/>
      <c r="J336" s="333">
        <f>H336/H339</f>
        <v>0</v>
      </c>
      <c r="K336" s="333"/>
      <c r="L336" s="334">
        <v>2</v>
      </c>
      <c r="M336" s="334"/>
      <c r="N336" s="335">
        <f>L336/L339</f>
        <v>4.4863167339614175E-4</v>
      </c>
      <c r="O336" s="335"/>
      <c r="P336" s="336">
        <v>0</v>
      </c>
      <c r="Q336" s="336"/>
      <c r="R336" s="337">
        <f>P336/P339</f>
        <v>0</v>
      </c>
      <c r="S336" s="337"/>
      <c r="T336" s="379">
        <f>H336+L336+P336</f>
        <v>2</v>
      </c>
      <c r="U336" s="379"/>
      <c r="V336" s="380">
        <f>T336/T339</f>
        <v>1.0539073615429204E-4</v>
      </c>
      <c r="W336" s="380"/>
    </row>
    <row r="337" spans="1:240" ht="14.65" customHeight="1" x14ac:dyDescent="0.2">
      <c r="C337" s="362"/>
      <c r="D337" s="364"/>
      <c r="E337" s="368" t="s">
        <v>401</v>
      </c>
      <c r="F337" s="368"/>
      <c r="G337" s="368"/>
      <c r="H337" s="332">
        <f>SUM(H333:H336)</f>
        <v>3033</v>
      </c>
      <c r="I337" s="332">
        <f>SUM(H337:H337)</f>
        <v>3033</v>
      </c>
      <c r="J337" s="333">
        <f>H337/H339</f>
        <v>0.21047883414295629</v>
      </c>
      <c r="K337" s="333"/>
      <c r="L337" s="334">
        <f>L333+L334+L335+L336</f>
        <v>1074</v>
      </c>
      <c r="M337" s="334">
        <f>SUM(L337:L337)</f>
        <v>1074</v>
      </c>
      <c r="N337" s="335">
        <f>L337/L339</f>
        <v>0.24091520861372812</v>
      </c>
      <c r="O337" s="335"/>
      <c r="P337" s="336">
        <v>30</v>
      </c>
      <c r="Q337" s="336"/>
      <c r="R337" s="337">
        <f>P337/P339</f>
        <v>0.27272727272727271</v>
      </c>
      <c r="S337" s="337"/>
      <c r="T337" s="379">
        <f>SUM(T333:T336)</f>
        <v>4136</v>
      </c>
      <c r="U337" s="379"/>
      <c r="V337" s="380">
        <f>T337/T339</f>
        <v>0.21794804236707593</v>
      </c>
      <c r="W337" s="380"/>
    </row>
    <row r="338" spans="1:240" ht="14.65" customHeight="1" x14ac:dyDescent="0.2">
      <c r="A338"/>
      <c r="C338" s="362"/>
      <c r="D338" s="364" t="s">
        <v>447</v>
      </c>
      <c r="E338" s="364"/>
      <c r="F338" s="364"/>
      <c r="G338" s="364"/>
      <c r="H338" s="332">
        <v>11377</v>
      </c>
      <c r="I338" s="332"/>
      <c r="J338" s="333">
        <f>H338/H339</f>
        <v>0.78952116585704368</v>
      </c>
      <c r="K338" s="333"/>
      <c r="L338" s="334">
        <v>3384</v>
      </c>
      <c r="M338" s="334"/>
      <c r="N338" s="335">
        <f>L338/L339</f>
        <v>0.75908479138627183</v>
      </c>
      <c r="O338" s="335"/>
      <c r="P338" s="336">
        <v>80</v>
      </c>
      <c r="Q338" s="336"/>
      <c r="R338" s="337">
        <f>P338/P339</f>
        <v>0.72727272727272729</v>
      </c>
      <c r="S338" s="337"/>
      <c r="T338" s="379">
        <f>H338+L338+P338</f>
        <v>14841</v>
      </c>
      <c r="U338" s="379"/>
      <c r="V338" s="380">
        <f>T338/T339</f>
        <v>0.78205195763292401</v>
      </c>
      <c r="W338" s="380"/>
    </row>
    <row r="339" spans="1:240" ht="15.75" customHeight="1" x14ac:dyDescent="0.2">
      <c r="A339"/>
      <c r="C339" s="341" t="s">
        <v>448</v>
      </c>
      <c r="D339" s="341"/>
      <c r="E339" s="341"/>
      <c r="F339" s="341"/>
      <c r="G339" s="341"/>
      <c r="H339" s="342">
        <f>H337+H338</f>
        <v>14410</v>
      </c>
      <c r="I339" s="342"/>
      <c r="J339" s="307">
        <f>H339/H339</f>
        <v>1</v>
      </c>
      <c r="K339" s="307"/>
      <c r="L339" s="342">
        <f>L337+L338</f>
        <v>4458</v>
      </c>
      <c r="M339" s="342"/>
      <c r="N339" s="307">
        <f>L339/L339</f>
        <v>1</v>
      </c>
      <c r="O339" s="307"/>
      <c r="P339" s="342">
        <f>P337+P338</f>
        <v>110</v>
      </c>
      <c r="Q339" s="342"/>
      <c r="R339" s="307">
        <f>P339/P339</f>
        <v>1</v>
      </c>
      <c r="S339" s="307"/>
      <c r="T339" s="381">
        <f>T337+T338</f>
        <v>18977</v>
      </c>
      <c r="U339" s="381"/>
      <c r="V339" s="382">
        <f>T339/T339</f>
        <v>1</v>
      </c>
      <c r="W339" s="382"/>
    </row>
    <row r="340" spans="1:240" x14ac:dyDescent="0.2">
      <c r="A340"/>
      <c r="B340"/>
      <c r="C340" s="281" t="s">
        <v>449</v>
      </c>
      <c r="D340" s="281"/>
      <c r="E340" s="281"/>
      <c r="F340" s="281"/>
      <c r="G340" s="281"/>
      <c r="H340" s="281">
        <f>SUM(H333:H337)</f>
        <v>6066</v>
      </c>
      <c r="I340" s="281">
        <f>SUM(I333:I337)</f>
        <v>3033</v>
      </c>
      <c r="J340" s="281"/>
      <c r="K340" s="281"/>
      <c r="L340" s="281">
        <f>SUM(L333:L337)</f>
        <v>2148</v>
      </c>
      <c r="M340" s="281">
        <f>SUM(M333:M337)</f>
        <v>1074</v>
      </c>
      <c r="N340" s="281"/>
      <c r="O340" s="281"/>
      <c r="P340" s="281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</row>
    <row r="342" spans="1:240" ht="54" customHeight="1" x14ac:dyDescent="0.2">
      <c r="A342"/>
      <c r="B342"/>
      <c r="C342"/>
      <c r="D342" s="357" t="s">
        <v>450</v>
      </c>
      <c r="E342" s="357"/>
      <c r="F342" s="357"/>
      <c r="G342" s="357"/>
      <c r="H342" s="357"/>
      <c r="I342" s="357"/>
      <c r="J342" s="357"/>
      <c r="K342" s="357"/>
      <c r="L342" s="357"/>
      <c r="M342" s="357"/>
      <c r="N342" s="357"/>
      <c r="O342" s="357"/>
      <c r="P342" s="357"/>
      <c r="Q342" s="357"/>
      <c r="R342" s="357"/>
      <c r="S342" s="357"/>
      <c r="T342" s="357"/>
      <c r="U342" s="357"/>
      <c r="V342" s="357"/>
      <c r="W342" s="357"/>
      <c r="X342" s="357"/>
      <c r="Y342" s="357"/>
      <c r="Z342" s="357"/>
      <c r="AA342" s="357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67.7" customHeight="1" x14ac:dyDescent="0.2">
      <c r="A343"/>
      <c r="B343"/>
      <c r="C343"/>
      <c r="D343" s="224" t="s">
        <v>404</v>
      </c>
      <c r="E343" s="225">
        <v>44073</v>
      </c>
      <c r="F343" s="225">
        <v>44074</v>
      </c>
      <c r="G343" s="225">
        <v>44075</v>
      </c>
      <c r="H343" s="226">
        <v>44076</v>
      </c>
      <c r="I343" s="226">
        <v>44077</v>
      </c>
      <c r="J343" s="226">
        <v>44078</v>
      </c>
      <c r="K343" s="226">
        <v>44079</v>
      </c>
      <c r="L343" s="226">
        <v>44080</v>
      </c>
      <c r="M343" s="226">
        <v>44081</v>
      </c>
      <c r="N343" s="226">
        <v>44082</v>
      </c>
      <c r="O343" s="226">
        <v>44083</v>
      </c>
      <c r="P343" s="226">
        <v>44084</v>
      </c>
      <c r="Q343" s="226">
        <v>44085</v>
      </c>
      <c r="R343" s="226">
        <v>44086</v>
      </c>
      <c r="S343" s="226">
        <v>44087</v>
      </c>
      <c r="T343" s="226">
        <v>44088</v>
      </c>
      <c r="U343" s="226">
        <v>44089</v>
      </c>
      <c r="V343" s="226">
        <v>44090</v>
      </c>
      <c r="W343" s="226">
        <v>44091</v>
      </c>
      <c r="X343" s="226">
        <v>44092</v>
      </c>
      <c r="Y343" s="226">
        <v>44093</v>
      </c>
      <c r="Z343" s="226">
        <v>44094</v>
      </c>
      <c r="AA343" s="226">
        <v>44095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7" t="s">
        <v>451</v>
      </c>
      <c r="E344" s="152">
        <v>3328</v>
      </c>
      <c r="F344" s="152">
        <v>3371</v>
      </c>
      <c r="G344" s="152">
        <v>3402</v>
      </c>
      <c r="H344" s="228">
        <v>3440</v>
      </c>
      <c r="I344" s="228">
        <v>3475</v>
      </c>
      <c r="J344" s="228">
        <v>3512</v>
      </c>
      <c r="K344" s="228">
        <v>3532</v>
      </c>
      <c r="L344" s="228">
        <v>3556</v>
      </c>
      <c r="M344" s="228">
        <v>3587</v>
      </c>
      <c r="N344" s="228">
        <v>3618</v>
      </c>
      <c r="O344" s="228">
        <v>3646</v>
      </c>
      <c r="P344" s="228">
        <v>3668</v>
      </c>
      <c r="Q344" s="228">
        <v>3880</v>
      </c>
      <c r="R344" s="228">
        <v>3906</v>
      </c>
      <c r="S344" s="228">
        <v>3930</v>
      </c>
      <c r="T344" s="228">
        <v>3958</v>
      </c>
      <c r="U344" s="228">
        <v>3992</v>
      </c>
      <c r="V344" s="228">
        <v>4021</v>
      </c>
      <c r="W344" s="228">
        <v>4048</v>
      </c>
      <c r="X344" s="228">
        <v>4071</v>
      </c>
      <c r="Y344" s="228">
        <v>4093</v>
      </c>
      <c r="Z344" s="228">
        <v>4116</v>
      </c>
      <c r="AA344" s="228">
        <v>4136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/>
      <c r="D345" s="229" t="s">
        <v>452</v>
      </c>
      <c r="E345" s="130">
        <v>12341</v>
      </c>
      <c r="F345" s="130">
        <v>12413</v>
      </c>
      <c r="G345" s="130">
        <v>12500</v>
      </c>
      <c r="H345" s="230">
        <v>12614</v>
      </c>
      <c r="I345" s="230">
        <v>12705</v>
      </c>
      <c r="J345" s="230">
        <v>12808</v>
      </c>
      <c r="K345" s="230">
        <v>12926</v>
      </c>
      <c r="L345" s="230">
        <v>12997</v>
      </c>
      <c r="M345" s="230">
        <v>13064</v>
      </c>
      <c r="N345" s="230">
        <v>13192</v>
      </c>
      <c r="O345" s="230">
        <v>13295</v>
      </c>
      <c r="P345" s="230">
        <v>13392</v>
      </c>
      <c r="Q345" s="230">
        <v>13894</v>
      </c>
      <c r="R345" s="230">
        <v>14000</v>
      </c>
      <c r="S345" s="230">
        <v>14097</v>
      </c>
      <c r="T345" s="230">
        <v>14182</v>
      </c>
      <c r="U345" s="230">
        <v>14285</v>
      </c>
      <c r="V345" s="230">
        <v>14380</v>
      </c>
      <c r="W345" s="230">
        <v>14506</v>
      </c>
      <c r="X345" s="230">
        <v>14584</v>
      </c>
      <c r="Y345" s="230">
        <v>14689</v>
      </c>
      <c r="Z345" s="230">
        <v>14767</v>
      </c>
      <c r="AA345" s="230">
        <v>14841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 s="16"/>
      <c r="D346" s="231" t="s">
        <v>453</v>
      </c>
      <c r="E346" s="232">
        <f t="shared" ref="E346:AA346" si="10">SUM(E344:E345)</f>
        <v>15669</v>
      </c>
      <c r="F346" s="232">
        <f t="shared" si="10"/>
        <v>15784</v>
      </c>
      <c r="G346" s="232">
        <f t="shared" si="10"/>
        <v>15902</v>
      </c>
      <c r="H346" s="233">
        <f t="shared" si="10"/>
        <v>16054</v>
      </c>
      <c r="I346" s="233">
        <f t="shared" si="10"/>
        <v>16180</v>
      </c>
      <c r="J346" s="233">
        <f t="shared" si="10"/>
        <v>16320</v>
      </c>
      <c r="K346" s="233">
        <f t="shared" si="10"/>
        <v>16458</v>
      </c>
      <c r="L346" s="233">
        <f t="shared" si="10"/>
        <v>16553</v>
      </c>
      <c r="M346" s="233">
        <f t="shared" si="10"/>
        <v>16651</v>
      </c>
      <c r="N346" s="233">
        <f t="shared" si="10"/>
        <v>16810</v>
      </c>
      <c r="O346" s="233">
        <f t="shared" si="10"/>
        <v>16941</v>
      </c>
      <c r="P346" s="233">
        <f t="shared" si="10"/>
        <v>17060</v>
      </c>
      <c r="Q346" s="233">
        <f t="shared" si="10"/>
        <v>17774</v>
      </c>
      <c r="R346" s="233">
        <f t="shared" si="10"/>
        <v>17906</v>
      </c>
      <c r="S346" s="233">
        <f t="shared" si="10"/>
        <v>18027</v>
      </c>
      <c r="T346" s="233">
        <f t="shared" si="10"/>
        <v>18140</v>
      </c>
      <c r="U346" s="233">
        <f t="shared" si="10"/>
        <v>18277</v>
      </c>
      <c r="V346" s="233">
        <f t="shared" si="10"/>
        <v>18401</v>
      </c>
      <c r="W346" s="233">
        <f t="shared" si="10"/>
        <v>18554</v>
      </c>
      <c r="X346" s="233">
        <f t="shared" si="10"/>
        <v>18655</v>
      </c>
      <c r="Y346" s="233">
        <f t="shared" si="10"/>
        <v>18782</v>
      </c>
      <c r="Z346" s="233">
        <f t="shared" si="10"/>
        <v>18883</v>
      </c>
      <c r="AA346" s="233">
        <f t="shared" si="10"/>
        <v>18977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454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 s="16"/>
      <c r="D348" s="303" t="s">
        <v>455</v>
      </c>
      <c r="E348" s="303"/>
      <c r="F348" s="303"/>
      <c r="G348" s="303"/>
      <c r="H348" s="303"/>
      <c r="I348" s="303"/>
      <c r="J348" s="303"/>
      <c r="K348" s="303"/>
      <c r="L348" s="303"/>
      <c r="M348" s="303"/>
      <c r="N348" s="303"/>
      <c r="O348" s="303"/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14.65" customHeight="1" x14ac:dyDescent="0.2">
      <c r="B350"/>
      <c r="C350"/>
      <c r="D350" s="383" t="s">
        <v>456</v>
      </c>
      <c r="E350" s="383"/>
      <c r="F350" s="383"/>
      <c r="G350" s="383"/>
      <c r="H350" s="383"/>
      <c r="I350" s="383"/>
      <c r="J350" s="383"/>
      <c r="K350" s="383"/>
      <c r="L350" s="384" t="s">
        <v>457</v>
      </c>
      <c r="M350" s="384"/>
      <c r="N350" s="384"/>
      <c r="O350" s="384"/>
      <c r="P350" s="384"/>
      <c r="Q350" s="384"/>
      <c r="R350" s="384"/>
      <c r="S350" s="384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25.5" customHeight="1" x14ac:dyDescent="0.2">
      <c r="B351"/>
      <c r="C351"/>
      <c r="D351" s="383"/>
      <c r="E351" s="383"/>
      <c r="F351" s="383"/>
      <c r="G351" s="383"/>
      <c r="H351" s="383"/>
      <c r="I351" s="383"/>
      <c r="J351" s="383"/>
      <c r="K351" s="383"/>
      <c r="L351" s="347" t="s">
        <v>513</v>
      </c>
      <c r="M351" s="347"/>
      <c r="N351" s="347"/>
      <c r="O351" s="347"/>
      <c r="P351" s="385" t="s">
        <v>458</v>
      </c>
      <c r="Q351" s="385"/>
      <c r="R351" s="385"/>
      <c r="S351" s="385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D352" s="386" t="s">
        <v>403</v>
      </c>
      <c r="E352" s="386"/>
      <c r="F352" s="386"/>
      <c r="G352" s="386"/>
      <c r="H352" s="387" t="s">
        <v>404</v>
      </c>
      <c r="I352" s="387"/>
      <c r="J352" s="387"/>
      <c r="K352" s="387"/>
      <c r="L352" s="388" t="s">
        <v>514</v>
      </c>
      <c r="M352" s="388" t="s">
        <v>515</v>
      </c>
      <c r="N352" s="388" t="s">
        <v>407</v>
      </c>
      <c r="O352" s="388" t="s">
        <v>516</v>
      </c>
      <c r="P352" s="388" t="s">
        <v>514</v>
      </c>
      <c r="Q352" s="388" t="s">
        <v>515</v>
      </c>
      <c r="R352" s="388" t="s">
        <v>407</v>
      </c>
      <c r="S352" s="389" t="s">
        <v>516</v>
      </c>
    </row>
    <row r="353" spans="4:19" x14ac:dyDescent="0.2">
      <c r="D353" s="386"/>
      <c r="E353" s="386"/>
      <c r="F353" s="386"/>
      <c r="G353" s="386"/>
      <c r="H353" s="390" t="s">
        <v>517</v>
      </c>
      <c r="I353" s="390"/>
      <c r="J353" s="390"/>
      <c r="K353" s="390"/>
      <c r="L353" s="388"/>
      <c r="M353" s="388"/>
      <c r="N353" s="388"/>
      <c r="O353" s="388"/>
      <c r="P353" s="388"/>
      <c r="Q353" s="388"/>
      <c r="R353" s="388"/>
      <c r="S353" s="389"/>
    </row>
    <row r="354" spans="4:19" ht="17.100000000000001" customHeight="1" x14ac:dyDescent="0.2">
      <c r="D354" s="391" t="s">
        <v>397</v>
      </c>
      <c r="E354" s="391"/>
      <c r="F354" s="391"/>
      <c r="G354" s="391"/>
      <c r="H354" s="392" t="s">
        <v>452</v>
      </c>
      <c r="I354" s="392"/>
      <c r="J354" s="392"/>
      <c r="K354" s="392"/>
      <c r="L354" s="243">
        <v>10.58</v>
      </c>
      <c r="M354" s="244">
        <v>6.45</v>
      </c>
      <c r="N354" s="244">
        <v>3.62</v>
      </c>
      <c r="O354" s="245">
        <v>3.54</v>
      </c>
      <c r="P354" s="244">
        <v>7.12</v>
      </c>
      <c r="Q354" s="244">
        <v>6.04</v>
      </c>
      <c r="R354" s="244">
        <v>3.45</v>
      </c>
      <c r="S354" s="245">
        <v>1.75</v>
      </c>
    </row>
    <row r="355" spans="4:19" ht="17.100000000000001" customHeight="1" x14ac:dyDescent="0.2">
      <c r="D355" s="391"/>
      <c r="E355" s="391"/>
      <c r="F355" s="391"/>
      <c r="G355" s="391"/>
      <c r="H355" s="393" t="s">
        <v>518</v>
      </c>
      <c r="I355" s="393"/>
      <c r="J355" s="393"/>
      <c r="K355" s="393"/>
      <c r="L355" s="246">
        <v>11.16</v>
      </c>
      <c r="M355" s="247">
        <v>7.95</v>
      </c>
      <c r="N355" s="247">
        <v>20</v>
      </c>
      <c r="O355" s="248">
        <v>0</v>
      </c>
      <c r="P355" s="247">
        <v>12.75</v>
      </c>
      <c r="Q355" s="247">
        <v>8.5399999999999991</v>
      </c>
      <c r="R355" s="247">
        <v>20</v>
      </c>
      <c r="S355" s="248">
        <v>0</v>
      </c>
    </row>
    <row r="356" spans="4:19" ht="17.100000000000001" customHeight="1" x14ac:dyDescent="0.2">
      <c r="D356" s="394" t="s">
        <v>398</v>
      </c>
      <c r="E356" s="394"/>
      <c r="F356" s="394"/>
      <c r="G356" s="394"/>
      <c r="H356" s="395" t="s">
        <v>452</v>
      </c>
      <c r="I356" s="395"/>
      <c r="J356" s="395"/>
      <c r="K356" s="395"/>
      <c r="L356" s="249">
        <v>9.25</v>
      </c>
      <c r="M356" s="250">
        <v>6.08</v>
      </c>
      <c r="N356" s="250">
        <v>5.87</v>
      </c>
      <c r="O356" s="251">
        <v>4.75</v>
      </c>
      <c r="P356" s="250">
        <v>12.16</v>
      </c>
      <c r="Q356" s="250">
        <v>6.08</v>
      </c>
      <c r="R356" s="250">
        <v>5.04</v>
      </c>
      <c r="S356" s="251">
        <v>10.62</v>
      </c>
    </row>
    <row r="357" spans="4:19" ht="17.100000000000001" customHeight="1" x14ac:dyDescent="0.2">
      <c r="D357" s="394"/>
      <c r="E357" s="394"/>
      <c r="F357" s="394"/>
      <c r="G357" s="394"/>
      <c r="H357" s="395" t="s">
        <v>518</v>
      </c>
      <c r="I357" s="395"/>
      <c r="J357" s="395"/>
      <c r="K357" s="395"/>
      <c r="L357" s="249">
        <v>10.45</v>
      </c>
      <c r="M357" s="250">
        <v>8.1999999999999993</v>
      </c>
      <c r="N357" s="250">
        <v>0</v>
      </c>
      <c r="O357" s="251">
        <v>0</v>
      </c>
      <c r="P357" s="250">
        <v>12.95</v>
      </c>
      <c r="Q357" s="250">
        <v>8.1999999999999993</v>
      </c>
      <c r="R357" s="250">
        <v>0</v>
      </c>
      <c r="S357" s="251">
        <v>0</v>
      </c>
    </row>
    <row r="358" spans="4:19" ht="17.100000000000001" customHeight="1" x14ac:dyDescent="0.2">
      <c r="D358" s="396" t="s">
        <v>399</v>
      </c>
      <c r="E358" s="396"/>
      <c r="F358" s="396"/>
      <c r="G358" s="396"/>
      <c r="H358" s="397" t="s">
        <v>452</v>
      </c>
      <c r="I358" s="397"/>
      <c r="J358" s="397"/>
      <c r="K358" s="397"/>
      <c r="L358" s="252">
        <v>9.0399999999999991</v>
      </c>
      <c r="M358" s="253">
        <v>5.62</v>
      </c>
      <c r="N358" s="253">
        <v>2.7</v>
      </c>
      <c r="O358" s="254">
        <v>2.29</v>
      </c>
      <c r="P358" s="253">
        <v>11.37</v>
      </c>
      <c r="Q358" s="253">
        <v>6.62</v>
      </c>
      <c r="R358" s="253">
        <v>7.58</v>
      </c>
      <c r="S358" s="254">
        <v>5.79</v>
      </c>
    </row>
    <row r="359" spans="4:19" ht="17.100000000000001" customHeight="1" x14ac:dyDescent="0.2">
      <c r="D359" s="396"/>
      <c r="E359" s="396"/>
      <c r="F359" s="396"/>
      <c r="G359" s="396"/>
      <c r="H359" s="398" t="s">
        <v>518</v>
      </c>
      <c r="I359" s="398"/>
      <c r="J359" s="398"/>
      <c r="K359" s="398"/>
      <c r="L359" s="255">
        <v>9.8699999999999992</v>
      </c>
      <c r="M359" s="256">
        <v>3.87</v>
      </c>
      <c r="N359" s="256">
        <v>1.79</v>
      </c>
      <c r="O359" s="257">
        <v>0</v>
      </c>
      <c r="P359" s="256">
        <v>12.16</v>
      </c>
      <c r="Q359" s="256">
        <v>8.3699999999999992</v>
      </c>
      <c r="R359" s="256">
        <v>0</v>
      </c>
      <c r="S359" s="257">
        <v>0</v>
      </c>
    </row>
    <row r="360" spans="4:19" ht="17.100000000000001" customHeight="1" x14ac:dyDescent="0.2">
      <c r="D360" s="399" t="s">
        <v>400</v>
      </c>
      <c r="E360" s="399"/>
      <c r="F360" s="399"/>
      <c r="G360" s="399"/>
      <c r="H360" s="400" t="s">
        <v>452</v>
      </c>
      <c r="I360" s="400"/>
      <c r="J360" s="400"/>
      <c r="K360" s="400"/>
      <c r="L360" s="258">
        <v>7.58</v>
      </c>
      <c r="M360" s="259">
        <v>5.04</v>
      </c>
      <c r="N360" s="259">
        <v>3.45</v>
      </c>
      <c r="O360" s="260">
        <v>3.66</v>
      </c>
      <c r="P360" s="259">
        <v>9.6199999999999992</v>
      </c>
      <c r="Q360" s="259">
        <v>6.83</v>
      </c>
      <c r="R360" s="259">
        <v>7.62</v>
      </c>
      <c r="S360" s="260">
        <v>2.66</v>
      </c>
    </row>
    <row r="361" spans="4:19" ht="17.100000000000001" customHeight="1" x14ac:dyDescent="0.2">
      <c r="D361" s="399"/>
      <c r="E361" s="399"/>
      <c r="F361" s="399"/>
      <c r="G361" s="399"/>
      <c r="H361" s="401" t="s">
        <v>518</v>
      </c>
      <c r="I361" s="401"/>
      <c r="J361" s="401"/>
      <c r="K361" s="401"/>
      <c r="L361" s="261">
        <v>9.25</v>
      </c>
      <c r="M361" s="262">
        <v>4.87</v>
      </c>
      <c r="N361" s="262">
        <v>0</v>
      </c>
      <c r="O361" s="263">
        <v>0</v>
      </c>
      <c r="P361" s="262">
        <v>10.29</v>
      </c>
      <c r="Q361" s="262">
        <v>6.45</v>
      </c>
      <c r="R361" s="262">
        <v>0</v>
      </c>
      <c r="S361" s="263">
        <v>0</v>
      </c>
    </row>
    <row r="362" spans="4:19" ht="17.100000000000001" customHeight="1" x14ac:dyDescent="0.2">
      <c r="D362" s="402" t="s">
        <v>409</v>
      </c>
      <c r="E362" s="402"/>
      <c r="F362" s="402"/>
      <c r="G362" s="402"/>
      <c r="H362" s="403" t="s">
        <v>452</v>
      </c>
      <c r="I362" s="403"/>
      <c r="J362" s="403"/>
      <c r="K362" s="403"/>
      <c r="L362" s="264">
        <v>9.16</v>
      </c>
      <c r="M362" s="265">
        <v>5.91</v>
      </c>
      <c r="N362" s="265">
        <v>3.62</v>
      </c>
      <c r="O362" s="266">
        <v>3.16</v>
      </c>
      <c r="P362" s="265">
        <v>11.25</v>
      </c>
      <c r="Q362" s="265">
        <v>6.33</v>
      </c>
      <c r="R362" s="265">
        <v>3.45</v>
      </c>
      <c r="S362" s="266">
        <v>6.7</v>
      </c>
    </row>
    <row r="363" spans="4:19" ht="17.100000000000001" customHeight="1" x14ac:dyDescent="0.2">
      <c r="D363" s="402"/>
      <c r="E363" s="402"/>
      <c r="F363" s="402"/>
      <c r="G363" s="402"/>
      <c r="H363" s="404" t="s">
        <v>518</v>
      </c>
      <c r="I363" s="404"/>
      <c r="J363" s="404"/>
      <c r="K363" s="404"/>
      <c r="L363" s="267">
        <v>10.41</v>
      </c>
      <c r="M363" s="268">
        <v>6.54</v>
      </c>
      <c r="N363" s="268">
        <v>1.79</v>
      </c>
      <c r="O363" s="269">
        <v>0</v>
      </c>
      <c r="P363" s="268">
        <v>12.16</v>
      </c>
      <c r="Q363" s="268">
        <v>8.0399999999999991</v>
      </c>
      <c r="R363" s="268">
        <v>0</v>
      </c>
      <c r="S363" s="269">
        <v>0</v>
      </c>
    </row>
    <row r="364" spans="4:19" x14ac:dyDescent="0.2">
      <c r="D364" s="15" t="s">
        <v>463</v>
      </c>
    </row>
    <row r="365" spans="4:19" x14ac:dyDescent="0.2">
      <c r="D365" s="15" t="s">
        <v>519</v>
      </c>
    </row>
    <row r="366" spans="4:19" ht="25.5" customHeight="1" x14ac:dyDescent="0.2">
      <c r="E366" s="369" t="s">
        <v>494</v>
      </c>
      <c r="F366" s="369"/>
      <c r="G366" s="369"/>
      <c r="H366" s="369"/>
      <c r="I366" s="369"/>
      <c r="J366" s="369"/>
      <c r="K366" s="369"/>
      <c r="L366" s="369"/>
      <c r="M366" s="369"/>
      <c r="N366" s="369"/>
      <c r="O366" s="369"/>
      <c r="P366" s="369"/>
      <c r="Q366" s="369"/>
      <c r="R366" s="369"/>
      <c r="S366" s="369"/>
    </row>
    <row r="367" spans="4:19" ht="26.25" customHeight="1" x14ac:dyDescent="0.2">
      <c r="E367" s="370" t="s">
        <v>495</v>
      </c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</row>
    <row r="368" spans="4:19" x14ac:dyDescent="0.2">
      <c r="E368" s="371" t="s">
        <v>468</v>
      </c>
      <c r="F368" s="371"/>
      <c r="G368" s="371"/>
      <c r="H368" s="371"/>
      <c r="I368" s="371"/>
      <c r="J368" s="371"/>
      <c r="K368" s="359" t="s">
        <v>439</v>
      </c>
      <c r="L368" s="359"/>
      <c r="M368" s="359"/>
      <c r="N368" s="359"/>
      <c r="O368" s="359"/>
      <c r="P368" s="372" t="s">
        <v>440</v>
      </c>
      <c r="Q368" s="372"/>
      <c r="R368" s="372"/>
      <c r="S368" s="372"/>
    </row>
    <row r="369" spans="3:19" x14ac:dyDescent="0.2">
      <c r="E369" s="373" t="s">
        <v>469</v>
      </c>
      <c r="F369" s="373"/>
      <c r="G369" s="373"/>
      <c r="H369" s="373"/>
      <c r="I369" s="373"/>
      <c r="J369" s="373"/>
      <c r="K369" s="374">
        <v>8578</v>
      </c>
      <c r="L369" s="374"/>
      <c r="M369" s="374"/>
      <c r="N369" s="374"/>
      <c r="O369" s="374"/>
      <c r="P369" s="375">
        <f>K369/K377</f>
        <v>0.5952810548230395</v>
      </c>
      <c r="Q369" s="375"/>
      <c r="R369" s="375"/>
      <c r="S369" s="375">
        <f t="shared" ref="S369:S377" si="11">SUM(P369:R369)</f>
        <v>0.5952810548230395</v>
      </c>
    </row>
    <row r="370" spans="3:19" x14ac:dyDescent="0.2">
      <c r="E370" s="373" t="s">
        <v>470</v>
      </c>
      <c r="F370" s="373"/>
      <c r="G370" s="373"/>
      <c r="H370" s="373"/>
      <c r="I370" s="373"/>
      <c r="J370" s="373"/>
      <c r="K370" s="374">
        <v>1733</v>
      </c>
      <c r="L370" s="374"/>
      <c r="M370" s="374"/>
      <c r="N370" s="374"/>
      <c r="O370" s="374"/>
      <c r="P370" s="375">
        <f>K370/K377</f>
        <v>0.12026370575988897</v>
      </c>
      <c r="Q370" s="375"/>
      <c r="R370" s="375"/>
      <c r="S370" s="375">
        <f t="shared" si="11"/>
        <v>0.12026370575988897</v>
      </c>
    </row>
    <row r="371" spans="3:19" x14ac:dyDescent="0.2">
      <c r="E371" s="373" t="s">
        <v>471</v>
      </c>
      <c r="F371" s="373"/>
      <c r="G371" s="373"/>
      <c r="H371" s="373"/>
      <c r="I371" s="373"/>
      <c r="J371" s="373"/>
      <c r="K371" s="374">
        <v>995</v>
      </c>
      <c r="L371" s="374"/>
      <c r="M371" s="374"/>
      <c r="N371" s="374"/>
      <c r="O371" s="374"/>
      <c r="P371" s="375">
        <f>K371/K377</f>
        <v>6.904927133934767E-2</v>
      </c>
      <c r="Q371" s="375"/>
      <c r="R371" s="375"/>
      <c r="S371" s="375">
        <f t="shared" si="11"/>
        <v>6.904927133934767E-2</v>
      </c>
    </row>
    <row r="372" spans="3:19" x14ac:dyDescent="0.2">
      <c r="E372" s="373" t="s">
        <v>472</v>
      </c>
      <c r="F372" s="373"/>
      <c r="G372" s="373"/>
      <c r="H372" s="373"/>
      <c r="I372" s="373"/>
      <c r="J372" s="373"/>
      <c r="K372" s="374">
        <v>760</v>
      </c>
      <c r="L372" s="374"/>
      <c r="M372" s="374"/>
      <c r="N372" s="374"/>
      <c r="O372" s="374"/>
      <c r="P372" s="375">
        <f>K372/K377</f>
        <v>5.2741151977793201E-2</v>
      </c>
      <c r="Q372" s="375"/>
      <c r="R372" s="375"/>
      <c r="S372" s="375">
        <f t="shared" si="11"/>
        <v>5.2741151977793201E-2</v>
      </c>
    </row>
    <row r="373" spans="3:19" x14ac:dyDescent="0.2">
      <c r="E373" s="373" t="s">
        <v>473</v>
      </c>
      <c r="F373" s="373"/>
      <c r="G373" s="373"/>
      <c r="H373" s="373"/>
      <c r="I373" s="373"/>
      <c r="J373" s="373"/>
      <c r="K373" s="374">
        <v>659</v>
      </c>
      <c r="L373" s="374"/>
      <c r="M373" s="374"/>
      <c r="N373" s="374"/>
      <c r="O373" s="374"/>
      <c r="P373" s="375">
        <f>K373/K377</f>
        <v>4.573213046495489E-2</v>
      </c>
      <c r="Q373" s="375"/>
      <c r="R373" s="375"/>
      <c r="S373" s="375">
        <f t="shared" si="11"/>
        <v>4.573213046495489E-2</v>
      </c>
    </row>
    <row r="374" spans="3:19" x14ac:dyDescent="0.2">
      <c r="E374" s="373" t="s">
        <v>474</v>
      </c>
      <c r="F374" s="373"/>
      <c r="G374" s="373"/>
      <c r="H374" s="373"/>
      <c r="I374" s="373"/>
      <c r="J374" s="373"/>
      <c r="K374" s="374">
        <v>560</v>
      </c>
      <c r="L374" s="374"/>
      <c r="M374" s="374"/>
      <c r="N374" s="374"/>
      <c r="O374" s="374"/>
      <c r="P374" s="375">
        <f>K374/K377</f>
        <v>3.8861901457321303E-2</v>
      </c>
      <c r="Q374" s="375"/>
      <c r="R374" s="375"/>
      <c r="S374" s="375">
        <f t="shared" si="11"/>
        <v>3.8861901457321303E-2</v>
      </c>
    </row>
    <row r="375" spans="3:19" x14ac:dyDescent="0.2">
      <c r="E375" s="373" t="s">
        <v>505</v>
      </c>
      <c r="F375" s="373"/>
      <c r="G375" s="373"/>
      <c r="H375" s="373"/>
      <c r="I375" s="373"/>
      <c r="J375" s="373"/>
      <c r="K375" s="374">
        <f>376+172+98+69+74+66</f>
        <v>855</v>
      </c>
      <c r="L375" s="374"/>
      <c r="M375" s="374"/>
      <c r="N375" s="374"/>
      <c r="O375" s="374"/>
      <c r="P375" s="375">
        <f>K375/K377</f>
        <v>5.9333795975017346E-2</v>
      </c>
      <c r="Q375" s="375"/>
      <c r="R375" s="375"/>
      <c r="S375" s="375">
        <f t="shared" si="11"/>
        <v>5.9333795975017346E-2</v>
      </c>
    </row>
    <row r="376" spans="3:19" x14ac:dyDescent="0.2">
      <c r="E376" s="373" t="s">
        <v>476</v>
      </c>
      <c r="F376" s="373"/>
      <c r="G376" s="373"/>
      <c r="H376" s="373"/>
      <c r="I376" s="373"/>
      <c r="J376" s="373"/>
      <c r="K376" s="374">
        <f>14410-14140</f>
        <v>270</v>
      </c>
      <c r="L376" s="374"/>
      <c r="M376" s="374"/>
      <c r="N376" s="374"/>
      <c r="O376" s="374"/>
      <c r="P376" s="375">
        <f>K376/K377</f>
        <v>1.8736988202637056E-2</v>
      </c>
      <c r="Q376" s="375"/>
      <c r="R376" s="375"/>
      <c r="S376" s="375">
        <f t="shared" si="11"/>
        <v>1.8736988202637056E-2</v>
      </c>
    </row>
    <row r="377" spans="3:19" x14ac:dyDescent="0.2">
      <c r="E377" s="376" t="s">
        <v>401</v>
      </c>
      <c r="F377" s="376"/>
      <c r="G377" s="376"/>
      <c r="H377" s="376"/>
      <c r="I377" s="376"/>
      <c r="J377" s="376"/>
      <c r="K377" s="377">
        <f>K369+K370+K371+K372+K373+K374+K375+K376</f>
        <v>14410</v>
      </c>
      <c r="L377" s="377"/>
      <c r="M377" s="377"/>
      <c r="N377" s="377"/>
      <c r="O377" s="377">
        <f>SUM(K377:N377)</f>
        <v>14410</v>
      </c>
      <c r="P377" s="378">
        <f>SUM(P369:P376)</f>
        <v>0.99999999999999989</v>
      </c>
      <c r="Q377" s="378"/>
      <c r="R377" s="378"/>
      <c r="S377" s="378">
        <f t="shared" si="11"/>
        <v>0.99999999999999989</v>
      </c>
    </row>
    <row r="378" spans="3:19" x14ac:dyDescent="0.2">
      <c r="E378" s="239" t="s">
        <v>477</v>
      </c>
      <c r="F378" s="239"/>
      <c r="G378" s="239"/>
      <c r="H378" s="240"/>
      <c r="I378" s="241"/>
      <c r="J378" s="241"/>
      <c r="K378" s="241"/>
      <c r="L378" s="241"/>
      <c r="M378" s="241"/>
      <c r="N378" s="241"/>
    </row>
    <row r="379" spans="3:19" x14ac:dyDescent="0.2">
      <c r="E379" s="239" t="s">
        <v>478</v>
      </c>
      <c r="F379" s="239"/>
      <c r="G379" s="239"/>
      <c r="H379" s="240"/>
      <c r="I379" s="241"/>
      <c r="J379" s="241"/>
      <c r="K379" s="241"/>
      <c r="L379" s="241"/>
      <c r="M379" s="241"/>
      <c r="N379" s="241"/>
    </row>
    <row r="380" spans="3:19" x14ac:dyDescent="0.2">
      <c r="C380"/>
      <c r="E380" s="242" t="s">
        <v>506</v>
      </c>
    </row>
  </sheetData>
  <mergeCells count="279">
    <mergeCell ref="E375:J375"/>
    <mergeCell ref="K375:O375"/>
    <mergeCell ref="P375:S375"/>
    <mergeCell ref="E376:J376"/>
    <mergeCell ref="K376:O376"/>
    <mergeCell ref="P376:S376"/>
    <mergeCell ref="E377:J377"/>
    <mergeCell ref="K377:O377"/>
    <mergeCell ref="P377:S377"/>
    <mergeCell ref="E372:J372"/>
    <mergeCell ref="K372:O372"/>
    <mergeCell ref="P372:S372"/>
    <mergeCell ref="E373:J373"/>
    <mergeCell ref="K373:O373"/>
    <mergeCell ref="P373:S373"/>
    <mergeCell ref="E374:J374"/>
    <mergeCell ref="K374:O374"/>
    <mergeCell ref="P374:S374"/>
    <mergeCell ref="E369:J369"/>
    <mergeCell ref="K369:O369"/>
    <mergeCell ref="P369:S369"/>
    <mergeCell ref="E370:J370"/>
    <mergeCell ref="K370:O370"/>
    <mergeCell ref="P370:S370"/>
    <mergeCell ref="E371:J371"/>
    <mergeCell ref="K371:O371"/>
    <mergeCell ref="P371:S371"/>
    <mergeCell ref="D360:G361"/>
    <mergeCell ref="H360:K360"/>
    <mergeCell ref="H361:K361"/>
    <mergeCell ref="D362:G363"/>
    <mergeCell ref="H362:K362"/>
    <mergeCell ref="H363:K363"/>
    <mergeCell ref="E366:S366"/>
    <mergeCell ref="E367:S367"/>
    <mergeCell ref="E368:J368"/>
    <mergeCell ref="K368:O368"/>
    <mergeCell ref="P368:S368"/>
    <mergeCell ref="D354:G355"/>
    <mergeCell ref="H354:K354"/>
    <mergeCell ref="H355:K355"/>
    <mergeCell ref="D356:G357"/>
    <mergeCell ref="H356:K356"/>
    <mergeCell ref="H357:K357"/>
    <mergeCell ref="D358:G359"/>
    <mergeCell ref="H358:K358"/>
    <mergeCell ref="H359:K359"/>
    <mergeCell ref="C340:P340"/>
    <mergeCell ref="D342:AA342"/>
    <mergeCell ref="D347:Z347"/>
    <mergeCell ref="D348:Z348"/>
    <mergeCell ref="D350:K351"/>
    <mergeCell ref="L350:S350"/>
    <mergeCell ref="L351:O351"/>
    <mergeCell ref="P351:S351"/>
    <mergeCell ref="D352:G353"/>
    <mergeCell ref="H352:K352"/>
    <mergeCell ref="L352:L353"/>
    <mergeCell ref="M352:M353"/>
    <mergeCell ref="N352:N353"/>
    <mergeCell ref="O352:O353"/>
    <mergeCell ref="P352:P353"/>
    <mergeCell ref="Q352:Q353"/>
    <mergeCell ref="R352:R353"/>
    <mergeCell ref="S352:S353"/>
    <mergeCell ref="H353:K353"/>
    <mergeCell ref="C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D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C333:C338"/>
    <mergeCell ref="D333:D337"/>
    <mergeCell ref="E333:G333"/>
    <mergeCell ref="H333:I333"/>
    <mergeCell ref="J333:K333"/>
    <mergeCell ref="L333:M333"/>
    <mergeCell ref="N333:O333"/>
    <mergeCell ref="P333:Q333"/>
    <mergeCell ref="R333:S333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D317:M317"/>
    <mergeCell ref="D318:D319"/>
    <mergeCell ref="E318:G318"/>
    <mergeCell ref="H318:J318"/>
    <mergeCell ref="K318:M318"/>
    <mergeCell ref="D324:M324"/>
    <mergeCell ref="D325:AA325"/>
    <mergeCell ref="C331:G332"/>
    <mergeCell ref="H331:K331"/>
    <mergeCell ref="L331:O331"/>
    <mergeCell ref="P331:S331"/>
    <mergeCell ref="T331:W331"/>
    <mergeCell ref="H332:I332"/>
    <mergeCell ref="J332:K332"/>
    <mergeCell ref="L332:M332"/>
    <mergeCell ref="N332:O332"/>
    <mergeCell ref="P332:Q332"/>
    <mergeCell ref="R332:S332"/>
    <mergeCell ref="T332:U332"/>
    <mergeCell ref="V332:W332"/>
    <mergeCell ref="H306:I306"/>
    <mergeCell ref="H308:I308"/>
    <mergeCell ref="H309:I309"/>
    <mergeCell ref="H310:I310"/>
    <mergeCell ref="H311:I311"/>
    <mergeCell ref="H312:I312"/>
    <mergeCell ref="H313:I313"/>
    <mergeCell ref="A315:N315"/>
    <mergeCell ref="A316:K316"/>
    <mergeCell ref="C289:C292"/>
    <mergeCell ref="C293:C296"/>
    <mergeCell ref="C297:D297"/>
    <mergeCell ref="H301:I301"/>
    <mergeCell ref="H302:I302"/>
    <mergeCell ref="M302:N302"/>
    <mergeCell ref="H303:I303"/>
    <mergeCell ref="H304:I304"/>
    <mergeCell ref="H305:I305"/>
    <mergeCell ref="A266:D266"/>
    <mergeCell ref="A267:D267"/>
    <mergeCell ref="A268:D268"/>
    <mergeCell ref="A269:D269"/>
    <mergeCell ref="A270:D270"/>
    <mergeCell ref="C272:AA275"/>
    <mergeCell ref="C277:C280"/>
    <mergeCell ref="C281:C284"/>
    <mergeCell ref="C285:C288"/>
    <mergeCell ref="A254:D254"/>
    <mergeCell ref="A255:D255"/>
    <mergeCell ref="A256:D256"/>
    <mergeCell ref="A257:D257"/>
    <mergeCell ref="A258:D258"/>
    <mergeCell ref="A259:N259"/>
    <mergeCell ref="A261:L261"/>
    <mergeCell ref="A262:D265"/>
    <mergeCell ref="E262:L263"/>
    <mergeCell ref="E264:H264"/>
    <mergeCell ref="I264:L264"/>
    <mergeCell ref="A241:D241"/>
    <mergeCell ref="A242:D242"/>
    <mergeCell ref="A243:N243"/>
    <mergeCell ref="A245:X245"/>
    <mergeCell ref="A246:X246"/>
    <mergeCell ref="A247:X247"/>
    <mergeCell ref="A248:X248"/>
    <mergeCell ref="A249:X249"/>
    <mergeCell ref="A250:D253"/>
    <mergeCell ref="E250:T250"/>
    <mergeCell ref="U250:X250"/>
    <mergeCell ref="E251:L251"/>
    <mergeCell ref="M251:T251"/>
    <mergeCell ref="U251:V252"/>
    <mergeCell ref="W251:X252"/>
    <mergeCell ref="E252:H252"/>
    <mergeCell ref="I252:L252"/>
    <mergeCell ref="M252:P252"/>
    <mergeCell ref="Q252:T252"/>
    <mergeCell ref="A180:D180"/>
    <mergeCell ref="A181:A240"/>
    <mergeCell ref="B181:B186"/>
    <mergeCell ref="C185:C186"/>
    <mergeCell ref="B187:B207"/>
    <mergeCell ref="C187:C194"/>
    <mergeCell ref="C200:C201"/>
    <mergeCell ref="B208:B215"/>
    <mergeCell ref="C214:C215"/>
    <mergeCell ref="B216:B231"/>
    <mergeCell ref="C224:C225"/>
    <mergeCell ref="B232:B240"/>
    <mergeCell ref="C232:C235"/>
    <mergeCell ref="A136:D136"/>
    <mergeCell ref="A137:A179"/>
    <mergeCell ref="B137:B145"/>
    <mergeCell ref="C137:C138"/>
    <mergeCell ref="B146:B149"/>
    <mergeCell ref="C146:C149"/>
    <mergeCell ref="B150:B156"/>
    <mergeCell ref="C155:C156"/>
    <mergeCell ref="B157:B168"/>
    <mergeCell ref="C162:C163"/>
    <mergeCell ref="B169:B179"/>
    <mergeCell ref="C170:C175"/>
    <mergeCell ref="A82:D82"/>
    <mergeCell ref="A83:A135"/>
    <mergeCell ref="B83:B89"/>
    <mergeCell ref="C83:C85"/>
    <mergeCell ref="B90:B100"/>
    <mergeCell ref="C97:C99"/>
    <mergeCell ref="B101:B106"/>
    <mergeCell ref="C105:C106"/>
    <mergeCell ref="B107:B126"/>
    <mergeCell ref="C108:C113"/>
    <mergeCell ref="C118:C120"/>
    <mergeCell ref="B127:B135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73" zoomScaleNormal="100" workbookViewId="0">
      <selection activeCell="P52" sqref="P52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44096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12</v>
      </c>
      <c r="G13" s="44">
        <f>E13-F13</f>
        <v>8</v>
      </c>
      <c r="H13" s="45">
        <f>F13/E13</f>
        <v>0.6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>
        <v>1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7</v>
      </c>
      <c r="G14" s="44">
        <f>E14-F14</f>
        <v>1</v>
      </c>
      <c r="H14" s="45">
        <f>F14/E14</f>
        <v>0.875</v>
      </c>
      <c r="I14" s="44">
        <v>10</v>
      </c>
      <c r="J14" s="43">
        <v>10</v>
      </c>
      <c r="K14" s="44">
        <f>I14-J14</f>
        <v>0</v>
      </c>
      <c r="L14" s="46">
        <f>J14/I14</f>
        <v>1</v>
      </c>
      <c r="M14" s="54"/>
      <c r="N14" s="51"/>
      <c r="O14" s="49"/>
      <c r="P14" s="45"/>
      <c r="Q14" s="54"/>
      <c r="R14" s="43"/>
      <c r="S14" s="44"/>
      <c r="T14" s="46"/>
      <c r="U14" s="51"/>
      <c r="V14" s="51">
        <v>1</v>
      </c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3</v>
      </c>
      <c r="G16" s="44">
        <f>E16-F16</f>
        <v>7</v>
      </c>
      <c r="H16" s="45">
        <f>F16/E16</f>
        <v>0.3</v>
      </c>
      <c r="I16" s="44">
        <v>15</v>
      </c>
      <c r="J16" s="43">
        <v>3</v>
      </c>
      <c r="K16" s="44">
        <f>I16-J16</f>
        <v>12</v>
      </c>
      <c r="L16" s="46">
        <f>J16/I16</f>
        <v>0.2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49</v>
      </c>
      <c r="G17" s="44">
        <f>E17-F17</f>
        <v>16</v>
      </c>
      <c r="H17" s="45">
        <f>F17/E17</f>
        <v>0.75384615384615383</v>
      </c>
      <c r="I17" s="44">
        <v>70</v>
      </c>
      <c r="J17" s="43">
        <v>52</v>
      </c>
      <c r="K17" s="44">
        <f>I17-J17</f>
        <v>18</v>
      </c>
      <c r="L17" s="46">
        <f>J17/I17</f>
        <v>0.74285714285714288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/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52</v>
      </c>
      <c r="G19" s="44">
        <f>E19-F19</f>
        <v>9</v>
      </c>
      <c r="H19" s="45">
        <f>F19/E19</f>
        <v>0.85245901639344257</v>
      </c>
      <c r="I19" s="44">
        <v>83</v>
      </c>
      <c r="J19" s="43">
        <v>69</v>
      </c>
      <c r="K19" s="44">
        <f>I19-J19</f>
        <v>14</v>
      </c>
      <c r="L19" s="46">
        <f>J19/I19</f>
        <v>0.83132530120481929</v>
      </c>
      <c r="M19" s="54">
        <v>5</v>
      </c>
      <c r="N19" s="51">
        <v>4</v>
      </c>
      <c r="O19" s="49">
        <f>M19-N19</f>
        <v>1</v>
      </c>
      <c r="P19" s="45">
        <f>N19/M19</f>
        <v>0.8</v>
      </c>
      <c r="Q19" s="54"/>
      <c r="R19" s="43"/>
      <c r="S19" s="44"/>
      <c r="T19" s="46"/>
      <c r="U19" s="51"/>
      <c r="V19" s="51"/>
      <c r="W19" s="51"/>
      <c r="X19" s="52">
        <v>8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5</v>
      </c>
      <c r="O20" s="49">
        <f>M20-N20</f>
        <v>0</v>
      </c>
      <c r="P20" s="45">
        <f>N20/M20</f>
        <v>1</v>
      </c>
      <c r="Q20" s="54">
        <v>10</v>
      </c>
      <c r="R20" s="43">
        <v>10</v>
      </c>
      <c r="S20" s="44">
        <f>Q20-R20</f>
        <v>0</v>
      </c>
      <c r="T20" s="46">
        <f>R20/Q20</f>
        <v>1</v>
      </c>
      <c r="U20" s="51"/>
      <c r="V20" s="51"/>
      <c r="W20" s="51"/>
      <c r="X20" s="52">
        <v>1</v>
      </c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3</v>
      </c>
      <c r="G22" s="44">
        <f>E22-F22</f>
        <v>2</v>
      </c>
      <c r="H22" s="45">
        <f>F22/E22</f>
        <v>0.6</v>
      </c>
      <c r="I22" s="44">
        <v>8</v>
      </c>
      <c r="J22" s="43">
        <v>0</v>
      </c>
      <c r="K22" s="44">
        <f>I22-J22</f>
        <v>8</v>
      </c>
      <c r="L22" s="46">
        <f>J22/I22</f>
        <v>0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28</v>
      </c>
      <c r="G24" s="44">
        <f>E24-F24</f>
        <v>5</v>
      </c>
      <c r="H24" s="45">
        <f>F24/E24</f>
        <v>0.84848484848484851</v>
      </c>
      <c r="I24" s="44">
        <v>48</v>
      </c>
      <c r="J24" s="43">
        <v>38</v>
      </c>
      <c r="K24" s="44">
        <f>I24-J24</f>
        <v>10</v>
      </c>
      <c r="L24" s="46">
        <f>J24/I24</f>
        <v>0.79166666666666663</v>
      </c>
      <c r="M24" s="54">
        <v>6</v>
      </c>
      <c r="N24" s="51">
        <v>3</v>
      </c>
      <c r="O24" s="49">
        <f>M24-N24</f>
        <v>3</v>
      </c>
      <c r="P24" s="45">
        <f>N24/M24</f>
        <v>0.5</v>
      </c>
      <c r="Q24" s="54">
        <v>10</v>
      </c>
      <c r="R24" s="43">
        <v>0</v>
      </c>
      <c r="S24" s="44">
        <f>Q24-R24</f>
        <v>10</v>
      </c>
      <c r="T24" s="46">
        <f>R24/Q24</f>
        <v>0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57</v>
      </c>
      <c r="G25" s="44">
        <f>E25-F25</f>
        <v>5</v>
      </c>
      <c r="H25" s="45">
        <f>F25/E25</f>
        <v>0.91935483870967738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/>
      <c r="V25" s="51">
        <v>6</v>
      </c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18</v>
      </c>
      <c r="G27" s="44">
        <f>E27-F27</f>
        <v>4</v>
      </c>
      <c r="H27" s="45">
        <f>F27/E27</f>
        <v>0.81818181818181823</v>
      </c>
      <c r="I27" s="44">
        <v>28</v>
      </c>
      <c r="J27" s="43">
        <v>15</v>
      </c>
      <c r="K27" s="44">
        <f>I27-J27</f>
        <v>13</v>
      </c>
      <c r="L27" s="46">
        <f>J27/I27</f>
        <v>0.5357142857142857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35</v>
      </c>
      <c r="G29" s="44">
        <f>E29-F29</f>
        <v>17</v>
      </c>
      <c r="H29" s="45">
        <f>F29/E29</f>
        <v>0.67307692307692313</v>
      </c>
      <c r="I29" s="44">
        <v>32</v>
      </c>
      <c r="J29" s="43">
        <v>8</v>
      </c>
      <c r="K29" s="44">
        <f>I29-J29</f>
        <v>24</v>
      </c>
      <c r="L29" s="46">
        <f>J29/I29</f>
        <v>0.25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6</v>
      </c>
      <c r="G30" s="44">
        <f>E30-F30</f>
        <v>4</v>
      </c>
      <c r="H30" s="45">
        <f>F30/E30</f>
        <v>0.6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2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2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1</v>
      </c>
      <c r="X33" s="52">
        <v>2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8</v>
      </c>
      <c r="G34" s="44">
        <f>E34-F34</f>
        <v>0</v>
      </c>
      <c r="H34" s="45">
        <f>F34/E34</f>
        <v>1</v>
      </c>
      <c r="I34" s="44">
        <v>10</v>
      </c>
      <c r="J34" s="43">
        <v>5</v>
      </c>
      <c r="K34" s="44">
        <f>I34-J34</f>
        <v>5</v>
      </c>
      <c r="L34" s="46">
        <f>J34/I34</f>
        <v>0.5</v>
      </c>
      <c r="M34" s="54"/>
      <c r="N34" s="51"/>
      <c r="O34" s="49"/>
      <c r="P34" s="45"/>
      <c r="Q34" s="54"/>
      <c r="R34" s="43"/>
      <c r="S34" s="44"/>
      <c r="T34" s="46"/>
      <c r="U34" s="51">
        <v>1</v>
      </c>
      <c r="V34" s="51"/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111</v>
      </c>
      <c r="G35" s="44">
        <f>E35-F35</f>
        <v>14</v>
      </c>
      <c r="H35" s="45">
        <f>F35/E35</f>
        <v>0.88800000000000001</v>
      </c>
      <c r="I35" s="44">
        <v>212</v>
      </c>
      <c r="J35" s="43">
        <v>58</v>
      </c>
      <c r="K35" s="44">
        <f>I35-J35</f>
        <v>154</v>
      </c>
      <c r="L35" s="46">
        <f>J35/I35</f>
        <v>0.27358490566037735</v>
      </c>
      <c r="M35" s="54"/>
      <c r="N35" s="51"/>
      <c r="O35" s="49"/>
      <c r="P35" s="45"/>
      <c r="Q35" s="54"/>
      <c r="R35" s="43"/>
      <c r="S35" s="44"/>
      <c r="T35" s="46"/>
      <c r="U35" s="51">
        <v>5</v>
      </c>
      <c r="V35" s="51">
        <v>4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/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/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/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5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>
        <v>1</v>
      </c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/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30</v>
      </c>
      <c r="G50" s="44">
        <f>E50-F50</f>
        <v>0</v>
      </c>
      <c r="H50" s="45">
        <f>F50/E50</f>
        <v>1</v>
      </c>
      <c r="I50" s="44">
        <v>24</v>
      </c>
      <c r="J50" s="43">
        <v>24</v>
      </c>
      <c r="K50" s="44">
        <f>I50-J50</f>
        <v>0</v>
      </c>
      <c r="L50" s="46">
        <f>J50/I50</f>
        <v>1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2</v>
      </c>
      <c r="W50" s="51"/>
      <c r="X50" s="52"/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1</v>
      </c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/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>
        <v>1</v>
      </c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1</v>
      </c>
      <c r="G65" s="44">
        <f>E65-F65</f>
        <v>3</v>
      </c>
      <c r="H65" s="45">
        <f>F65/E65</f>
        <v>0.25</v>
      </c>
      <c r="I65" s="44">
        <v>4</v>
      </c>
      <c r="J65" s="43">
        <v>3</v>
      </c>
      <c r="K65" s="44">
        <f>I65-J65</f>
        <v>1</v>
      </c>
      <c r="L65" s="46">
        <f>J65/I65</f>
        <v>0.75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2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/>
      <c r="F66" s="43"/>
      <c r="G66" s="44"/>
      <c r="H66" s="45"/>
      <c r="I66" s="44"/>
      <c r="J66" s="43"/>
      <c r="K66" s="44"/>
      <c r="L66" s="46"/>
      <c r="M66" s="54"/>
      <c r="N66" s="51"/>
      <c r="O66" s="49"/>
      <c r="P66" s="45"/>
      <c r="Q66" s="54"/>
      <c r="R66" s="43"/>
      <c r="S66" s="44"/>
      <c r="T66" s="46"/>
      <c r="U66" s="51"/>
      <c r="V66" s="51">
        <v>3</v>
      </c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7</v>
      </c>
      <c r="G67" s="44">
        <f>E67-F67</f>
        <v>13</v>
      </c>
      <c r="H67" s="45">
        <f>F67/E67</f>
        <v>0.35</v>
      </c>
      <c r="I67" s="44">
        <v>60</v>
      </c>
      <c r="J67" s="43">
        <v>5</v>
      </c>
      <c r="K67" s="44">
        <f>I67-J67</f>
        <v>55</v>
      </c>
      <c r="L67" s="46">
        <f>J67/I67</f>
        <v>8.3333333333333329E-2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5</v>
      </c>
      <c r="G71" s="44">
        <f>E71-F71</f>
        <v>5</v>
      </c>
      <c r="H71" s="45">
        <f>F71/E71</f>
        <v>0.5</v>
      </c>
      <c r="I71" s="44">
        <v>20</v>
      </c>
      <c r="J71" s="43">
        <v>8</v>
      </c>
      <c r="K71" s="44">
        <f>I71-J71</f>
        <v>12</v>
      </c>
      <c r="L71" s="46">
        <f>J71/I71</f>
        <v>0.4</v>
      </c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1</v>
      </c>
      <c r="G73" s="44">
        <f>E73-F73</f>
        <v>3</v>
      </c>
      <c r="H73" s="45">
        <f>F73/E73</f>
        <v>0.25</v>
      </c>
      <c r="I73" s="44">
        <v>8</v>
      </c>
      <c r="J73" s="43">
        <v>2</v>
      </c>
      <c r="K73" s="44">
        <f>I73-J73</f>
        <v>6</v>
      </c>
      <c r="L73" s="46">
        <f>J73/I73</f>
        <v>0.25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1</v>
      </c>
      <c r="G74" s="44">
        <f>E74-F74</f>
        <v>1</v>
      </c>
      <c r="H74" s="45">
        <f>F74/E74</f>
        <v>0.5</v>
      </c>
      <c r="I74" s="44">
        <v>4</v>
      </c>
      <c r="J74" s="43">
        <v>1</v>
      </c>
      <c r="K74" s="44">
        <f>I74-J74</f>
        <v>3</v>
      </c>
      <c r="L74" s="46">
        <f>J74/I74</f>
        <v>0.25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>
        <v>1</v>
      </c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14</v>
      </c>
      <c r="G80" s="44">
        <f>E80-F80</f>
        <v>6</v>
      </c>
      <c r="H80" s="45">
        <f>F80/E80</f>
        <v>0.7</v>
      </c>
      <c r="I80" s="44">
        <v>20</v>
      </c>
      <c r="J80" s="43">
        <v>5</v>
      </c>
      <c r="K80" s="44">
        <f>I80-J80</f>
        <v>15</v>
      </c>
      <c r="L80" s="46">
        <f>J80/I80</f>
        <v>0.25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3</v>
      </c>
      <c r="G81" s="44">
        <f>E81-F81</f>
        <v>1</v>
      </c>
      <c r="H81" s="45">
        <f>F81/E81</f>
        <v>0.75</v>
      </c>
      <c r="I81" s="44">
        <v>6</v>
      </c>
      <c r="J81" s="43">
        <v>4</v>
      </c>
      <c r="K81" s="44">
        <f>I81-J81</f>
        <v>2</v>
      </c>
      <c r="L81" s="46">
        <f>J81/I81</f>
        <v>0.66666666666666663</v>
      </c>
      <c r="M81" s="54"/>
      <c r="N81" s="51"/>
      <c r="O81" s="49"/>
      <c r="P81" s="45"/>
      <c r="Q81" s="54">
        <v>2</v>
      </c>
      <c r="R81" s="43">
        <v>0</v>
      </c>
      <c r="S81" s="44">
        <f>Q81-R81</f>
        <v>2</v>
      </c>
      <c r="T81" s="46">
        <f>R81/Q81</f>
        <v>0</v>
      </c>
      <c r="U81" s="51">
        <v>2</v>
      </c>
      <c r="V81" s="51">
        <v>1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575</v>
      </c>
      <c r="F82" s="59">
        <f>SUM(F10:F81)</f>
        <v>451</v>
      </c>
      <c r="G82" s="59">
        <f>E82-F82</f>
        <v>124</v>
      </c>
      <c r="H82" s="24">
        <f>F82/E82</f>
        <v>0.78434782608695652</v>
      </c>
      <c r="I82" s="23">
        <f>SUM(I10:I81)</f>
        <v>762</v>
      </c>
      <c r="J82" s="23">
        <f>SUM(J10:J81)</f>
        <v>400</v>
      </c>
      <c r="K82" s="23">
        <f>I82-J82</f>
        <v>362</v>
      </c>
      <c r="L82" s="60">
        <f>J82/I82</f>
        <v>0.52493438320209973</v>
      </c>
      <c r="M82" s="59">
        <f>SUM(M10:M81)</f>
        <v>16</v>
      </c>
      <c r="N82" s="59">
        <f>SUM(N10:N81)</f>
        <v>12</v>
      </c>
      <c r="O82" s="61">
        <f>M82-N82</f>
        <v>4</v>
      </c>
      <c r="P82" s="24">
        <f>N82/M82</f>
        <v>0.75</v>
      </c>
      <c r="Q82" s="59">
        <f>SUM(Q10:Q81)</f>
        <v>22</v>
      </c>
      <c r="R82" s="59">
        <f>SUM(R10:R81)</f>
        <v>10</v>
      </c>
      <c r="S82" s="23">
        <f>Q82-R82</f>
        <v>12</v>
      </c>
      <c r="T82" s="60">
        <f>R82/Q82</f>
        <v>0.45454545454545453</v>
      </c>
      <c r="U82" s="59">
        <f>SUM(U10:U81)</f>
        <v>14</v>
      </c>
      <c r="V82" s="59">
        <f>SUM(V10:V81)</f>
        <v>34</v>
      </c>
      <c r="W82" s="59">
        <f>SUM(W10:W81)</f>
        <v>1</v>
      </c>
      <c r="X82" s="62">
        <f>SUM(X10:X81)</f>
        <v>12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1</v>
      </c>
      <c r="G83" s="68">
        <f>E83-F83</f>
        <v>6</v>
      </c>
      <c r="H83" s="69">
        <f>F83/E83</f>
        <v>0.14285714285714285</v>
      </c>
      <c r="I83" s="68">
        <v>7</v>
      </c>
      <c r="J83" s="67">
        <v>0</v>
      </c>
      <c r="K83" s="70">
        <f>I83-J83</f>
        <v>7</v>
      </c>
      <c r="L83" s="71">
        <f>J83/I83</f>
        <v>0</v>
      </c>
      <c r="M83" s="68">
        <v>2</v>
      </c>
      <c r="N83" s="67">
        <v>1</v>
      </c>
      <c r="O83" s="70">
        <f>M83-N83</f>
        <v>1</v>
      </c>
      <c r="P83" s="69">
        <f>N83/M83</f>
        <v>0.5</v>
      </c>
      <c r="Q83" s="68">
        <v>3</v>
      </c>
      <c r="R83" s="67">
        <v>0</v>
      </c>
      <c r="S83" s="70">
        <f>Q83-R83</f>
        <v>3</v>
      </c>
      <c r="T83" s="71">
        <f>R83/Q83</f>
        <v>0</v>
      </c>
      <c r="U83" s="72"/>
      <c r="V83" s="67"/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2</v>
      </c>
      <c r="G84" s="76">
        <f>E84-F84</f>
        <v>3</v>
      </c>
      <c r="H84" s="77">
        <f>F84/E84</f>
        <v>0.4</v>
      </c>
      <c r="I84" s="76">
        <v>15</v>
      </c>
      <c r="J84" s="75">
        <v>1</v>
      </c>
      <c r="K84" s="78">
        <f>I84-J84</f>
        <v>14</v>
      </c>
      <c r="L84" s="79">
        <f>J84/I84</f>
        <v>6.6666666666666666E-2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2</v>
      </c>
      <c r="G87" s="76">
        <f>E87-F87</f>
        <v>8</v>
      </c>
      <c r="H87" s="77">
        <f>F87/E87</f>
        <v>0.2</v>
      </c>
      <c r="I87" s="76">
        <v>20</v>
      </c>
      <c r="J87" s="75">
        <v>7</v>
      </c>
      <c r="K87" s="78">
        <f>I87-J87</f>
        <v>13</v>
      </c>
      <c r="L87" s="79">
        <f>J87/I87</f>
        <v>0.35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524</v>
      </c>
      <c r="D88" s="65" t="s">
        <v>525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/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149</v>
      </c>
      <c r="D89" s="65" t="s">
        <v>150</v>
      </c>
      <c r="E89" s="74">
        <v>10</v>
      </c>
      <c r="F89" s="75">
        <v>3</v>
      </c>
      <c r="G89" s="76">
        <f>E89-F89</f>
        <v>7</v>
      </c>
      <c r="H89" s="77">
        <f>F89/E89</f>
        <v>0.3</v>
      </c>
      <c r="I89" s="76">
        <v>7</v>
      </c>
      <c r="J89" s="75">
        <v>0</v>
      </c>
      <c r="K89" s="78">
        <f>I89-J89</f>
        <v>7</v>
      </c>
      <c r="L89" s="79">
        <f>J89/I89</f>
        <v>0</v>
      </c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151</v>
      </c>
      <c r="D90" s="65" t="s">
        <v>152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>
        <v>2</v>
      </c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 t="s">
        <v>153</v>
      </c>
      <c r="C91" s="64" t="s">
        <v>154</v>
      </c>
      <c r="D91" s="65" t="s">
        <v>155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156</v>
      </c>
      <c r="D92" s="65" t="s">
        <v>157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158</v>
      </c>
      <c r="D93" s="65" t="s">
        <v>159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>
        <v>1</v>
      </c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160</v>
      </c>
      <c r="D94" s="65" t="s">
        <v>161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162</v>
      </c>
      <c r="D95" s="65" t="s">
        <v>163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164</v>
      </c>
      <c r="D96" s="65" t="s">
        <v>165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64" t="s">
        <v>166</v>
      </c>
      <c r="D97" s="65" t="s">
        <v>167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>
        <v>1</v>
      </c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 t="s">
        <v>168</v>
      </c>
      <c r="D98" s="65" t="s">
        <v>169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170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</row>
    <row r="100" spans="1:240" x14ac:dyDescent="0.2">
      <c r="A100" s="274"/>
      <c r="B100" s="275"/>
      <c r="C100" s="275"/>
      <c r="D100" s="65" t="s">
        <v>171</v>
      </c>
      <c r="E100" s="74">
        <v>10</v>
      </c>
      <c r="F100" s="75">
        <v>6</v>
      </c>
      <c r="G100" s="76">
        <f>E100-F100</f>
        <v>4</v>
      </c>
      <c r="H100" s="77">
        <f>F100/E100</f>
        <v>0.6</v>
      </c>
      <c r="I100" s="76">
        <v>10</v>
      </c>
      <c r="J100" s="75">
        <v>9</v>
      </c>
      <c r="K100" s="78">
        <f>I100-J100</f>
        <v>1</v>
      </c>
      <c r="L100" s="79">
        <f>J100/I100</f>
        <v>0.9</v>
      </c>
      <c r="M100" s="76"/>
      <c r="N100" s="75"/>
      <c r="O100" s="78"/>
      <c r="P100" s="77"/>
      <c r="Q100" s="76"/>
      <c r="R100" s="75"/>
      <c r="S100" s="78"/>
      <c r="T100" s="79"/>
      <c r="U100" s="80">
        <v>1</v>
      </c>
      <c r="V100" s="75">
        <v>1</v>
      </c>
      <c r="W100" s="75"/>
      <c r="X100" s="81"/>
    </row>
    <row r="101" spans="1:240" x14ac:dyDescent="0.2">
      <c r="A101" s="274"/>
      <c r="B101" s="275"/>
      <c r="C101" s="64" t="s">
        <v>172</v>
      </c>
      <c r="D101" s="65" t="s">
        <v>173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4</v>
      </c>
      <c r="W101" s="75"/>
      <c r="X101" s="81"/>
    </row>
    <row r="102" spans="1:240" x14ac:dyDescent="0.2">
      <c r="A102" s="274"/>
      <c r="B102" s="275" t="s">
        <v>174</v>
      </c>
      <c r="C102" s="64" t="s">
        <v>175</v>
      </c>
      <c r="D102" s="65" t="s">
        <v>176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64" t="s">
        <v>177</v>
      </c>
      <c r="D103" s="65" t="s">
        <v>178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>
        <v>1</v>
      </c>
      <c r="W103" s="75"/>
      <c r="X103" s="81"/>
    </row>
    <row r="104" spans="1:240" x14ac:dyDescent="0.2">
      <c r="A104" s="274"/>
      <c r="B104" s="275"/>
      <c r="C104" s="64" t="s">
        <v>179</v>
      </c>
      <c r="D104" s="65" t="s">
        <v>180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/>
      <c r="W104" s="75"/>
      <c r="X104" s="81"/>
    </row>
    <row r="105" spans="1:240" x14ac:dyDescent="0.2">
      <c r="A105" s="274"/>
      <c r="B105" s="275"/>
      <c r="C105" s="64" t="s">
        <v>211</v>
      </c>
      <c r="D105" s="65" t="s">
        <v>202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181</v>
      </c>
      <c r="D106" s="65" t="s">
        <v>182</v>
      </c>
      <c r="E106" s="74">
        <v>30</v>
      </c>
      <c r="F106" s="75">
        <v>30</v>
      </c>
      <c r="G106" s="76">
        <f>E106-F106</f>
        <v>0</v>
      </c>
      <c r="H106" s="77">
        <f>F106/E106</f>
        <v>1</v>
      </c>
      <c r="I106" s="76">
        <v>52</v>
      </c>
      <c r="J106" s="75">
        <v>33</v>
      </c>
      <c r="K106" s="78">
        <f>I106-J106</f>
        <v>19</v>
      </c>
      <c r="L106" s="79">
        <f>J106/I106</f>
        <v>0.63461538461538458</v>
      </c>
      <c r="M106" s="76"/>
      <c r="N106" s="75"/>
      <c r="O106" s="78"/>
      <c r="P106" s="77"/>
      <c r="Q106" s="76"/>
      <c r="R106" s="75"/>
      <c r="S106" s="78"/>
      <c r="T106" s="79"/>
      <c r="U106" s="80">
        <v>11</v>
      </c>
      <c r="V106" s="75">
        <v>21</v>
      </c>
      <c r="W106" s="75"/>
      <c r="X106" s="81">
        <v>1</v>
      </c>
    </row>
    <row r="107" spans="1:240" x14ac:dyDescent="0.2">
      <c r="A107" s="274"/>
      <c r="B107" s="275"/>
      <c r="C107" s="275"/>
      <c r="D107" s="65" t="s">
        <v>183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>
        <v>6</v>
      </c>
      <c r="V107" s="75">
        <v>1</v>
      </c>
      <c r="W107" s="75"/>
      <c r="X107" s="81"/>
    </row>
    <row r="108" spans="1:240" x14ac:dyDescent="0.2">
      <c r="A108" s="274"/>
      <c r="B108" s="275" t="s">
        <v>184</v>
      </c>
      <c r="C108" s="64" t="s">
        <v>185</v>
      </c>
      <c r="D108" s="65" t="s">
        <v>186</v>
      </c>
      <c r="E108" s="74"/>
      <c r="F108" s="75"/>
      <c r="G108" s="76"/>
      <c r="H108" s="77"/>
      <c r="I108" s="76"/>
      <c r="J108" s="75"/>
      <c r="K108" s="78"/>
      <c r="L108" s="79"/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188</v>
      </c>
      <c r="E109" s="74">
        <v>30</v>
      </c>
      <c r="F109" s="75">
        <v>18</v>
      </c>
      <c r="G109" s="76">
        <f>E109-F109</f>
        <v>12</v>
      </c>
      <c r="H109" s="77">
        <f>F109/E109</f>
        <v>0.6</v>
      </c>
      <c r="I109" s="76">
        <v>27</v>
      </c>
      <c r="J109" s="75">
        <v>18</v>
      </c>
      <c r="K109" s="78">
        <f>I109-J109</f>
        <v>9</v>
      </c>
      <c r="L109" s="79">
        <f>J109/I109</f>
        <v>0.66666666666666663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82" t="s">
        <v>189</v>
      </c>
      <c r="E110" s="74">
        <v>14</v>
      </c>
      <c r="F110" s="75">
        <v>8</v>
      </c>
      <c r="G110" s="76">
        <f>E110-F110</f>
        <v>6</v>
      </c>
      <c r="H110" s="77">
        <f>F110/E110</f>
        <v>0.5714285714285714</v>
      </c>
      <c r="I110" s="76">
        <v>28</v>
      </c>
      <c r="J110" s="75">
        <v>13</v>
      </c>
      <c r="K110" s="78">
        <f>I110-J110</f>
        <v>15</v>
      </c>
      <c r="L110" s="79">
        <f>J110/I110</f>
        <v>0.4642857142857143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 t="s">
        <v>187</v>
      </c>
      <c r="D111" s="65" t="s">
        <v>190</v>
      </c>
      <c r="E111" s="74">
        <v>2</v>
      </c>
      <c r="F111" s="75">
        <v>2</v>
      </c>
      <c r="G111" s="76">
        <f>E111-F111</f>
        <v>0</v>
      </c>
      <c r="H111" s="77">
        <f>F111/E111</f>
        <v>1</v>
      </c>
      <c r="I111" s="76">
        <v>4</v>
      </c>
      <c r="J111" s="75">
        <v>1</v>
      </c>
      <c r="K111" s="78">
        <f>I111-J111</f>
        <v>3</v>
      </c>
      <c r="L111" s="79">
        <f>J111/I111</f>
        <v>0.25</v>
      </c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191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275"/>
      <c r="D113" s="65" t="s">
        <v>192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>
        <v>1</v>
      </c>
      <c r="W113" s="75"/>
      <c r="X113" s="81"/>
    </row>
    <row r="114" spans="1:24" x14ac:dyDescent="0.2">
      <c r="A114" s="274"/>
      <c r="B114" s="275"/>
      <c r="C114" s="275"/>
      <c r="D114" s="65" t="s">
        <v>193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194</v>
      </c>
      <c r="D115" s="65" t="s">
        <v>195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196</v>
      </c>
      <c r="D116" s="65" t="s">
        <v>47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197</v>
      </c>
      <c r="D117" s="65" t="s">
        <v>198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64" t="s">
        <v>199</v>
      </c>
      <c r="D118" s="65" t="s">
        <v>200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/>
      <c r="W118" s="75"/>
      <c r="X118" s="81"/>
    </row>
    <row r="119" spans="1:24" x14ac:dyDescent="0.2">
      <c r="A119" s="274"/>
      <c r="B119" s="275"/>
      <c r="C119" s="275" t="s">
        <v>201</v>
      </c>
      <c r="D119" s="65" t="s">
        <v>202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203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275"/>
      <c r="D121" s="65" t="s">
        <v>204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1</v>
      </c>
      <c r="W121" s="75"/>
      <c r="X121" s="81"/>
    </row>
    <row r="122" spans="1:24" x14ac:dyDescent="0.2">
      <c r="A122" s="274"/>
      <c r="B122" s="275"/>
      <c r="C122" s="64" t="s">
        <v>205</v>
      </c>
      <c r="D122" s="65" t="s">
        <v>206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>
        <v>3</v>
      </c>
      <c r="W122" s="75"/>
      <c r="X122" s="81"/>
    </row>
    <row r="123" spans="1:24" x14ac:dyDescent="0.2">
      <c r="A123" s="274"/>
      <c r="B123" s="275"/>
      <c r="C123" s="64" t="s">
        <v>207</v>
      </c>
      <c r="D123" s="65" t="s">
        <v>47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208</v>
      </c>
      <c r="D124" s="65" t="s">
        <v>123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>
        <v>1</v>
      </c>
      <c r="W124" s="75"/>
      <c r="X124" s="81"/>
    </row>
    <row r="125" spans="1:24" x14ac:dyDescent="0.2">
      <c r="A125" s="274"/>
      <c r="B125" s="275"/>
      <c r="C125" s="64" t="s">
        <v>209</v>
      </c>
      <c r="D125" s="65" t="s">
        <v>210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212</v>
      </c>
      <c r="D126" s="65" t="s">
        <v>213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214</v>
      </c>
      <c r="D127" s="65" t="s">
        <v>47</v>
      </c>
      <c r="E127" s="74"/>
      <c r="F127" s="75"/>
      <c r="G127" s="76"/>
      <c r="H127" s="77"/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>
        <v>1</v>
      </c>
      <c r="W127" s="75"/>
      <c r="X127" s="81"/>
    </row>
    <row r="128" spans="1:24" x14ac:dyDescent="0.2">
      <c r="A128" s="274"/>
      <c r="B128" s="275" t="s">
        <v>215</v>
      </c>
      <c r="C128" s="64" t="s">
        <v>216</v>
      </c>
      <c r="D128" s="65" t="s">
        <v>217</v>
      </c>
      <c r="E128" s="74">
        <v>14</v>
      </c>
      <c r="F128" s="75">
        <v>11</v>
      </c>
      <c r="G128" s="76">
        <f>E128-F128</f>
        <v>3</v>
      </c>
      <c r="H128" s="77">
        <f>F128/E128</f>
        <v>0.7857142857142857</v>
      </c>
      <c r="I128" s="76">
        <v>14</v>
      </c>
      <c r="J128" s="75">
        <v>3</v>
      </c>
      <c r="K128" s="78">
        <f>I128-J128</f>
        <v>11</v>
      </c>
      <c r="L128" s="79">
        <f>J128/I128</f>
        <v>0.21428571428571427</v>
      </c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218</v>
      </c>
      <c r="D129" s="65" t="s">
        <v>219</v>
      </c>
      <c r="E129" s="74">
        <v>24</v>
      </c>
      <c r="F129" s="75">
        <v>14</v>
      </c>
      <c r="G129" s="76">
        <f>E129-F129</f>
        <v>10</v>
      </c>
      <c r="H129" s="77">
        <f>F129/E129</f>
        <v>0.58333333333333337</v>
      </c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>
        <v>1</v>
      </c>
      <c r="W129" s="75"/>
      <c r="X129" s="81"/>
    </row>
    <row r="130" spans="1:240" x14ac:dyDescent="0.2">
      <c r="A130" s="274"/>
      <c r="B130" s="275"/>
      <c r="C130" s="64" t="s">
        <v>220</v>
      </c>
      <c r="D130" s="65" t="s">
        <v>221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222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223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224</v>
      </c>
      <c r="D133" s="65" t="s">
        <v>180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225</v>
      </c>
      <c r="D134" s="65" t="s">
        <v>47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2</v>
      </c>
      <c r="W134" s="75"/>
      <c r="X134" s="81"/>
    </row>
    <row r="135" spans="1:240" x14ac:dyDescent="0.2">
      <c r="A135" s="274"/>
      <c r="B135" s="275"/>
      <c r="C135" s="64" t="s">
        <v>226</v>
      </c>
      <c r="D135" s="65" t="s">
        <v>227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/>
      <c r="W135" s="75"/>
      <c r="X135" s="81"/>
    </row>
    <row r="136" spans="1:240" x14ac:dyDescent="0.2">
      <c r="A136" s="274"/>
      <c r="B136" s="275"/>
      <c r="C136" s="64" t="s">
        <v>228</v>
      </c>
      <c r="D136" s="65" t="s">
        <v>229</v>
      </c>
      <c r="E136" s="74"/>
      <c r="F136" s="75"/>
      <c r="G136" s="76"/>
      <c r="H136" s="77"/>
      <c r="I136" s="76"/>
      <c r="J136" s="75"/>
      <c r="K136" s="78"/>
      <c r="L136" s="79"/>
      <c r="M136" s="76"/>
      <c r="N136" s="75"/>
      <c r="O136" s="78"/>
      <c r="P136" s="77"/>
      <c r="Q136" s="76"/>
      <c r="R136" s="75"/>
      <c r="S136" s="78"/>
      <c r="T136" s="79"/>
      <c r="U136" s="80"/>
      <c r="V136" s="75"/>
      <c r="W136" s="75"/>
      <c r="X136" s="81"/>
    </row>
    <row r="137" spans="1:240" x14ac:dyDescent="0.2">
      <c r="A137" s="276" t="s">
        <v>230</v>
      </c>
      <c r="B137" s="276"/>
      <c r="C137" s="276"/>
      <c r="D137" s="276"/>
      <c r="E137" s="83">
        <f>SUM(E83:E136)</f>
        <v>156</v>
      </c>
      <c r="F137" s="84">
        <f>SUM(F83:F136)</f>
        <v>97</v>
      </c>
      <c r="G137" s="84">
        <f>E137-F137</f>
        <v>59</v>
      </c>
      <c r="H137" s="85">
        <f>F137/E137</f>
        <v>0.62179487179487181</v>
      </c>
      <c r="I137" s="84">
        <f>SUM(I83:I136)</f>
        <v>184</v>
      </c>
      <c r="J137" s="84">
        <f>SUM(J83:J136)</f>
        <v>85</v>
      </c>
      <c r="K137" s="86">
        <f>I137-J137</f>
        <v>99</v>
      </c>
      <c r="L137" s="87">
        <f>J137/I137</f>
        <v>0.46195652173913043</v>
      </c>
      <c r="M137" s="84">
        <f>SUM(M83:M136)</f>
        <v>2</v>
      </c>
      <c r="N137" s="84">
        <f>SUM(N83:N136)</f>
        <v>1</v>
      </c>
      <c r="O137" s="86">
        <f>(M137-N137)</f>
        <v>1</v>
      </c>
      <c r="P137" s="85">
        <f>N137/M137</f>
        <v>0.5</v>
      </c>
      <c r="Q137" s="84">
        <f>SUM(Q83:Q136)</f>
        <v>3</v>
      </c>
      <c r="R137" s="84">
        <f>SUM(R83:R136)</f>
        <v>0</v>
      </c>
      <c r="S137" s="86">
        <f>Q137-R137</f>
        <v>3</v>
      </c>
      <c r="T137" s="87">
        <f>R137/Q137</f>
        <v>0</v>
      </c>
      <c r="U137" s="83">
        <f>SUM(U83:U136)</f>
        <v>18</v>
      </c>
      <c r="V137" s="84">
        <f>SUM(V83:V136)</f>
        <v>43</v>
      </c>
      <c r="W137" s="84">
        <f>SUM(W83:W136)</f>
        <v>0</v>
      </c>
      <c r="X137" s="88">
        <f>SUM(X83:X136)</f>
        <v>1</v>
      </c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</row>
    <row r="138" spans="1:240" x14ac:dyDescent="0.2">
      <c r="A138" s="4" t="s">
        <v>231</v>
      </c>
      <c r="B138" s="277" t="s">
        <v>232</v>
      </c>
      <c r="C138" s="277" t="s">
        <v>233</v>
      </c>
      <c r="D138" s="89" t="s">
        <v>234</v>
      </c>
      <c r="E138" s="90">
        <v>15</v>
      </c>
      <c r="F138" s="91">
        <v>7</v>
      </c>
      <c r="G138" s="92">
        <f>E138-F138</f>
        <v>8</v>
      </c>
      <c r="H138" s="93">
        <f>F138/E138</f>
        <v>0.46666666666666667</v>
      </c>
      <c r="I138" s="92">
        <v>25</v>
      </c>
      <c r="J138" s="91">
        <v>2</v>
      </c>
      <c r="K138" s="94">
        <f>I138-J138</f>
        <v>23</v>
      </c>
      <c r="L138" s="95">
        <f>J138/I138</f>
        <v>0.08</v>
      </c>
      <c r="M138" s="92"/>
      <c r="N138" s="91"/>
      <c r="O138" s="94"/>
      <c r="P138" s="93"/>
      <c r="Q138" s="92"/>
      <c r="R138" s="91"/>
      <c r="S138" s="94"/>
      <c r="T138" s="95"/>
      <c r="U138" s="96"/>
      <c r="V138" s="97"/>
      <c r="W138" s="97"/>
      <c r="X138" s="98"/>
    </row>
    <row r="139" spans="1:240" x14ac:dyDescent="0.2">
      <c r="A139" s="4"/>
      <c r="B139" s="277"/>
      <c r="C139" s="277"/>
      <c r="D139" s="99" t="s">
        <v>235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>
        <v>1</v>
      </c>
      <c r="W139" s="97"/>
      <c r="X139" s="98"/>
    </row>
    <row r="140" spans="1:240" x14ac:dyDescent="0.2">
      <c r="A140" s="4"/>
      <c r="B140" s="277"/>
      <c r="C140" s="105" t="s">
        <v>236</v>
      </c>
      <c r="D140" s="99" t="s">
        <v>237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>
        <v>1</v>
      </c>
      <c r="W140" s="97"/>
      <c r="X140" s="98"/>
    </row>
    <row r="141" spans="1:240" x14ac:dyDescent="0.2">
      <c r="A141" s="4"/>
      <c r="B141" s="277"/>
      <c r="C141" s="105" t="s">
        <v>238</v>
      </c>
      <c r="D141" s="99" t="s">
        <v>239</v>
      </c>
      <c r="E141" s="100">
        <v>10</v>
      </c>
      <c r="F141" s="97">
        <v>7</v>
      </c>
      <c r="G141" s="101">
        <f>E141-F141</f>
        <v>3</v>
      </c>
      <c r="H141" s="102">
        <f>F141/E141</f>
        <v>0.7</v>
      </c>
      <c r="I141" s="101">
        <v>20</v>
      </c>
      <c r="J141" s="97">
        <v>1</v>
      </c>
      <c r="K141" s="103">
        <f>I141-J141</f>
        <v>19</v>
      </c>
      <c r="L141" s="104">
        <f>J141/I141</f>
        <v>0.05</v>
      </c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240</v>
      </c>
      <c r="D142" s="99" t="s">
        <v>47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241</v>
      </c>
      <c r="D143" s="99" t="s">
        <v>242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243</v>
      </c>
      <c r="D144" s="99" t="s">
        <v>244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7"/>
      <c r="C145" s="105" t="s">
        <v>245</v>
      </c>
      <c r="D145" s="99" t="s">
        <v>56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7"/>
      <c r="C146" s="105" t="s">
        <v>246</v>
      </c>
      <c r="D146" s="99" t="s">
        <v>247</v>
      </c>
      <c r="E146" s="100"/>
      <c r="F146" s="97"/>
      <c r="G146" s="101"/>
      <c r="H146" s="102"/>
      <c r="I146" s="101"/>
      <c r="J146" s="97"/>
      <c r="K146" s="103"/>
      <c r="L146" s="104"/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 t="s">
        <v>248</v>
      </c>
      <c r="C147" s="278" t="s">
        <v>249</v>
      </c>
      <c r="D147" s="99" t="s">
        <v>250</v>
      </c>
      <c r="E147" s="100">
        <v>10</v>
      </c>
      <c r="F147" s="97">
        <v>6</v>
      </c>
      <c r="G147" s="101">
        <f>E147-F147</f>
        <v>4</v>
      </c>
      <c r="H147" s="102">
        <f>F147/E147</f>
        <v>0.6</v>
      </c>
      <c r="I147" s="101">
        <v>30</v>
      </c>
      <c r="J147" s="97">
        <v>11</v>
      </c>
      <c r="K147" s="103">
        <f>I147-J147</f>
        <v>19</v>
      </c>
      <c r="L147" s="104">
        <f>J147/I147</f>
        <v>0.36666666666666664</v>
      </c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251</v>
      </c>
      <c r="E148" s="100">
        <v>10</v>
      </c>
      <c r="F148" s="97">
        <v>9</v>
      </c>
      <c r="G148" s="101">
        <f>E148-F148</f>
        <v>1</v>
      </c>
      <c r="H148" s="102">
        <f>F148/E148</f>
        <v>0.9</v>
      </c>
      <c r="I148" s="101">
        <v>10</v>
      </c>
      <c r="J148" s="97">
        <v>1</v>
      </c>
      <c r="K148" s="103">
        <f>I148-J148</f>
        <v>9</v>
      </c>
      <c r="L148" s="104">
        <f>J148/I148</f>
        <v>0.1</v>
      </c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252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278"/>
      <c r="D150" s="99" t="s">
        <v>253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>
        <v>1</v>
      </c>
      <c r="V150" s="97">
        <v>1</v>
      </c>
      <c r="W150" s="97"/>
      <c r="X150" s="98"/>
    </row>
    <row r="151" spans="1:24" x14ac:dyDescent="0.2">
      <c r="A151" s="4"/>
      <c r="B151" s="278" t="s">
        <v>254</v>
      </c>
      <c r="C151" s="105" t="s">
        <v>255</v>
      </c>
      <c r="D151" s="99" t="s">
        <v>256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257</v>
      </c>
      <c r="D152" s="99" t="s">
        <v>47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>
        <v>1</v>
      </c>
      <c r="W152" s="97"/>
      <c r="X152" s="98"/>
    </row>
    <row r="153" spans="1:24" x14ac:dyDescent="0.2">
      <c r="A153" s="4"/>
      <c r="B153" s="278"/>
      <c r="C153" s="105" t="s">
        <v>258</v>
      </c>
      <c r="D153" s="99" t="s">
        <v>259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105" t="s">
        <v>260</v>
      </c>
      <c r="D154" s="99" t="s">
        <v>180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>
        <v>1</v>
      </c>
      <c r="W154" s="97"/>
      <c r="X154" s="98"/>
    </row>
    <row r="155" spans="1:24" x14ac:dyDescent="0.2">
      <c r="A155" s="4"/>
      <c r="B155" s="278"/>
      <c r="C155" s="105" t="s">
        <v>261</v>
      </c>
      <c r="D155" s="99" t="s">
        <v>262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 t="s">
        <v>263</v>
      </c>
      <c r="D156" s="99" t="s">
        <v>264</v>
      </c>
      <c r="E156" s="100"/>
      <c r="F156" s="97"/>
      <c r="G156" s="101"/>
      <c r="H156" s="102"/>
      <c r="I156" s="101"/>
      <c r="J156" s="97"/>
      <c r="K156" s="103"/>
      <c r="L156" s="104"/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>
        <v>1</v>
      </c>
    </row>
    <row r="157" spans="1:24" x14ac:dyDescent="0.2">
      <c r="A157" s="4"/>
      <c r="B157" s="278"/>
      <c r="C157" s="278"/>
      <c r="D157" s="99" t="s">
        <v>265</v>
      </c>
      <c r="E157" s="100">
        <v>6</v>
      </c>
      <c r="F157" s="97">
        <v>3</v>
      </c>
      <c r="G157" s="101">
        <f>E157-F157</f>
        <v>3</v>
      </c>
      <c r="H157" s="102">
        <f>F157/E157</f>
        <v>0.5</v>
      </c>
      <c r="I157" s="101">
        <v>13</v>
      </c>
      <c r="J157" s="97">
        <v>0</v>
      </c>
      <c r="K157" s="103">
        <f>I157-J157</f>
        <v>13</v>
      </c>
      <c r="L157" s="104">
        <f>J157/I157</f>
        <v>0</v>
      </c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 t="s">
        <v>266</v>
      </c>
      <c r="C158" s="105" t="s">
        <v>267</v>
      </c>
      <c r="D158" s="99" t="s">
        <v>268</v>
      </c>
      <c r="E158" s="100">
        <v>10</v>
      </c>
      <c r="F158" s="97">
        <v>3</v>
      </c>
      <c r="G158" s="101">
        <f>E158-F158</f>
        <v>7</v>
      </c>
      <c r="H158" s="102">
        <f>F158/E158</f>
        <v>0.3</v>
      </c>
      <c r="I158" s="101">
        <v>20</v>
      </c>
      <c r="J158" s="97">
        <v>0</v>
      </c>
      <c r="K158" s="103">
        <f>I158-J158</f>
        <v>20</v>
      </c>
      <c r="L158" s="104">
        <f>J158/I158</f>
        <v>0</v>
      </c>
      <c r="M158" s="101"/>
      <c r="N158" s="97"/>
      <c r="O158" s="103"/>
      <c r="P158" s="102"/>
      <c r="Q158" s="101"/>
      <c r="R158" s="97"/>
      <c r="S158" s="103"/>
      <c r="T158" s="104"/>
      <c r="U158" s="96">
        <v>1</v>
      </c>
      <c r="V158" s="97"/>
      <c r="W158" s="97"/>
      <c r="X158" s="98"/>
    </row>
    <row r="159" spans="1:24" x14ac:dyDescent="0.2">
      <c r="A159" s="4"/>
      <c r="B159" s="278"/>
      <c r="C159" s="105" t="s">
        <v>269</v>
      </c>
      <c r="D159" s="99" t="s">
        <v>270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271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272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105" t="s">
        <v>273</v>
      </c>
      <c r="D162" s="99" t="s">
        <v>47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278" t="s">
        <v>274</v>
      </c>
      <c r="D163" s="99" t="s">
        <v>275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278"/>
      <c r="D164" s="99" t="s">
        <v>276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277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278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279</v>
      </c>
      <c r="D167" s="99" t="s">
        <v>47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280</v>
      </c>
      <c r="D168" s="99" t="s">
        <v>281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/>
      <c r="C169" s="105" t="s">
        <v>282</v>
      </c>
      <c r="D169" s="99" t="s">
        <v>283</v>
      </c>
      <c r="E169" s="100"/>
      <c r="F169" s="97"/>
      <c r="G169" s="101"/>
      <c r="H169" s="102"/>
      <c r="I169" s="101"/>
      <c r="J169" s="97"/>
      <c r="K169" s="103"/>
      <c r="L169" s="104"/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</row>
    <row r="170" spans="1:29" x14ac:dyDescent="0.2">
      <c r="A170" s="4"/>
      <c r="B170" s="278" t="s">
        <v>284</v>
      </c>
      <c r="C170" s="105" t="s">
        <v>285</v>
      </c>
      <c r="D170" s="99" t="s">
        <v>286</v>
      </c>
      <c r="E170" s="100">
        <v>10</v>
      </c>
      <c r="F170" s="97">
        <v>3</v>
      </c>
      <c r="G170" s="101">
        <f>E170-F170</f>
        <v>7</v>
      </c>
      <c r="H170" s="102">
        <f>F170/E170</f>
        <v>0.3</v>
      </c>
      <c r="I170" s="101">
        <v>25</v>
      </c>
      <c r="J170" s="97">
        <v>3</v>
      </c>
      <c r="K170" s="103">
        <f>I170-J170</f>
        <v>22</v>
      </c>
      <c r="L170" s="104">
        <f>J170/I170</f>
        <v>0.12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1</v>
      </c>
      <c r="W170" s="97"/>
      <c r="X170" s="98"/>
      <c r="AC170"/>
    </row>
    <row r="171" spans="1:29" x14ac:dyDescent="0.2">
      <c r="A171" s="4"/>
      <c r="B171" s="278"/>
      <c r="C171" s="278" t="s">
        <v>287</v>
      </c>
      <c r="D171" s="99" t="s">
        <v>288</v>
      </c>
      <c r="E171" s="100">
        <v>25</v>
      </c>
      <c r="F171" s="97">
        <v>16</v>
      </c>
      <c r="G171" s="101">
        <f>E171-F171</f>
        <v>9</v>
      </c>
      <c r="H171" s="102">
        <f>F171/E171</f>
        <v>0.64</v>
      </c>
      <c r="I171" s="101">
        <v>52</v>
      </c>
      <c r="J171" s="97">
        <v>11</v>
      </c>
      <c r="K171" s="103">
        <f>I171-J171</f>
        <v>41</v>
      </c>
      <c r="L171" s="104">
        <f>J171/I171</f>
        <v>0.21153846153846154</v>
      </c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9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289</v>
      </c>
      <c r="E172" s="100">
        <v>10</v>
      </c>
      <c r="F172" s="97">
        <v>8</v>
      </c>
      <c r="G172" s="101">
        <f>E172-F172</f>
        <v>2</v>
      </c>
      <c r="H172" s="102">
        <f>F172/E172</f>
        <v>0.8</v>
      </c>
      <c r="I172" s="101">
        <v>20</v>
      </c>
      <c r="J172" s="97">
        <v>5</v>
      </c>
      <c r="K172" s="103">
        <f>I172-J172</f>
        <v>15</v>
      </c>
      <c r="L172" s="104">
        <f>J172/I172</f>
        <v>0.25</v>
      </c>
      <c r="M172" s="101">
        <v>9</v>
      </c>
      <c r="N172" s="97">
        <v>1</v>
      </c>
      <c r="O172" s="103">
        <f>M172-N172</f>
        <v>8</v>
      </c>
      <c r="P172" s="102">
        <f>N172/M172</f>
        <v>0.1111111111111111</v>
      </c>
      <c r="Q172" s="101">
        <v>18</v>
      </c>
      <c r="R172" s="97">
        <v>2</v>
      </c>
      <c r="S172" s="103">
        <f>Q172-R172</f>
        <v>16</v>
      </c>
      <c r="T172" s="104">
        <f>R172/Q172</f>
        <v>0.1111111111111111</v>
      </c>
      <c r="U172" s="96">
        <v>2</v>
      </c>
      <c r="V172" s="97">
        <v>1</v>
      </c>
      <c r="W172" s="97"/>
      <c r="X172" s="98">
        <v>1</v>
      </c>
      <c r="AC172"/>
    </row>
    <row r="173" spans="1:29" x14ac:dyDescent="0.2">
      <c r="A173" s="4"/>
      <c r="B173" s="278"/>
      <c r="C173" s="278"/>
      <c r="D173" s="99" t="s">
        <v>290</v>
      </c>
      <c r="E173" s="100">
        <v>10</v>
      </c>
      <c r="F173" s="97">
        <v>3</v>
      </c>
      <c r="G173" s="101">
        <f>E173-F173</f>
        <v>7</v>
      </c>
      <c r="H173" s="102">
        <f>F173/E173</f>
        <v>0.3</v>
      </c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>
        <v>1</v>
      </c>
      <c r="V173" s="97">
        <v>1</v>
      </c>
      <c r="W173" s="97"/>
      <c r="X173" s="98"/>
      <c r="AC173"/>
    </row>
    <row r="174" spans="1:29" x14ac:dyDescent="0.2">
      <c r="A174" s="4"/>
      <c r="B174" s="278"/>
      <c r="C174" s="278"/>
      <c r="D174" s="99" t="s">
        <v>291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/>
      <c r="W174" s="97"/>
      <c r="X174" s="98"/>
    </row>
    <row r="175" spans="1:29" x14ac:dyDescent="0.2">
      <c r="A175" s="4"/>
      <c r="B175" s="278"/>
      <c r="C175" s="278"/>
      <c r="D175" s="99" t="s">
        <v>292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278"/>
      <c r="D176" s="99" t="s">
        <v>293</v>
      </c>
      <c r="E176" s="100">
        <v>20</v>
      </c>
      <c r="F176" s="97">
        <v>9</v>
      </c>
      <c r="G176" s="101">
        <f>E176-F176</f>
        <v>11</v>
      </c>
      <c r="H176" s="102">
        <f>F176/E176</f>
        <v>0.45</v>
      </c>
      <c r="I176" s="101">
        <v>30</v>
      </c>
      <c r="J176" s="97">
        <v>13</v>
      </c>
      <c r="K176" s="103">
        <f>I176-J176</f>
        <v>17</v>
      </c>
      <c r="L176" s="104">
        <f>J176/I176</f>
        <v>0.43333333333333335</v>
      </c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294</v>
      </c>
      <c r="D177" s="99" t="s">
        <v>295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/>
      <c r="W177" s="97"/>
      <c r="X177" s="98"/>
    </row>
    <row r="178" spans="1:240" x14ac:dyDescent="0.2">
      <c r="A178" s="4"/>
      <c r="B178" s="278"/>
      <c r="C178" s="105" t="s">
        <v>296</v>
      </c>
      <c r="D178" s="99" t="s">
        <v>47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4"/>
      <c r="B179" s="278"/>
      <c r="C179" s="105" t="s">
        <v>297</v>
      </c>
      <c r="D179" s="99" t="s">
        <v>298</v>
      </c>
      <c r="E179" s="100">
        <v>12</v>
      </c>
      <c r="F179" s="97">
        <v>11</v>
      </c>
      <c r="G179" s="101">
        <f>E179-F179</f>
        <v>1</v>
      </c>
      <c r="H179" s="102">
        <f>F179/E179</f>
        <v>0.91666666666666663</v>
      </c>
      <c r="I179" s="101">
        <v>29</v>
      </c>
      <c r="J179" s="97">
        <v>8</v>
      </c>
      <c r="K179" s="103">
        <f>I179-J179</f>
        <v>21</v>
      </c>
      <c r="L179" s="104">
        <f>J179/I179</f>
        <v>0.27586206896551724</v>
      </c>
      <c r="M179" s="101">
        <v>2</v>
      </c>
      <c r="N179" s="97">
        <v>1</v>
      </c>
      <c r="O179" s="103">
        <f>M179-N179</f>
        <v>1</v>
      </c>
      <c r="P179" s="102">
        <f>N179/M179</f>
        <v>0.5</v>
      </c>
      <c r="Q179" s="101">
        <v>2</v>
      </c>
      <c r="R179" s="97">
        <v>0</v>
      </c>
      <c r="S179" s="103">
        <f>Q179-R179</f>
        <v>2</v>
      </c>
      <c r="T179" s="102">
        <f>R179/Q179</f>
        <v>0</v>
      </c>
      <c r="U179" s="96"/>
      <c r="V179" s="97">
        <v>9</v>
      </c>
      <c r="W179" s="97">
        <v>1</v>
      </c>
      <c r="X179" s="98">
        <v>1</v>
      </c>
    </row>
    <row r="180" spans="1:240" x14ac:dyDescent="0.2">
      <c r="A180" s="4"/>
      <c r="B180" s="278"/>
      <c r="C180" s="105" t="s">
        <v>299</v>
      </c>
      <c r="D180" s="99" t="s">
        <v>300</v>
      </c>
      <c r="E180" s="100"/>
      <c r="F180" s="97"/>
      <c r="G180" s="101"/>
      <c r="H180" s="102"/>
      <c r="I180" s="101"/>
      <c r="J180" s="97"/>
      <c r="K180" s="103"/>
      <c r="L180" s="104"/>
      <c r="M180" s="101"/>
      <c r="N180" s="97"/>
      <c r="O180" s="103"/>
      <c r="P180" s="102"/>
      <c r="Q180" s="101"/>
      <c r="R180" s="97"/>
      <c r="S180" s="103"/>
      <c r="T180" s="104"/>
      <c r="U180" s="96"/>
      <c r="V180" s="97"/>
      <c r="W180" s="97"/>
      <c r="X180" s="98"/>
    </row>
    <row r="181" spans="1:240" x14ac:dyDescent="0.2">
      <c r="A181" s="279" t="s">
        <v>301</v>
      </c>
      <c r="B181" s="279"/>
      <c r="C181" s="279"/>
      <c r="D181" s="279"/>
      <c r="E181" s="58">
        <f>SUM(E138:E180)</f>
        <v>148</v>
      </c>
      <c r="F181" s="59">
        <f>SUM(F138:F180)</f>
        <v>85</v>
      </c>
      <c r="G181" s="59">
        <f>E181-F181</f>
        <v>63</v>
      </c>
      <c r="H181" s="24">
        <f>F181/E181</f>
        <v>0.57432432432432434</v>
      </c>
      <c r="I181" s="59">
        <f>SUM(I138:I180)</f>
        <v>274</v>
      </c>
      <c r="J181" s="59">
        <f>SUM(J138:J180)</f>
        <v>55</v>
      </c>
      <c r="K181" s="23">
        <f>I181-J181</f>
        <v>219</v>
      </c>
      <c r="L181" s="60">
        <f>J181/I181</f>
        <v>0.20072992700729927</v>
      </c>
      <c r="M181" s="59">
        <f>SUM(M138:M180)</f>
        <v>11</v>
      </c>
      <c r="N181" s="59">
        <f>SUM(N138:N180)</f>
        <v>2</v>
      </c>
      <c r="O181" s="23">
        <f>M181-N181</f>
        <v>9</v>
      </c>
      <c r="P181" s="24">
        <f>N181/M181</f>
        <v>0.18181818181818182</v>
      </c>
      <c r="Q181" s="59">
        <f>SUM(Q138:Q180)</f>
        <v>20</v>
      </c>
      <c r="R181" s="59">
        <f>SUM(R138:R180)</f>
        <v>2</v>
      </c>
      <c r="S181" s="23">
        <f>Q181-R181</f>
        <v>18</v>
      </c>
      <c r="T181" s="60">
        <f>R181/Q181</f>
        <v>0.1</v>
      </c>
      <c r="U181" s="58">
        <f>SUM(U138:U180)</f>
        <v>5</v>
      </c>
      <c r="V181" s="59">
        <f>SUM(V138:V180)</f>
        <v>27</v>
      </c>
      <c r="W181" s="59">
        <f>SUM(W138:W180)</f>
        <v>1</v>
      </c>
      <c r="X181" s="62">
        <f>SUM(X138:X180)</f>
        <v>3</v>
      </c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</row>
    <row r="182" spans="1:240" x14ac:dyDescent="0.2">
      <c r="A182" s="274" t="s">
        <v>302</v>
      </c>
      <c r="B182" s="280" t="s">
        <v>303</v>
      </c>
      <c r="C182" s="106" t="s">
        <v>304</v>
      </c>
      <c r="D182" s="107" t="s">
        <v>305</v>
      </c>
      <c r="E182" s="108">
        <v>30</v>
      </c>
      <c r="F182" s="109">
        <v>9</v>
      </c>
      <c r="G182" s="110">
        <f>E182-F182</f>
        <v>21</v>
      </c>
      <c r="H182" s="111">
        <f>F182/E182</f>
        <v>0.3</v>
      </c>
      <c r="I182" s="110">
        <v>40</v>
      </c>
      <c r="J182" s="109">
        <v>14</v>
      </c>
      <c r="K182" s="112">
        <f>I182-J182</f>
        <v>26</v>
      </c>
      <c r="L182" s="113">
        <f>J182/I182</f>
        <v>0.35</v>
      </c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306</v>
      </c>
      <c r="D183" s="107" t="s">
        <v>307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308</v>
      </c>
      <c r="D184" s="107" t="s">
        <v>47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/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106" t="s">
        <v>309</v>
      </c>
      <c r="D185" s="107" t="s">
        <v>310</v>
      </c>
      <c r="E185" s="120"/>
      <c r="F185" s="115"/>
      <c r="G185" s="114"/>
      <c r="H185" s="117"/>
      <c r="I185" s="114"/>
      <c r="J185" s="115"/>
      <c r="K185" s="116"/>
      <c r="L185" s="118"/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123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 t="s">
        <v>311</v>
      </c>
      <c r="D186" s="107" t="s">
        <v>312</v>
      </c>
      <c r="E186" s="120">
        <v>13</v>
      </c>
      <c r="F186" s="115">
        <v>8</v>
      </c>
      <c r="G186" s="114">
        <f>E186-F186</f>
        <v>5</v>
      </c>
      <c r="H186" s="117">
        <f>F186/E186</f>
        <v>0.61538461538461542</v>
      </c>
      <c r="I186" s="114">
        <v>20</v>
      </c>
      <c r="J186" s="115">
        <v>13</v>
      </c>
      <c r="K186" s="116">
        <f>I186-J186</f>
        <v>7</v>
      </c>
      <c r="L186" s="118">
        <f>J186/I186</f>
        <v>0.65</v>
      </c>
      <c r="M186" s="114"/>
      <c r="N186" s="115"/>
      <c r="O186" s="116"/>
      <c r="P186" s="117"/>
      <c r="Q186" s="114"/>
      <c r="R186" s="115"/>
      <c r="S186" s="116"/>
      <c r="T186" s="118"/>
      <c r="U186" s="115"/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313</v>
      </c>
      <c r="E187" s="120"/>
      <c r="F187" s="115"/>
      <c r="G187" s="114"/>
      <c r="H187" s="117"/>
      <c r="I187" s="114"/>
      <c r="J187" s="115"/>
      <c r="K187" s="116"/>
      <c r="L187" s="118"/>
      <c r="M187" s="114">
        <v>1</v>
      </c>
      <c r="N187" s="115">
        <v>0</v>
      </c>
      <c r="O187" s="116">
        <f>M187-N187</f>
        <v>1</v>
      </c>
      <c r="P187" s="117">
        <f>N187/M187</f>
        <v>0</v>
      </c>
      <c r="Q187" s="114">
        <v>14</v>
      </c>
      <c r="R187" s="115">
        <v>3</v>
      </c>
      <c r="S187" s="116">
        <f>Q187-R187</f>
        <v>11</v>
      </c>
      <c r="T187" s="118">
        <f>R187/Q187</f>
        <v>0.21428571428571427</v>
      </c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 t="s">
        <v>314</v>
      </c>
      <c r="C188" s="280" t="s">
        <v>315</v>
      </c>
      <c r="D188" s="107" t="s">
        <v>316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>
        <v>1</v>
      </c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40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>
        <v>1</v>
      </c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317</v>
      </c>
      <c r="E190" s="120"/>
      <c r="F190" s="115"/>
      <c r="G190" s="114"/>
      <c r="H190" s="117"/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191</v>
      </c>
      <c r="E191" s="120">
        <v>50</v>
      </c>
      <c r="F191" s="115">
        <v>38</v>
      </c>
      <c r="G191" s="114">
        <f>E191-F191</f>
        <v>12</v>
      </c>
      <c r="H191" s="117">
        <f>F191/E191</f>
        <v>0.76</v>
      </c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/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318</v>
      </c>
      <c r="E192" s="120">
        <v>66</v>
      </c>
      <c r="F192" s="115">
        <v>44</v>
      </c>
      <c r="G192" s="114">
        <f>E192-F192</f>
        <v>22</v>
      </c>
      <c r="H192" s="117">
        <f>F192/E192</f>
        <v>0.66666666666666663</v>
      </c>
      <c r="I192" s="114">
        <v>96</v>
      </c>
      <c r="J192" s="115">
        <v>64</v>
      </c>
      <c r="K192" s="116">
        <f>I192-J192</f>
        <v>32</v>
      </c>
      <c r="L192" s="118">
        <f>J192/I192</f>
        <v>0.66666666666666663</v>
      </c>
      <c r="M192" s="114">
        <v>14</v>
      </c>
      <c r="N192" s="115">
        <v>2</v>
      </c>
      <c r="O192" s="116">
        <f>M192-N192</f>
        <v>12</v>
      </c>
      <c r="P192" s="117">
        <f>N192/M192</f>
        <v>0.14285714285714285</v>
      </c>
      <c r="Q192" s="114"/>
      <c r="R192" s="115"/>
      <c r="S192" s="116"/>
      <c r="T192" s="118"/>
      <c r="U192" s="115">
        <v>11</v>
      </c>
      <c r="V192" s="115">
        <v>25</v>
      </c>
      <c r="W192" s="115"/>
      <c r="X192" s="119">
        <v>2</v>
      </c>
      <c r="Y192"/>
      <c r="Z192"/>
      <c r="AA192"/>
      <c r="AB192"/>
    </row>
    <row r="193" spans="1:28" x14ac:dyDescent="0.2">
      <c r="A193" s="274"/>
      <c r="B193" s="280"/>
      <c r="C193" s="280"/>
      <c r="D193" s="107" t="s">
        <v>526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1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319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1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280"/>
      <c r="D195" s="107" t="s">
        <v>320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280"/>
      <c r="D196" s="107" t="s">
        <v>321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>
        <v>4</v>
      </c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322</v>
      </c>
      <c r="D197" s="107" t="s">
        <v>323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324</v>
      </c>
      <c r="D198" s="107" t="s">
        <v>61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106" t="s">
        <v>325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106" t="s">
        <v>326</v>
      </c>
      <c r="D200" s="107" t="s">
        <v>86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327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280" t="s">
        <v>328</v>
      </c>
      <c r="D202" s="107" t="s">
        <v>329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1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280"/>
      <c r="D203" s="107" t="s">
        <v>330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331</v>
      </c>
      <c r="D204" s="107" t="s">
        <v>47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>
        <v>1</v>
      </c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332</v>
      </c>
      <c r="D205" s="107" t="s">
        <v>47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333</v>
      </c>
      <c r="D206" s="107" t="s">
        <v>334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335</v>
      </c>
      <c r="D207" s="107" t="s">
        <v>336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337</v>
      </c>
      <c r="D208" s="107" t="s">
        <v>169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28" x14ac:dyDescent="0.2">
      <c r="A209" s="274"/>
      <c r="B209" s="280"/>
      <c r="C209" s="106" t="s">
        <v>338</v>
      </c>
      <c r="D209" s="107" t="s">
        <v>339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>
        <v>2</v>
      </c>
      <c r="V209" s="115"/>
      <c r="W209" s="115"/>
      <c r="X209" s="119"/>
      <c r="Y209"/>
      <c r="Z209"/>
      <c r="AA209"/>
      <c r="AB209"/>
    </row>
    <row r="210" spans="1:28" x14ac:dyDescent="0.2">
      <c r="A210" s="274"/>
      <c r="B210" s="280" t="s">
        <v>340</v>
      </c>
      <c r="C210" s="106" t="s">
        <v>341</v>
      </c>
      <c r="D210" s="107" t="s">
        <v>342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28" x14ac:dyDescent="0.2">
      <c r="A211" s="274"/>
      <c r="B211" s="280"/>
      <c r="C211" s="106" t="s">
        <v>343</v>
      </c>
      <c r="D211" s="107" t="s">
        <v>344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28" x14ac:dyDescent="0.2">
      <c r="A212" s="274"/>
      <c r="B212" s="280"/>
      <c r="C212" s="106" t="s">
        <v>345</v>
      </c>
      <c r="D212" s="107" t="s">
        <v>180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28" x14ac:dyDescent="0.2">
      <c r="A213" s="274"/>
      <c r="B213" s="280"/>
      <c r="C213" s="106" t="s">
        <v>346</v>
      </c>
      <c r="D213" s="107" t="s">
        <v>347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28" x14ac:dyDescent="0.2">
      <c r="A214" s="274"/>
      <c r="B214" s="280"/>
      <c r="C214" s="106" t="s">
        <v>348</v>
      </c>
      <c r="D214" s="107" t="s">
        <v>349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28" x14ac:dyDescent="0.2">
      <c r="A215" s="274"/>
      <c r="B215" s="280"/>
      <c r="C215" s="106" t="s">
        <v>350</v>
      </c>
      <c r="D215" s="107" t="s">
        <v>351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28" x14ac:dyDescent="0.2">
      <c r="A216" s="274"/>
      <c r="B216" s="280"/>
      <c r="C216" s="280" t="s">
        <v>352</v>
      </c>
      <c r="D216" s="107" t="s">
        <v>353</v>
      </c>
      <c r="E216" s="120">
        <v>10</v>
      </c>
      <c r="F216" s="115">
        <v>10</v>
      </c>
      <c r="G216" s="114">
        <f>E216-F216</f>
        <v>0</v>
      </c>
      <c r="H216" s="117">
        <f>F216/E216</f>
        <v>1</v>
      </c>
      <c r="I216" s="114">
        <v>10</v>
      </c>
      <c r="J216" s="115">
        <v>7</v>
      </c>
      <c r="K216" s="116">
        <f>I216-J216</f>
        <v>3</v>
      </c>
      <c r="L216" s="118">
        <f>J216/I216</f>
        <v>0.7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28" x14ac:dyDescent="0.2">
      <c r="A217" s="274"/>
      <c r="B217" s="280"/>
      <c r="C217" s="280"/>
      <c r="D217" s="107" t="s">
        <v>354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>
        <v>1</v>
      </c>
      <c r="W217" s="115"/>
      <c r="X217" s="119"/>
      <c r="Y217"/>
      <c r="Z217"/>
      <c r="AA217"/>
      <c r="AB217"/>
    </row>
    <row r="218" spans="1:28" x14ac:dyDescent="0.2">
      <c r="A218" s="274"/>
      <c r="B218" s="280" t="s">
        <v>355</v>
      </c>
      <c r="C218" s="106" t="s">
        <v>356</v>
      </c>
      <c r="D218" s="107" t="s">
        <v>357</v>
      </c>
      <c r="E218" s="120">
        <v>1</v>
      </c>
      <c r="F218" s="115">
        <v>1</v>
      </c>
      <c r="G218" s="114">
        <f>E218-F218</f>
        <v>0</v>
      </c>
      <c r="H218" s="117">
        <f>F218/E218</f>
        <v>1</v>
      </c>
      <c r="I218" s="114">
        <v>10</v>
      </c>
      <c r="J218" s="115">
        <v>4</v>
      </c>
      <c r="K218" s="116">
        <f>I218-J218</f>
        <v>6</v>
      </c>
      <c r="L218" s="118">
        <f>J218/I218</f>
        <v>0.4</v>
      </c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28" x14ac:dyDescent="0.2">
      <c r="A219" s="274"/>
      <c r="B219" s="280"/>
      <c r="C219" s="106" t="s">
        <v>358</v>
      </c>
      <c r="D219" s="107" t="s">
        <v>359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28" x14ac:dyDescent="0.2">
      <c r="A220" s="274"/>
      <c r="B220" s="280"/>
      <c r="C220" s="106" t="s">
        <v>360</v>
      </c>
      <c r="D220" s="107" t="s">
        <v>361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28" x14ac:dyDescent="0.2">
      <c r="A221" s="274"/>
      <c r="B221" s="280"/>
      <c r="C221" s="106" t="s">
        <v>362</v>
      </c>
      <c r="D221" s="107" t="s">
        <v>290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28" x14ac:dyDescent="0.2">
      <c r="A222" s="274"/>
      <c r="B222" s="280"/>
      <c r="C222" s="106" t="s">
        <v>363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28" x14ac:dyDescent="0.2">
      <c r="A223" s="274"/>
      <c r="B223" s="280"/>
      <c r="C223" s="106" t="s">
        <v>364</v>
      </c>
      <c r="D223" s="107" t="s">
        <v>89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</row>
    <row r="224" spans="1:28" x14ac:dyDescent="0.2">
      <c r="A224" s="274"/>
      <c r="B224" s="280"/>
      <c r="C224" s="106" t="s">
        <v>365</v>
      </c>
      <c r="D224" s="107" t="s">
        <v>47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</row>
    <row r="225" spans="1:38" x14ac:dyDescent="0.2">
      <c r="A225" s="274"/>
      <c r="B225" s="280"/>
      <c r="C225" s="106" t="s">
        <v>366</v>
      </c>
      <c r="D225" s="107" t="s">
        <v>367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2</v>
      </c>
      <c r="W225" s="115"/>
      <c r="X225" s="119"/>
      <c r="Y225"/>
      <c r="Z225"/>
      <c r="AA225"/>
      <c r="AB225"/>
    </row>
    <row r="226" spans="1:38" x14ac:dyDescent="0.2">
      <c r="A226" s="274"/>
      <c r="B226" s="280"/>
      <c r="C226" s="280" t="s">
        <v>368</v>
      </c>
      <c r="D226" s="107" t="s">
        <v>369</v>
      </c>
      <c r="E226" s="120">
        <v>10</v>
      </c>
      <c r="F226" s="115">
        <v>6</v>
      </c>
      <c r="G226" s="114">
        <f>E226-F226</f>
        <v>4</v>
      </c>
      <c r="H226" s="117">
        <f>F226/E226</f>
        <v>0.6</v>
      </c>
      <c r="I226" s="114">
        <v>9</v>
      </c>
      <c r="J226" s="115">
        <v>7</v>
      </c>
      <c r="K226" s="116">
        <f>I226-J226</f>
        <v>2</v>
      </c>
      <c r="L226" s="118">
        <f>J226/I226</f>
        <v>0.77777777777777779</v>
      </c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280"/>
      <c r="D227" s="107" t="s">
        <v>370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74"/>
      <c r="B228" s="280"/>
      <c r="C228" s="106" t="s">
        <v>371</v>
      </c>
      <c r="D228" s="107" t="s">
        <v>159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74"/>
      <c r="B229" s="280"/>
      <c r="C229" s="106" t="s">
        <v>372</v>
      </c>
      <c r="D229" s="107" t="s">
        <v>47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373</v>
      </c>
      <c r="D230" s="107" t="s">
        <v>374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>
        <v>1</v>
      </c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375</v>
      </c>
      <c r="D231" s="107" t="s">
        <v>376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38" x14ac:dyDescent="0.2">
      <c r="A232" s="274"/>
      <c r="B232" s="280"/>
      <c r="C232" s="106" t="s">
        <v>377</v>
      </c>
      <c r="D232" s="107" t="s">
        <v>378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106" t="s">
        <v>379</v>
      </c>
      <c r="D233" s="107" t="s">
        <v>256</v>
      </c>
      <c r="E233" s="120"/>
      <c r="F233" s="115"/>
      <c r="G233" s="114"/>
      <c r="H233" s="117"/>
      <c r="I233" s="114"/>
      <c r="J233" s="115"/>
      <c r="K233" s="116"/>
      <c r="L233" s="118"/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 t="s">
        <v>380</v>
      </c>
      <c r="C234" s="280" t="s">
        <v>381</v>
      </c>
      <c r="D234" s="107" t="s">
        <v>382</v>
      </c>
      <c r="E234" s="120"/>
      <c r="F234" s="115"/>
      <c r="G234" s="114"/>
      <c r="H234" s="117"/>
      <c r="I234" s="114"/>
      <c r="J234" s="115"/>
      <c r="K234" s="116"/>
      <c r="L234" s="118"/>
      <c r="M234" s="114"/>
      <c r="N234" s="115"/>
      <c r="O234" s="116"/>
      <c r="P234" s="117"/>
      <c r="Q234" s="114"/>
      <c r="R234" s="115"/>
      <c r="S234" s="116"/>
      <c r="T234" s="118"/>
      <c r="U234" s="115"/>
      <c r="V234" s="115">
        <v>1</v>
      </c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136</v>
      </c>
      <c r="E235" s="120">
        <v>20</v>
      </c>
      <c r="F235" s="115">
        <v>3</v>
      </c>
      <c r="G235" s="114">
        <f>E235-F235</f>
        <v>17</v>
      </c>
      <c r="H235" s="117">
        <f>F235/E235</f>
        <v>0.15</v>
      </c>
      <c r="I235" s="114">
        <v>60</v>
      </c>
      <c r="J235" s="115">
        <v>2</v>
      </c>
      <c r="K235" s="116">
        <f>I235-J235</f>
        <v>58</v>
      </c>
      <c r="L235" s="118">
        <f>J235/I235</f>
        <v>3.3333333333333333E-2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280"/>
      <c r="D236" s="107" t="s">
        <v>71</v>
      </c>
      <c r="E236" s="120">
        <v>4</v>
      </c>
      <c r="F236" s="115">
        <v>2</v>
      </c>
      <c r="G236" s="114">
        <f>E236-F236</f>
        <v>2</v>
      </c>
      <c r="H236" s="117">
        <f>F236/E236</f>
        <v>0.5</v>
      </c>
      <c r="I236" s="114">
        <v>14</v>
      </c>
      <c r="J236" s="115">
        <v>2</v>
      </c>
      <c r="K236" s="116">
        <f>I236-J236</f>
        <v>12</v>
      </c>
      <c r="L236" s="118">
        <f>J236/I236</f>
        <v>0.14285714285714285</v>
      </c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280"/>
      <c r="D237" s="107" t="s">
        <v>383</v>
      </c>
      <c r="E237" s="120">
        <v>2</v>
      </c>
      <c r="F237" s="115">
        <v>2</v>
      </c>
      <c r="G237" s="114">
        <f>E237-F237</f>
        <v>0</v>
      </c>
      <c r="H237" s="117">
        <f>F237/E237</f>
        <v>1</v>
      </c>
      <c r="I237" s="114">
        <v>4</v>
      </c>
      <c r="J237" s="115">
        <v>0</v>
      </c>
      <c r="K237" s="116">
        <f>I237-J237</f>
        <v>4</v>
      </c>
      <c r="L237" s="118">
        <f>J237/I237</f>
        <v>0</v>
      </c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384</v>
      </c>
      <c r="D238" s="107" t="s">
        <v>385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386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387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>
        <v>1</v>
      </c>
      <c r="Y240"/>
      <c r="Z240"/>
      <c r="AA240"/>
      <c r="AB240"/>
    </row>
    <row r="241" spans="1:240" x14ac:dyDescent="0.2">
      <c r="A241" s="274"/>
      <c r="B241" s="280"/>
      <c r="C241" s="106" t="s">
        <v>388</v>
      </c>
      <c r="D241" s="107" t="s">
        <v>256</v>
      </c>
      <c r="E241" s="120"/>
      <c r="F241" s="115"/>
      <c r="G241" s="114"/>
      <c r="H241" s="117"/>
      <c r="I241" s="114"/>
      <c r="J241" s="115"/>
      <c r="K241" s="116"/>
      <c r="L241" s="118"/>
      <c r="M241" s="114"/>
      <c r="N241" s="115"/>
      <c r="O241" s="116"/>
      <c r="P241" s="117"/>
      <c r="Q241" s="114"/>
      <c r="R241" s="115"/>
      <c r="S241" s="116"/>
      <c r="T241" s="118"/>
      <c r="U241" s="115"/>
      <c r="V241" s="115"/>
      <c r="W241" s="115"/>
      <c r="X241" s="119"/>
      <c r="Y241"/>
      <c r="Z241"/>
      <c r="AA241"/>
      <c r="AB241"/>
    </row>
    <row r="242" spans="1:240" x14ac:dyDescent="0.2">
      <c r="A242" s="274"/>
      <c r="B242" s="280"/>
      <c r="C242" s="106" t="s">
        <v>389</v>
      </c>
      <c r="D242" s="107" t="s">
        <v>47</v>
      </c>
      <c r="E242" s="120"/>
      <c r="F242" s="115"/>
      <c r="G242" s="114"/>
      <c r="H242" s="117"/>
      <c r="I242" s="114"/>
      <c r="J242" s="115"/>
      <c r="K242" s="116"/>
      <c r="L242" s="118"/>
      <c r="M242" s="114"/>
      <c r="N242" s="115"/>
      <c r="O242" s="116"/>
      <c r="P242" s="117"/>
      <c r="Q242" s="114"/>
      <c r="R242" s="115"/>
      <c r="S242" s="116"/>
      <c r="T242" s="118"/>
      <c r="U242" s="115"/>
      <c r="V242" s="115"/>
      <c r="W242" s="115"/>
      <c r="X242" s="119"/>
      <c r="Y242"/>
      <c r="Z242"/>
      <c r="AA242"/>
      <c r="AB242"/>
    </row>
    <row r="243" spans="1:240" ht="14.65" customHeight="1" x14ac:dyDescent="0.2">
      <c r="A243" s="1" t="s">
        <v>390</v>
      </c>
      <c r="B243" s="1"/>
      <c r="C243" s="1"/>
      <c r="D243" s="1"/>
      <c r="E243" s="58">
        <f>SUM(E182:E242)</f>
        <v>206</v>
      </c>
      <c r="F243" s="59">
        <f>SUM(F182:F242)</f>
        <v>123</v>
      </c>
      <c r="G243" s="59">
        <f>E243-F243</f>
        <v>83</v>
      </c>
      <c r="H243" s="24">
        <f>F243/E243</f>
        <v>0.59708737864077666</v>
      </c>
      <c r="I243" s="59">
        <f>SUM(I182:I242)</f>
        <v>263</v>
      </c>
      <c r="J243" s="59">
        <f>SUM(J182:J242)</f>
        <v>113</v>
      </c>
      <c r="K243" s="59">
        <f>I243-J243</f>
        <v>150</v>
      </c>
      <c r="L243" s="60">
        <f>J243/I243</f>
        <v>0.42965779467680609</v>
      </c>
      <c r="M243" s="59">
        <f>SUM(M182:M242)</f>
        <v>15</v>
      </c>
      <c r="N243" s="59">
        <f>SUM(N182:N242)</f>
        <v>2</v>
      </c>
      <c r="O243" s="59">
        <f>M243-N243</f>
        <v>13</v>
      </c>
      <c r="P243" s="24">
        <f>N243/M243</f>
        <v>0.13333333333333333</v>
      </c>
      <c r="Q243" s="59">
        <f>SUM(Q182:Q242)</f>
        <v>14</v>
      </c>
      <c r="R243" s="59">
        <f>SUM(R182:R242)</f>
        <v>3</v>
      </c>
      <c r="S243" s="59">
        <f>Q243-R243</f>
        <v>11</v>
      </c>
      <c r="T243" s="60">
        <f>R243/Q243</f>
        <v>0.21428571428571427</v>
      </c>
      <c r="U243" s="59">
        <f>SUM(U182:U242)</f>
        <v>13</v>
      </c>
      <c r="V243" s="59">
        <f>SUM(V182:V242)</f>
        <v>166</v>
      </c>
      <c r="W243" s="59">
        <f>SUM(W182:W242)</f>
        <v>0</v>
      </c>
      <c r="X243" s="62">
        <f>SUM(X182:X242)</f>
        <v>3</v>
      </c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14.65" customHeight="1" x14ac:dyDescent="0.2">
      <c r="A244" s="1" t="s">
        <v>391</v>
      </c>
      <c r="B244" s="1">
        <f>B82+B137+B181+B243</f>
        <v>0</v>
      </c>
      <c r="C244" s="1" t="e">
        <f>C73+C128+C173+C243</f>
        <v>#VALUE!</v>
      </c>
      <c r="D244" s="1" t="e">
        <f>D73+D128+D173+D243</f>
        <v>#VALUE!</v>
      </c>
      <c r="E244" s="121">
        <f>E82+E137+E181+E243</f>
        <v>1085</v>
      </c>
      <c r="F244" s="122">
        <f>F82+F137+F181+F243</f>
        <v>756</v>
      </c>
      <c r="G244" s="122">
        <f>G82+G137+G181+G243</f>
        <v>329</v>
      </c>
      <c r="H244" s="123">
        <f>F244/E244</f>
        <v>0.6967741935483871</v>
      </c>
      <c r="I244" s="122">
        <f>I82+I137+I181+I243</f>
        <v>1483</v>
      </c>
      <c r="J244" s="122">
        <f>J82+J137+J181+J243</f>
        <v>653</v>
      </c>
      <c r="K244" s="122">
        <f>K82+K137+K181+K243</f>
        <v>830</v>
      </c>
      <c r="L244" s="124">
        <f>J244/I244</f>
        <v>0.44032366824005392</v>
      </c>
      <c r="M244" s="122">
        <f>M82+M137+M181+M243</f>
        <v>44</v>
      </c>
      <c r="N244" s="122">
        <f>N82+N137+N181+N243</f>
        <v>17</v>
      </c>
      <c r="O244" s="122">
        <f>O82+O137+O181+O243</f>
        <v>27</v>
      </c>
      <c r="P244" s="123">
        <f>N244/M244</f>
        <v>0.38636363636363635</v>
      </c>
      <c r="Q244" s="122">
        <f>Q82+Q137+Q181+Q243</f>
        <v>59</v>
      </c>
      <c r="R244" s="122">
        <f>R82+R137+R181+R243</f>
        <v>15</v>
      </c>
      <c r="S244" s="122">
        <f>S82+S137+S181+S243</f>
        <v>44</v>
      </c>
      <c r="T244" s="124">
        <f>R244/Q244</f>
        <v>0.25423728813559321</v>
      </c>
      <c r="U244" s="121">
        <f>U82+U137+U181+U243</f>
        <v>50</v>
      </c>
      <c r="V244" s="122">
        <f>V82+V137+V181+V243</f>
        <v>270</v>
      </c>
      <c r="W244" s="122">
        <f>W82+W137+W181+W243</f>
        <v>2</v>
      </c>
      <c r="X244" s="125">
        <f>X82+X137+X181+X243</f>
        <v>19</v>
      </c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4.65" customHeight="1" x14ac:dyDescent="0.2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15"/>
      <c r="P245" s="126"/>
      <c r="Q245" s="15"/>
      <c r="R245" s="15"/>
      <c r="S245" s="15"/>
      <c r="T245" s="127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x14ac:dyDescent="0.2">
      <c r="A246" s="16"/>
      <c r="C246" s="16"/>
      <c r="E246" s="15"/>
      <c r="F246" s="15"/>
      <c r="G246" s="15"/>
      <c r="H246" s="126"/>
      <c r="I246" s="15"/>
      <c r="J246" s="15"/>
      <c r="K246" s="15"/>
      <c r="L246" s="15"/>
      <c r="M246" s="15"/>
      <c r="N246" s="15"/>
      <c r="O246" s="15"/>
      <c r="P246" s="126"/>
      <c r="Q246" s="15"/>
      <c r="R246" s="15"/>
      <c r="S246" s="15"/>
      <c r="T246" s="127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1.75" customHeight="1" x14ac:dyDescent="0.2">
      <c r="A247" s="282" t="s">
        <v>0</v>
      </c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9.350000000000001" customHeight="1" x14ac:dyDescent="0.2">
      <c r="A248" s="283" t="s">
        <v>1</v>
      </c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9.350000000000001" customHeight="1" x14ac:dyDescent="0.2">
      <c r="A249" s="283" t="s">
        <v>392</v>
      </c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20.25" x14ac:dyDescent="0.2">
      <c r="A250" s="284" t="s">
        <v>527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8.2" customHeight="1" x14ac:dyDescent="0.2">
      <c r="A251" s="285" t="s">
        <v>394</v>
      </c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30" customHeight="1" x14ac:dyDescent="0.2">
      <c r="A252" s="286" t="s">
        <v>395</v>
      </c>
      <c r="B252" s="286" t="s">
        <v>5</v>
      </c>
      <c r="C252" s="286" t="s">
        <v>6</v>
      </c>
      <c r="D252" s="286" t="s">
        <v>7</v>
      </c>
      <c r="E252" s="287" t="s">
        <v>8</v>
      </c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5" t="s">
        <v>396</v>
      </c>
      <c r="V252" s="5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4.65" customHeight="1" x14ac:dyDescent="0.2">
      <c r="A253" s="286"/>
      <c r="B253" s="286"/>
      <c r="C253" s="286"/>
      <c r="D253" s="286"/>
      <c r="E253" s="287" t="s">
        <v>10</v>
      </c>
      <c r="F253" s="287"/>
      <c r="G253" s="287"/>
      <c r="H253" s="287"/>
      <c r="I253" s="287"/>
      <c r="J253" s="287"/>
      <c r="K253" s="287"/>
      <c r="L253" s="287"/>
      <c r="M253" s="287" t="s">
        <v>11</v>
      </c>
      <c r="N253" s="287"/>
      <c r="O253" s="287"/>
      <c r="P253" s="287"/>
      <c r="Q253" s="287"/>
      <c r="R253" s="287"/>
      <c r="S253" s="287"/>
      <c r="T253" s="287"/>
      <c r="U253" s="288" t="s">
        <v>10</v>
      </c>
      <c r="V253" s="288"/>
      <c r="W253" s="5" t="s">
        <v>12</v>
      </c>
      <c r="X253" s="5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4.65" customHeight="1" x14ac:dyDescent="0.2">
      <c r="A254" s="286"/>
      <c r="B254" s="286"/>
      <c r="C254" s="286"/>
      <c r="D254" s="286"/>
      <c r="E254" s="287" t="s">
        <v>13</v>
      </c>
      <c r="F254" s="287"/>
      <c r="G254" s="287"/>
      <c r="H254" s="287"/>
      <c r="I254" s="287" t="s">
        <v>14</v>
      </c>
      <c r="J254" s="287"/>
      <c r="K254" s="287"/>
      <c r="L254" s="287"/>
      <c r="M254" s="287" t="s">
        <v>13</v>
      </c>
      <c r="N254" s="287"/>
      <c r="O254" s="287"/>
      <c r="P254" s="287"/>
      <c r="Q254" s="287" t="s">
        <v>14</v>
      </c>
      <c r="R254" s="287"/>
      <c r="S254" s="287"/>
      <c r="T254" s="287"/>
      <c r="U254" s="288"/>
      <c r="V254" s="288"/>
      <c r="W254" s="5"/>
      <c r="X254" s="5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22.5" x14ac:dyDescent="0.2">
      <c r="A255" s="286"/>
      <c r="B255" s="286"/>
      <c r="C255" s="286"/>
      <c r="D255" s="286"/>
      <c r="E255" s="128" t="s">
        <v>15</v>
      </c>
      <c r="F255" s="128" t="s">
        <v>16</v>
      </c>
      <c r="G255" s="128" t="s">
        <v>17</v>
      </c>
      <c r="H255" s="129" t="s">
        <v>18</v>
      </c>
      <c r="I255" s="128" t="s">
        <v>15</v>
      </c>
      <c r="J255" s="128" t="s">
        <v>16</v>
      </c>
      <c r="K255" s="128" t="s">
        <v>17</v>
      </c>
      <c r="L255" s="128" t="s">
        <v>18</v>
      </c>
      <c r="M255" s="128" t="s">
        <v>15</v>
      </c>
      <c r="N255" s="128" t="s">
        <v>16</v>
      </c>
      <c r="O255" s="128" t="s">
        <v>17</v>
      </c>
      <c r="P255" s="129" t="s">
        <v>18</v>
      </c>
      <c r="Q255" s="128" t="s">
        <v>15</v>
      </c>
      <c r="R255" s="128" t="s">
        <v>16</v>
      </c>
      <c r="S255" s="128" t="s">
        <v>17</v>
      </c>
      <c r="T255" s="128" t="s">
        <v>18</v>
      </c>
      <c r="U255" s="128" t="s">
        <v>13</v>
      </c>
      <c r="V255" s="128" t="s">
        <v>19</v>
      </c>
      <c r="W255" s="128" t="s">
        <v>13</v>
      </c>
      <c r="X255" s="21" t="s">
        <v>19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89" t="s">
        <v>397</v>
      </c>
      <c r="B256" s="289"/>
      <c r="C256" s="289"/>
      <c r="D256" s="289"/>
      <c r="E256" s="130">
        <f>E82</f>
        <v>575</v>
      </c>
      <c r="F256" s="131">
        <f>F82</f>
        <v>451</v>
      </c>
      <c r="G256" s="130">
        <f>G82</f>
        <v>124</v>
      </c>
      <c r="H256" s="132">
        <f>F256/E256</f>
        <v>0.78434782608695652</v>
      </c>
      <c r="I256" s="130">
        <f t="shared" ref="I256:O256" si="0">(I82)</f>
        <v>762</v>
      </c>
      <c r="J256" s="131">
        <f t="shared" si="0"/>
        <v>400</v>
      </c>
      <c r="K256" s="130">
        <f t="shared" si="0"/>
        <v>362</v>
      </c>
      <c r="L256" s="132">
        <f t="shared" si="0"/>
        <v>0.52493438320209973</v>
      </c>
      <c r="M256" s="130">
        <f t="shared" si="0"/>
        <v>16</v>
      </c>
      <c r="N256" s="131">
        <f t="shared" si="0"/>
        <v>12</v>
      </c>
      <c r="O256" s="130">
        <f t="shared" si="0"/>
        <v>4</v>
      </c>
      <c r="P256" s="132">
        <f t="shared" ref="P256:X256" si="1">P82</f>
        <v>0.75</v>
      </c>
      <c r="Q256" s="130">
        <f t="shared" si="1"/>
        <v>22</v>
      </c>
      <c r="R256" s="131">
        <f t="shared" si="1"/>
        <v>10</v>
      </c>
      <c r="S256" s="130">
        <f t="shared" si="1"/>
        <v>12</v>
      </c>
      <c r="T256" s="132">
        <f t="shared" si="1"/>
        <v>0.45454545454545453</v>
      </c>
      <c r="U256" s="133">
        <f t="shared" si="1"/>
        <v>14</v>
      </c>
      <c r="V256" s="133">
        <f t="shared" si="1"/>
        <v>34</v>
      </c>
      <c r="W256" s="133">
        <f t="shared" si="1"/>
        <v>1</v>
      </c>
      <c r="X256" s="134">
        <f t="shared" si="1"/>
        <v>12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0" t="s">
        <v>398</v>
      </c>
      <c r="B257" s="290"/>
      <c r="C257" s="290"/>
      <c r="D257" s="290"/>
      <c r="E257" s="135">
        <f>E137</f>
        <v>156</v>
      </c>
      <c r="F257" s="136">
        <f>F137</f>
        <v>97</v>
      </c>
      <c r="G257" s="135">
        <f>G137</f>
        <v>59</v>
      </c>
      <c r="H257" s="137">
        <f>F257/E257</f>
        <v>0.62179487179487181</v>
      </c>
      <c r="I257" s="135">
        <f>I137</f>
        <v>184</v>
      </c>
      <c r="J257" s="136">
        <f>J137</f>
        <v>85</v>
      </c>
      <c r="K257" s="135">
        <f>K137</f>
        <v>99</v>
      </c>
      <c r="L257" s="137">
        <f>L137</f>
        <v>0.46195652173913043</v>
      </c>
      <c r="M257" s="135">
        <f>(M137)</f>
        <v>2</v>
      </c>
      <c r="N257" s="136">
        <f>(N137)</f>
        <v>1</v>
      </c>
      <c r="O257" s="135">
        <f>(O137)</f>
        <v>1</v>
      </c>
      <c r="P257" s="137">
        <f>(P137)</f>
        <v>0.5</v>
      </c>
      <c r="Q257" s="135">
        <f t="shared" ref="Q257:X257" si="2">Q137</f>
        <v>3</v>
      </c>
      <c r="R257" s="136">
        <f t="shared" si="2"/>
        <v>0</v>
      </c>
      <c r="S257" s="135">
        <f t="shared" si="2"/>
        <v>3</v>
      </c>
      <c r="T257" s="137">
        <f t="shared" si="2"/>
        <v>0</v>
      </c>
      <c r="U257" s="136">
        <f t="shared" si="2"/>
        <v>18</v>
      </c>
      <c r="V257" s="136">
        <f t="shared" si="2"/>
        <v>43</v>
      </c>
      <c r="W257" s="136">
        <f t="shared" si="2"/>
        <v>0</v>
      </c>
      <c r="X257" s="138">
        <f t="shared" si="2"/>
        <v>1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1" t="s">
        <v>399</v>
      </c>
      <c r="B258" s="291"/>
      <c r="C258" s="291"/>
      <c r="D258" s="291"/>
      <c r="E258" s="139">
        <f t="shared" ref="E258:X258" si="3">E181</f>
        <v>148</v>
      </c>
      <c r="F258" s="140">
        <f t="shared" si="3"/>
        <v>85</v>
      </c>
      <c r="G258" s="139">
        <f t="shared" si="3"/>
        <v>63</v>
      </c>
      <c r="H258" s="141">
        <f t="shared" si="3"/>
        <v>0.57432432432432434</v>
      </c>
      <c r="I258" s="139">
        <f t="shared" si="3"/>
        <v>274</v>
      </c>
      <c r="J258" s="140">
        <f t="shared" si="3"/>
        <v>55</v>
      </c>
      <c r="K258" s="139">
        <f t="shared" si="3"/>
        <v>219</v>
      </c>
      <c r="L258" s="141">
        <f t="shared" si="3"/>
        <v>0.20072992700729927</v>
      </c>
      <c r="M258" s="139">
        <f t="shared" si="3"/>
        <v>11</v>
      </c>
      <c r="N258" s="140">
        <f t="shared" si="3"/>
        <v>2</v>
      </c>
      <c r="O258" s="139">
        <f t="shared" si="3"/>
        <v>9</v>
      </c>
      <c r="P258" s="141">
        <f t="shared" si="3"/>
        <v>0.18181818181818182</v>
      </c>
      <c r="Q258" s="139">
        <f t="shared" si="3"/>
        <v>20</v>
      </c>
      <c r="R258" s="140">
        <f t="shared" si="3"/>
        <v>2</v>
      </c>
      <c r="S258" s="139">
        <f t="shared" si="3"/>
        <v>18</v>
      </c>
      <c r="T258" s="141">
        <f t="shared" si="3"/>
        <v>0.1</v>
      </c>
      <c r="U258" s="142">
        <f t="shared" si="3"/>
        <v>5</v>
      </c>
      <c r="V258" s="142">
        <f t="shared" si="3"/>
        <v>27</v>
      </c>
      <c r="W258" s="142">
        <f t="shared" si="3"/>
        <v>1</v>
      </c>
      <c r="X258" s="143">
        <f t="shared" si="3"/>
        <v>3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ht="15.75" x14ac:dyDescent="0.2">
      <c r="A259" s="292" t="s">
        <v>400</v>
      </c>
      <c r="B259" s="292"/>
      <c r="C259" s="292"/>
      <c r="D259" s="292"/>
      <c r="E259" s="144">
        <f t="shared" ref="E259:X259" si="4">E243</f>
        <v>206</v>
      </c>
      <c r="F259" s="145">
        <f t="shared" si="4"/>
        <v>123</v>
      </c>
      <c r="G259" s="144">
        <f t="shared" si="4"/>
        <v>83</v>
      </c>
      <c r="H259" s="146">
        <f t="shared" si="4"/>
        <v>0.59708737864077666</v>
      </c>
      <c r="I259" s="144">
        <f t="shared" si="4"/>
        <v>263</v>
      </c>
      <c r="J259" s="145">
        <f t="shared" si="4"/>
        <v>113</v>
      </c>
      <c r="K259" s="144">
        <f t="shared" si="4"/>
        <v>150</v>
      </c>
      <c r="L259" s="146">
        <f t="shared" si="4"/>
        <v>0.42965779467680609</v>
      </c>
      <c r="M259" s="144">
        <f t="shared" si="4"/>
        <v>15</v>
      </c>
      <c r="N259" s="145">
        <f t="shared" si="4"/>
        <v>2</v>
      </c>
      <c r="O259" s="144">
        <f t="shared" si="4"/>
        <v>13</v>
      </c>
      <c r="P259" s="146">
        <f t="shared" si="4"/>
        <v>0.13333333333333333</v>
      </c>
      <c r="Q259" s="144">
        <f t="shared" si="4"/>
        <v>14</v>
      </c>
      <c r="R259" s="145">
        <f t="shared" si="4"/>
        <v>3</v>
      </c>
      <c r="S259" s="144">
        <f t="shared" si="4"/>
        <v>11</v>
      </c>
      <c r="T259" s="146">
        <f t="shared" si="4"/>
        <v>0.21428571428571427</v>
      </c>
      <c r="U259" s="145">
        <f t="shared" si="4"/>
        <v>13</v>
      </c>
      <c r="V259" s="145">
        <f t="shared" si="4"/>
        <v>166</v>
      </c>
      <c r="W259" s="145">
        <f t="shared" si="4"/>
        <v>0</v>
      </c>
      <c r="X259" s="147">
        <f t="shared" si="4"/>
        <v>3</v>
      </c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5.75" x14ac:dyDescent="0.2">
      <c r="A260" s="293" t="s">
        <v>401</v>
      </c>
      <c r="B260" s="293"/>
      <c r="C260" s="293"/>
      <c r="D260" s="293"/>
      <c r="E260" s="148">
        <f t="shared" ref="E260:X260" si="5">E244</f>
        <v>1085</v>
      </c>
      <c r="F260" s="148">
        <f t="shared" si="5"/>
        <v>756</v>
      </c>
      <c r="G260" s="148">
        <f t="shared" si="5"/>
        <v>329</v>
      </c>
      <c r="H260" s="149">
        <f t="shared" si="5"/>
        <v>0.6967741935483871</v>
      </c>
      <c r="I260" s="148">
        <f t="shared" si="5"/>
        <v>1483</v>
      </c>
      <c r="J260" s="148">
        <f t="shared" si="5"/>
        <v>653</v>
      </c>
      <c r="K260" s="148">
        <f t="shared" si="5"/>
        <v>830</v>
      </c>
      <c r="L260" s="149">
        <f t="shared" si="5"/>
        <v>0.44032366824005392</v>
      </c>
      <c r="M260" s="148">
        <f t="shared" si="5"/>
        <v>44</v>
      </c>
      <c r="N260" s="148">
        <f t="shared" si="5"/>
        <v>17</v>
      </c>
      <c r="O260" s="148">
        <f t="shared" si="5"/>
        <v>27</v>
      </c>
      <c r="P260" s="149">
        <f t="shared" si="5"/>
        <v>0.38636363636363635</v>
      </c>
      <c r="Q260" s="148">
        <f t="shared" si="5"/>
        <v>59</v>
      </c>
      <c r="R260" s="148">
        <f t="shared" si="5"/>
        <v>15</v>
      </c>
      <c r="S260" s="148">
        <f t="shared" si="5"/>
        <v>44</v>
      </c>
      <c r="T260" s="149">
        <f t="shared" si="5"/>
        <v>0.25423728813559321</v>
      </c>
      <c r="U260" s="148">
        <f t="shared" si="5"/>
        <v>50</v>
      </c>
      <c r="V260" s="148">
        <f t="shared" si="5"/>
        <v>270</v>
      </c>
      <c r="W260" s="148">
        <f t="shared" si="5"/>
        <v>2</v>
      </c>
      <c r="X260" s="150">
        <f t="shared" si="5"/>
        <v>19</v>
      </c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x14ac:dyDescent="0.2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16"/>
      <c r="B262" s="16"/>
      <c r="C262" s="16"/>
      <c r="D262" s="16"/>
      <c r="H262" s="16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8.2" customHeight="1" x14ac:dyDescent="0.2">
      <c r="A263" s="285" t="s">
        <v>394</v>
      </c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 t="s">
        <v>395</v>
      </c>
      <c r="B264" s="286" t="s">
        <v>5</v>
      </c>
      <c r="C264" s="286" t="s">
        <v>6</v>
      </c>
      <c r="D264" s="286" t="s">
        <v>7</v>
      </c>
      <c r="E264" s="294" t="s">
        <v>8</v>
      </c>
      <c r="F264" s="294"/>
      <c r="G264" s="294"/>
      <c r="H264" s="294"/>
      <c r="I264" s="294"/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x14ac:dyDescent="0.2">
      <c r="A265" s="286"/>
      <c r="B265" s="286"/>
      <c r="C265" s="286"/>
      <c r="D265" s="286"/>
      <c r="E265" s="294"/>
      <c r="F265" s="294"/>
      <c r="G265" s="294"/>
      <c r="H265" s="294"/>
      <c r="I265" s="294"/>
      <c r="J265" s="294"/>
      <c r="K265" s="294"/>
      <c r="L265" s="294"/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4.65" customHeight="1" x14ac:dyDescent="0.2">
      <c r="A266" s="286"/>
      <c r="B266" s="286"/>
      <c r="C266" s="286"/>
      <c r="D266" s="286"/>
      <c r="E266" s="287" t="s">
        <v>13</v>
      </c>
      <c r="F266" s="287"/>
      <c r="G266" s="287"/>
      <c r="H266" s="287"/>
      <c r="I266" s="294" t="s">
        <v>14</v>
      </c>
      <c r="J266" s="294"/>
      <c r="K266" s="294"/>
      <c r="L266" s="294"/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22.5" x14ac:dyDescent="0.2">
      <c r="A267" s="286"/>
      <c r="B267" s="286"/>
      <c r="C267" s="286"/>
      <c r="D267" s="286"/>
      <c r="E267" s="128" t="s">
        <v>15</v>
      </c>
      <c r="F267" s="128" t="s">
        <v>16</v>
      </c>
      <c r="G267" s="128" t="s">
        <v>17</v>
      </c>
      <c r="H267" s="129" t="s">
        <v>18</v>
      </c>
      <c r="I267" s="128" t="s">
        <v>15</v>
      </c>
      <c r="J267" s="128" t="s">
        <v>16</v>
      </c>
      <c r="K267" s="128" t="s">
        <v>17</v>
      </c>
      <c r="L267" s="21" t="s">
        <v>18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89" t="s">
        <v>397</v>
      </c>
      <c r="B268" s="289"/>
      <c r="C268" s="289"/>
      <c r="D268" s="289"/>
      <c r="E268" s="130">
        <f t="shared" ref="E268:G272" si="6">E256+M256</f>
        <v>591</v>
      </c>
      <c r="F268" s="131">
        <f t="shared" si="6"/>
        <v>463</v>
      </c>
      <c r="G268" s="130">
        <f t="shared" si="6"/>
        <v>128</v>
      </c>
      <c r="H268" s="132">
        <f>F268/E268</f>
        <v>0.78341793570219964</v>
      </c>
      <c r="I268" s="130">
        <f t="shared" ref="I268:K272" si="7">I256+Q256</f>
        <v>784</v>
      </c>
      <c r="J268" s="131">
        <f t="shared" si="7"/>
        <v>410</v>
      </c>
      <c r="K268" s="130">
        <f t="shared" si="7"/>
        <v>374</v>
      </c>
      <c r="L268" s="151">
        <f>J268/I268</f>
        <v>0.52295918367346939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5" t="s">
        <v>398</v>
      </c>
      <c r="B269" s="295"/>
      <c r="C269" s="295"/>
      <c r="D269" s="295"/>
      <c r="E269" s="152">
        <f t="shared" si="6"/>
        <v>158</v>
      </c>
      <c r="F269" s="153">
        <f t="shared" si="6"/>
        <v>98</v>
      </c>
      <c r="G269" s="152">
        <f t="shared" si="6"/>
        <v>60</v>
      </c>
      <c r="H269" s="154">
        <f>F269/E269</f>
        <v>0.620253164556962</v>
      </c>
      <c r="I269" s="152">
        <f t="shared" si="7"/>
        <v>187</v>
      </c>
      <c r="J269" s="153">
        <f t="shared" si="7"/>
        <v>85</v>
      </c>
      <c r="K269" s="152">
        <f t="shared" si="7"/>
        <v>102</v>
      </c>
      <c r="L269" s="155">
        <f>J269/I269</f>
        <v>0.45454545454545453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1" t="s">
        <v>399</v>
      </c>
      <c r="B270" s="291"/>
      <c r="C270" s="291"/>
      <c r="D270" s="291"/>
      <c r="E270" s="139">
        <f t="shared" si="6"/>
        <v>159</v>
      </c>
      <c r="F270" s="140">
        <f t="shared" si="6"/>
        <v>87</v>
      </c>
      <c r="G270" s="139">
        <f t="shared" si="6"/>
        <v>72</v>
      </c>
      <c r="H270" s="141">
        <f>F270/E270</f>
        <v>0.54716981132075471</v>
      </c>
      <c r="I270" s="139">
        <f t="shared" si="7"/>
        <v>294</v>
      </c>
      <c r="J270" s="140">
        <f t="shared" si="7"/>
        <v>57</v>
      </c>
      <c r="K270" s="139">
        <f t="shared" si="7"/>
        <v>237</v>
      </c>
      <c r="L270" s="156">
        <f>J270/I270</f>
        <v>0.19387755102040816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5.75" x14ac:dyDescent="0.2">
      <c r="A271" s="292" t="s">
        <v>400</v>
      </c>
      <c r="B271" s="292"/>
      <c r="C271" s="292"/>
      <c r="D271" s="292"/>
      <c r="E271" s="144">
        <f t="shared" si="6"/>
        <v>221</v>
      </c>
      <c r="F271" s="145">
        <f t="shared" si="6"/>
        <v>125</v>
      </c>
      <c r="G271" s="144">
        <f t="shared" si="6"/>
        <v>96</v>
      </c>
      <c r="H271" s="146">
        <f>F271/E271</f>
        <v>0.56561085972850678</v>
      </c>
      <c r="I271" s="144">
        <f t="shared" si="7"/>
        <v>277</v>
      </c>
      <c r="J271" s="145">
        <f t="shared" si="7"/>
        <v>116</v>
      </c>
      <c r="K271" s="144">
        <f t="shared" si="7"/>
        <v>161</v>
      </c>
      <c r="L271" s="157">
        <f>J271/I271</f>
        <v>0.41877256317689532</v>
      </c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5.75" x14ac:dyDescent="0.2">
      <c r="A272" s="296" t="s">
        <v>401</v>
      </c>
      <c r="B272" s="296"/>
      <c r="C272" s="296"/>
      <c r="D272" s="296"/>
      <c r="E272" s="158">
        <f t="shared" si="6"/>
        <v>1129</v>
      </c>
      <c r="F272" s="148">
        <f t="shared" si="6"/>
        <v>773</v>
      </c>
      <c r="G272" s="158">
        <f t="shared" si="6"/>
        <v>356</v>
      </c>
      <c r="H272" s="159">
        <f>F272/E272</f>
        <v>0.68467670504871569</v>
      </c>
      <c r="I272" s="158">
        <f t="shared" si="7"/>
        <v>1542</v>
      </c>
      <c r="J272" s="148">
        <f t="shared" si="7"/>
        <v>668</v>
      </c>
      <c r="K272" s="158">
        <f t="shared" si="7"/>
        <v>874</v>
      </c>
      <c r="L272" s="160">
        <f>J272/I272</f>
        <v>0.43320363164721143</v>
      </c>
      <c r="O272" s="15"/>
      <c r="P272" s="126"/>
      <c r="Q272" s="15"/>
      <c r="R272" s="15"/>
      <c r="S272" s="15"/>
      <c r="T272" s="127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</row>
    <row r="273" spans="1:240" x14ac:dyDescent="0.2">
      <c r="A273" s="16"/>
      <c r="B273" s="16"/>
      <c r="C273" s="16"/>
      <c r="D273" s="16"/>
      <c r="H273" s="16"/>
      <c r="O273" s="15"/>
      <c r="P273" s="126"/>
      <c r="Q273" s="15"/>
      <c r="R273" s="15"/>
      <c r="S273" s="15"/>
      <c r="T273" s="127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</row>
    <row r="274" spans="1:240" ht="14.65" customHeight="1" x14ac:dyDescent="0.2">
      <c r="A274" s="16"/>
      <c r="B274" s="16"/>
      <c r="C274" s="297" t="s">
        <v>402</v>
      </c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240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240" x14ac:dyDescent="0.2">
      <c r="A276" s="16"/>
      <c r="B276" s="16"/>
      <c r="C276" s="297"/>
      <c r="D276" s="297"/>
      <c r="E276" s="297"/>
      <c r="F276" s="297"/>
      <c r="G276" s="297"/>
      <c r="H276" s="297"/>
      <c r="I276" s="297"/>
      <c r="J276" s="297"/>
      <c r="K276" s="297"/>
      <c r="L276" s="297"/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  <c r="AA276" s="297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240" x14ac:dyDescent="0.2">
      <c r="A277" s="16"/>
      <c r="B277" s="16"/>
      <c r="C277" s="297"/>
      <c r="D277" s="297"/>
      <c r="E277" s="297"/>
      <c r="F277" s="297"/>
      <c r="G277" s="297"/>
      <c r="H277" s="297"/>
      <c r="I277" s="297"/>
      <c r="J277" s="297"/>
      <c r="K277" s="297"/>
      <c r="L277" s="297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240" ht="55.5" customHeight="1" x14ac:dyDescent="0.2">
      <c r="A278" s="16"/>
      <c r="B278" s="16"/>
      <c r="C278" s="161" t="s">
        <v>403</v>
      </c>
      <c r="D278" s="162" t="s">
        <v>404</v>
      </c>
      <c r="E278" s="163">
        <v>44074</v>
      </c>
      <c r="F278" s="163">
        <v>44075</v>
      </c>
      <c r="G278" s="163">
        <v>44076</v>
      </c>
      <c r="H278" s="163">
        <v>44077</v>
      </c>
      <c r="I278" s="163">
        <v>44078</v>
      </c>
      <c r="J278" s="163">
        <v>44079</v>
      </c>
      <c r="K278" s="163">
        <v>44080</v>
      </c>
      <c r="L278" s="163">
        <v>44081</v>
      </c>
      <c r="M278" s="163">
        <v>44082</v>
      </c>
      <c r="N278" s="163">
        <v>44083</v>
      </c>
      <c r="O278" s="163">
        <v>44084</v>
      </c>
      <c r="P278" s="163">
        <v>44085</v>
      </c>
      <c r="Q278" s="163">
        <v>44086</v>
      </c>
      <c r="R278" s="163">
        <v>44087</v>
      </c>
      <c r="S278" s="163">
        <v>44088</v>
      </c>
      <c r="T278" s="163">
        <v>44089</v>
      </c>
      <c r="U278" s="163">
        <v>44090</v>
      </c>
      <c r="V278" s="163">
        <v>44091</v>
      </c>
      <c r="W278" s="163">
        <v>44092</v>
      </c>
      <c r="X278" s="163">
        <v>44093</v>
      </c>
      <c r="Y278" s="163">
        <v>44094</v>
      </c>
      <c r="Z278" s="163">
        <v>44095</v>
      </c>
      <c r="AA278" s="163">
        <v>44096</v>
      </c>
      <c r="AB278"/>
      <c r="AC278"/>
      <c r="AD278"/>
      <c r="AE278"/>
      <c r="AF278"/>
      <c r="AG278"/>
      <c r="AH278"/>
      <c r="AI278"/>
      <c r="AJ278"/>
      <c r="AK278"/>
    </row>
    <row r="279" spans="1:240" x14ac:dyDescent="0.2">
      <c r="A279" s="16"/>
      <c r="B279" s="16"/>
      <c r="C279" s="298" t="s">
        <v>397</v>
      </c>
      <c r="D279" s="164" t="s">
        <v>405</v>
      </c>
      <c r="E279" s="165">
        <v>0.83</v>
      </c>
      <c r="F279" s="165">
        <v>0.82</v>
      </c>
      <c r="G279" s="165">
        <v>0.82</v>
      </c>
      <c r="H279" s="165">
        <v>0.82</v>
      </c>
      <c r="I279" s="165">
        <v>0.82</v>
      </c>
      <c r="J279" s="165">
        <v>0.82</v>
      </c>
      <c r="K279" s="165">
        <v>0.82</v>
      </c>
      <c r="L279" s="165">
        <v>0.82</v>
      </c>
      <c r="M279" s="165">
        <v>0.83</v>
      </c>
      <c r="N279" s="165">
        <v>0.83</v>
      </c>
      <c r="O279" s="165">
        <v>0.83</v>
      </c>
      <c r="P279" s="165">
        <v>0.84</v>
      </c>
      <c r="Q279" s="165">
        <v>0.83</v>
      </c>
      <c r="R279" s="165">
        <v>0.83</v>
      </c>
      <c r="S279" s="165">
        <v>0.84</v>
      </c>
      <c r="T279" s="165">
        <v>0.84</v>
      </c>
      <c r="U279" s="165">
        <v>0.85</v>
      </c>
      <c r="V279" s="165">
        <v>0.85</v>
      </c>
      <c r="W279" s="165">
        <v>0.85</v>
      </c>
      <c r="X279" s="165">
        <v>0.85</v>
      </c>
      <c r="Y279" s="165">
        <v>0.84</v>
      </c>
      <c r="Z279" s="165">
        <v>0.83</v>
      </c>
      <c r="AA279" s="165">
        <v>0.82</v>
      </c>
      <c r="AB279"/>
      <c r="AC279"/>
      <c r="AD279"/>
      <c r="AE279"/>
      <c r="AF279"/>
      <c r="AG279"/>
      <c r="AH279"/>
      <c r="AI279"/>
      <c r="AJ279"/>
      <c r="AK279"/>
    </row>
    <row r="280" spans="1:240" x14ac:dyDescent="0.2">
      <c r="A280" s="16"/>
      <c r="B280" s="16"/>
      <c r="C280" s="298"/>
      <c r="D280" s="166" t="s">
        <v>406</v>
      </c>
      <c r="E280" s="167">
        <v>0.54</v>
      </c>
      <c r="F280" s="167">
        <v>0.55000000000000004</v>
      </c>
      <c r="G280" s="167">
        <v>0.56000000000000005</v>
      </c>
      <c r="H280" s="167">
        <v>0.56000000000000005</v>
      </c>
      <c r="I280" s="167">
        <v>0.56000000000000005</v>
      </c>
      <c r="J280" s="167">
        <v>0.56000000000000005</v>
      </c>
      <c r="K280" s="167">
        <v>0.56000000000000005</v>
      </c>
      <c r="L280" s="167">
        <v>0.56000000000000005</v>
      </c>
      <c r="M280" s="167">
        <v>0.56000000000000005</v>
      </c>
      <c r="N280" s="167">
        <v>0.55000000000000004</v>
      </c>
      <c r="O280" s="167">
        <v>0.55000000000000004</v>
      </c>
      <c r="P280" s="167">
        <v>0.55000000000000004</v>
      </c>
      <c r="Q280" s="167">
        <v>0.55000000000000004</v>
      </c>
      <c r="R280" s="167">
        <v>0.55000000000000004</v>
      </c>
      <c r="S280" s="167">
        <v>0.54</v>
      </c>
      <c r="T280" s="167">
        <v>0.54</v>
      </c>
      <c r="U280" s="167">
        <v>0.53</v>
      </c>
      <c r="V280" s="167">
        <v>0.53</v>
      </c>
      <c r="W280" s="167">
        <v>0.52</v>
      </c>
      <c r="X280" s="167">
        <v>0.52</v>
      </c>
      <c r="Y280" s="167">
        <v>0.51</v>
      </c>
      <c r="Z280" s="167">
        <v>0.51</v>
      </c>
      <c r="AA280" s="167">
        <v>0.51</v>
      </c>
      <c r="AB280"/>
      <c r="AC280"/>
      <c r="AD280"/>
      <c r="AE280"/>
      <c r="AF280"/>
      <c r="AG280"/>
      <c r="AH280"/>
      <c r="AI280"/>
      <c r="AJ280"/>
      <c r="AK280"/>
    </row>
    <row r="281" spans="1:240" x14ac:dyDescent="0.2">
      <c r="A281" s="16"/>
      <c r="B281" s="16"/>
      <c r="C281" s="298"/>
      <c r="D281" s="166" t="s">
        <v>407</v>
      </c>
      <c r="E281" s="167">
        <v>0.4</v>
      </c>
      <c r="F281" s="167">
        <v>0.39</v>
      </c>
      <c r="G281" s="167">
        <v>0.39</v>
      </c>
      <c r="H281" s="167">
        <v>0.39</v>
      </c>
      <c r="I281" s="167">
        <v>0.4</v>
      </c>
      <c r="J281" s="167">
        <v>0.42</v>
      </c>
      <c r="K281" s="167">
        <v>0.42</v>
      </c>
      <c r="L281" s="167">
        <v>0.41</v>
      </c>
      <c r="M281" s="167">
        <v>0.41</v>
      </c>
      <c r="N281" s="167">
        <v>0.4</v>
      </c>
      <c r="O281" s="167">
        <v>0.4</v>
      </c>
      <c r="P281" s="167">
        <v>0.41</v>
      </c>
      <c r="Q281" s="167">
        <v>0.41</v>
      </c>
      <c r="R281" s="167">
        <v>0.4</v>
      </c>
      <c r="S281" s="167">
        <v>0.41</v>
      </c>
      <c r="T281" s="167">
        <v>0.45</v>
      </c>
      <c r="U281" s="167">
        <v>0.49</v>
      </c>
      <c r="V281" s="167">
        <v>0.5</v>
      </c>
      <c r="W281" s="167">
        <v>0.5</v>
      </c>
      <c r="X281" s="167">
        <v>0.5</v>
      </c>
      <c r="Y281" s="167">
        <v>0.53</v>
      </c>
      <c r="Z281" s="167">
        <v>0.57999999999999996</v>
      </c>
      <c r="AA281" s="167">
        <v>0.6</v>
      </c>
      <c r="AB281"/>
      <c r="AC281"/>
      <c r="AD281"/>
      <c r="AE281"/>
      <c r="AF281"/>
      <c r="AG281"/>
      <c r="AH281"/>
      <c r="AI281"/>
      <c r="AJ281"/>
      <c r="AK281"/>
    </row>
    <row r="282" spans="1:240" x14ac:dyDescent="0.2">
      <c r="A282" s="16"/>
      <c r="B282" s="16"/>
      <c r="C282" s="298"/>
      <c r="D282" s="168" t="s">
        <v>408</v>
      </c>
      <c r="E282" s="169">
        <v>0.22</v>
      </c>
      <c r="F282" s="169">
        <v>0.24</v>
      </c>
      <c r="G282" s="169">
        <v>0.24</v>
      </c>
      <c r="H282" s="169">
        <v>0.22</v>
      </c>
      <c r="I282" s="169">
        <v>0.21</v>
      </c>
      <c r="J282" s="169">
        <v>0.21</v>
      </c>
      <c r="K282" s="169">
        <v>0.22</v>
      </c>
      <c r="L282" s="169">
        <v>0.21</v>
      </c>
      <c r="M282" s="169">
        <v>0.56000000000000005</v>
      </c>
      <c r="N282" s="169">
        <v>0.18</v>
      </c>
      <c r="O282" s="169">
        <v>0.2</v>
      </c>
      <c r="P282" s="169">
        <v>0.2</v>
      </c>
      <c r="Q282" s="169">
        <v>0.2</v>
      </c>
      <c r="R282" s="169">
        <v>0.2</v>
      </c>
      <c r="S282" s="169">
        <v>0.21</v>
      </c>
      <c r="T282" s="169">
        <v>0.22</v>
      </c>
      <c r="U282" s="169">
        <v>0.27</v>
      </c>
      <c r="V282" s="169">
        <v>0.28999999999999998</v>
      </c>
      <c r="W282" s="169">
        <v>0.31</v>
      </c>
      <c r="X282" s="169">
        <v>0.35</v>
      </c>
      <c r="Y282" s="169">
        <v>0.38</v>
      </c>
      <c r="Z282" s="169">
        <v>0.4</v>
      </c>
      <c r="AA282" s="169">
        <v>0.43</v>
      </c>
      <c r="AB282"/>
      <c r="AC282"/>
      <c r="AD282"/>
      <c r="AE282"/>
      <c r="AF282"/>
      <c r="AG282"/>
      <c r="AH282"/>
      <c r="AI282"/>
      <c r="AJ282"/>
      <c r="AK282"/>
    </row>
    <row r="283" spans="1:240" x14ac:dyDescent="0.2">
      <c r="A283" s="16"/>
      <c r="B283" s="16"/>
      <c r="C283" s="299" t="s">
        <v>398</v>
      </c>
      <c r="D283" s="170" t="s">
        <v>405</v>
      </c>
      <c r="E283" s="171">
        <v>0.6</v>
      </c>
      <c r="F283" s="171">
        <v>0.6</v>
      </c>
      <c r="G283" s="171">
        <v>0.61</v>
      </c>
      <c r="H283" s="171">
        <v>0.6</v>
      </c>
      <c r="I283" s="171">
        <v>0.59</v>
      </c>
      <c r="J283" s="171">
        <v>0.57999999999999996</v>
      </c>
      <c r="K283" s="171">
        <v>0.56999999999999995</v>
      </c>
      <c r="L283" s="171">
        <v>0.56999999999999995</v>
      </c>
      <c r="M283" s="171">
        <v>0.56000000000000005</v>
      </c>
      <c r="N283" s="171">
        <v>0.56000000000000005</v>
      </c>
      <c r="O283" s="171">
        <v>0.56999999999999995</v>
      </c>
      <c r="P283" s="171">
        <v>0.59</v>
      </c>
      <c r="Q283" s="171">
        <v>0.6</v>
      </c>
      <c r="R283" s="171">
        <v>0.62</v>
      </c>
      <c r="S283" s="171">
        <v>0.63</v>
      </c>
      <c r="T283" s="171">
        <v>0.64</v>
      </c>
      <c r="U283" s="171">
        <v>0.65</v>
      </c>
      <c r="V283" s="171">
        <v>0.65</v>
      </c>
      <c r="W283" s="171">
        <v>0.66</v>
      </c>
      <c r="X283" s="171">
        <v>0.66</v>
      </c>
      <c r="Y283" s="171">
        <v>0.65</v>
      </c>
      <c r="Z283" s="171">
        <v>0.66</v>
      </c>
      <c r="AA283" s="171">
        <v>0.65</v>
      </c>
      <c r="AB283"/>
      <c r="AC283"/>
      <c r="AD283"/>
      <c r="AE283"/>
      <c r="AF283"/>
      <c r="AG283"/>
      <c r="AH283"/>
      <c r="AI283"/>
      <c r="AJ283"/>
      <c r="AK283"/>
    </row>
    <row r="284" spans="1:240" x14ac:dyDescent="0.2">
      <c r="A284" s="16"/>
      <c r="B284" s="16"/>
      <c r="C284" s="299"/>
      <c r="D284" s="170" t="s">
        <v>406</v>
      </c>
      <c r="E284" s="171">
        <v>0.47</v>
      </c>
      <c r="F284" s="171">
        <v>0.49</v>
      </c>
      <c r="G284" s="171">
        <v>0.49</v>
      </c>
      <c r="H284" s="171">
        <v>0.5</v>
      </c>
      <c r="I284" s="171">
        <v>0.5</v>
      </c>
      <c r="J284" s="171">
        <v>0.51</v>
      </c>
      <c r="K284" s="171">
        <v>0.52</v>
      </c>
      <c r="L284" s="171">
        <v>0.52</v>
      </c>
      <c r="M284" s="171">
        <v>0.52</v>
      </c>
      <c r="N284" s="171">
        <v>0.52</v>
      </c>
      <c r="O284" s="171">
        <v>0.52</v>
      </c>
      <c r="P284" s="171">
        <v>0.52</v>
      </c>
      <c r="Q284" s="171">
        <v>0.5</v>
      </c>
      <c r="R284" s="171">
        <v>0.5</v>
      </c>
      <c r="S284" s="171">
        <v>0.5</v>
      </c>
      <c r="T284" s="171">
        <v>0.48</v>
      </c>
      <c r="U284" s="171">
        <v>0.47</v>
      </c>
      <c r="V284" s="171">
        <v>0.47</v>
      </c>
      <c r="W284" s="171">
        <v>0.47</v>
      </c>
      <c r="X284" s="171">
        <v>0.46</v>
      </c>
      <c r="Y284" s="171">
        <v>0.46</v>
      </c>
      <c r="Z284" s="171">
        <v>0.46</v>
      </c>
      <c r="AA284" s="171">
        <v>0.46</v>
      </c>
      <c r="AB284"/>
      <c r="AC284"/>
      <c r="AD284"/>
      <c r="AE284"/>
      <c r="AF284"/>
      <c r="AG284"/>
      <c r="AH284"/>
      <c r="AI284"/>
      <c r="AJ284"/>
      <c r="AK284"/>
    </row>
    <row r="285" spans="1:240" x14ac:dyDescent="0.2">
      <c r="A285" s="16"/>
      <c r="B285" s="16"/>
      <c r="C285" s="299"/>
      <c r="D285" s="170" t="s">
        <v>407</v>
      </c>
      <c r="E285" s="171">
        <v>0.28999999999999998</v>
      </c>
      <c r="F285" s="171">
        <v>0.28999999999999998</v>
      </c>
      <c r="G285" s="171">
        <v>0.28999999999999998</v>
      </c>
      <c r="H285" s="171">
        <v>0.28999999999999998</v>
      </c>
      <c r="I285" s="171">
        <v>0.36</v>
      </c>
      <c r="J285" s="171">
        <v>0.43</v>
      </c>
      <c r="K285" s="171">
        <v>0.5</v>
      </c>
      <c r="L285" s="171">
        <v>0.5</v>
      </c>
      <c r="M285" s="171">
        <v>0.5</v>
      </c>
      <c r="N285" s="171">
        <v>0.5</v>
      </c>
      <c r="O285" s="171">
        <v>0.5</v>
      </c>
      <c r="P285" s="171">
        <v>0.5</v>
      </c>
      <c r="Q285" s="171">
        <v>0.5</v>
      </c>
      <c r="R285" s="171">
        <v>0.43</v>
      </c>
      <c r="S285" s="171">
        <v>0.36</v>
      </c>
      <c r="T285" s="171">
        <v>0.28999999999999998</v>
      </c>
      <c r="U285" s="171">
        <v>0.21</v>
      </c>
      <c r="V285" s="171">
        <v>0.14000000000000001</v>
      </c>
      <c r="W285" s="171">
        <v>7.0000000000000007E-2</v>
      </c>
      <c r="X285" s="171">
        <v>0</v>
      </c>
      <c r="Y285" s="171">
        <v>7.0000000000000007E-2</v>
      </c>
      <c r="Z285" s="171">
        <v>7.0000000000000007E-2</v>
      </c>
      <c r="AA285" s="171">
        <v>0.14000000000000001</v>
      </c>
      <c r="AB285"/>
      <c r="AC285"/>
      <c r="AD285"/>
      <c r="AE285"/>
      <c r="AF285"/>
      <c r="AG285"/>
      <c r="AH285"/>
      <c r="AI285"/>
      <c r="AJ285"/>
      <c r="AK285"/>
    </row>
    <row r="286" spans="1:240" x14ac:dyDescent="0.2">
      <c r="A286" s="16"/>
      <c r="B286" s="16"/>
      <c r="C286" s="299"/>
      <c r="D286" s="170" t="s">
        <v>408</v>
      </c>
      <c r="E286" s="171">
        <v>0.05</v>
      </c>
      <c r="F286" s="171">
        <v>0.05</v>
      </c>
      <c r="G286" s="171">
        <v>0.05</v>
      </c>
      <c r="H286" s="171">
        <v>0.05</v>
      </c>
      <c r="I286" s="171">
        <v>0.14000000000000001</v>
      </c>
      <c r="J286" s="171">
        <v>0.24</v>
      </c>
      <c r="K286" s="171">
        <v>0.33</v>
      </c>
      <c r="L286" s="171">
        <v>0.48</v>
      </c>
      <c r="M286" s="171">
        <v>0.52</v>
      </c>
      <c r="N286" s="171">
        <v>0.52</v>
      </c>
      <c r="O286" s="171">
        <v>0.52</v>
      </c>
      <c r="P286" s="171">
        <v>0.43</v>
      </c>
      <c r="Q286" s="171">
        <v>0.33</v>
      </c>
      <c r="R286" s="171">
        <v>0.24</v>
      </c>
      <c r="S286" s="171">
        <v>0.1</v>
      </c>
      <c r="T286" s="171">
        <v>0.05</v>
      </c>
      <c r="U286" s="171">
        <v>0.05</v>
      </c>
      <c r="V286" s="171">
        <v>0.05</v>
      </c>
      <c r="W286" s="171">
        <v>0.05</v>
      </c>
      <c r="X286" s="171">
        <v>0.05</v>
      </c>
      <c r="Y286" s="171">
        <v>0.05</v>
      </c>
      <c r="Z286" s="171">
        <v>0.1</v>
      </c>
      <c r="AA286" s="171">
        <v>0.1</v>
      </c>
      <c r="AB286"/>
      <c r="AC286"/>
      <c r="AD286"/>
      <c r="AE286"/>
      <c r="AF286"/>
      <c r="AG286"/>
      <c r="AH286"/>
      <c r="AI286"/>
      <c r="AJ286"/>
      <c r="AK286"/>
    </row>
    <row r="287" spans="1:240" x14ac:dyDescent="0.2">
      <c r="A287" s="16"/>
      <c r="B287" s="16"/>
      <c r="C287" s="300" t="s">
        <v>399</v>
      </c>
      <c r="D287" s="172" t="s">
        <v>405</v>
      </c>
      <c r="E287" s="173">
        <v>0.56999999999999995</v>
      </c>
      <c r="F287" s="173">
        <v>0.57999999999999996</v>
      </c>
      <c r="G287" s="173">
        <v>0.6</v>
      </c>
      <c r="H287" s="173">
        <v>0.61</v>
      </c>
      <c r="I287" s="173">
        <v>0.62</v>
      </c>
      <c r="J287" s="173">
        <v>0.62</v>
      </c>
      <c r="K287" s="173">
        <v>0.62</v>
      </c>
      <c r="L287" s="173">
        <v>0.63</v>
      </c>
      <c r="M287" s="173">
        <v>0.63</v>
      </c>
      <c r="N287" s="173">
        <v>0.62</v>
      </c>
      <c r="O287" s="173">
        <v>0.61</v>
      </c>
      <c r="P287" s="173">
        <v>0.6</v>
      </c>
      <c r="Q287" s="173">
        <v>0.57999999999999996</v>
      </c>
      <c r="R287" s="173">
        <v>0.56999999999999995</v>
      </c>
      <c r="S287" s="173">
        <v>0.57999999999999996</v>
      </c>
      <c r="T287" s="173">
        <v>0.54</v>
      </c>
      <c r="U287" s="173">
        <v>0.52</v>
      </c>
      <c r="V287" s="173">
        <v>0.5</v>
      </c>
      <c r="W287" s="173">
        <v>0.49</v>
      </c>
      <c r="X287" s="173">
        <v>0.49</v>
      </c>
      <c r="Y287" s="173">
        <v>0.48</v>
      </c>
      <c r="Z287" s="173">
        <v>0.48</v>
      </c>
      <c r="AA287" s="173">
        <v>0.49</v>
      </c>
      <c r="AB287"/>
      <c r="AC287"/>
      <c r="AD287"/>
      <c r="AE287"/>
      <c r="AF287"/>
      <c r="AG287"/>
      <c r="AH287"/>
      <c r="AI287"/>
      <c r="AJ287"/>
      <c r="AK287"/>
    </row>
    <row r="288" spans="1:240" x14ac:dyDescent="0.2">
      <c r="A288" s="16"/>
      <c r="B288" s="16"/>
      <c r="C288" s="300"/>
      <c r="D288" s="174" t="s">
        <v>406</v>
      </c>
      <c r="E288" s="175">
        <v>0.28000000000000003</v>
      </c>
      <c r="F288" s="175">
        <v>0.28000000000000003</v>
      </c>
      <c r="G288" s="175">
        <v>0.28000000000000003</v>
      </c>
      <c r="H288" s="175">
        <v>0.28000000000000003</v>
      </c>
      <c r="I288" s="175">
        <v>0.28999999999999998</v>
      </c>
      <c r="J288" s="175">
        <v>0.28999999999999998</v>
      </c>
      <c r="K288" s="175">
        <v>0.3</v>
      </c>
      <c r="L288" s="175">
        <v>0.3</v>
      </c>
      <c r="M288" s="175">
        <v>0.31</v>
      </c>
      <c r="N288" s="175">
        <v>0.32</v>
      </c>
      <c r="O288" s="175">
        <v>0.32</v>
      </c>
      <c r="P288" s="175">
        <v>0.31</v>
      </c>
      <c r="Q288" s="175">
        <v>0.31</v>
      </c>
      <c r="R288" s="175">
        <v>0.3</v>
      </c>
      <c r="S288" s="175">
        <v>0.3</v>
      </c>
      <c r="T288" s="175">
        <v>0.28999999999999998</v>
      </c>
      <c r="U288" s="175">
        <v>0.28999999999999998</v>
      </c>
      <c r="V288" s="175">
        <v>0.28000000000000003</v>
      </c>
      <c r="W288" s="175">
        <v>0.28000000000000003</v>
      </c>
      <c r="X288" s="175">
        <v>0.27</v>
      </c>
      <c r="Y288" s="175">
        <v>0.26</v>
      </c>
      <c r="Z288" s="175">
        <v>0.25</v>
      </c>
      <c r="AA288" s="175">
        <v>0.24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0"/>
      <c r="D289" s="174" t="s">
        <v>407</v>
      </c>
      <c r="E289" s="175">
        <v>0.19</v>
      </c>
      <c r="F289" s="175">
        <v>0.18</v>
      </c>
      <c r="G289" s="175">
        <v>0.17</v>
      </c>
      <c r="H289" s="175">
        <v>0.18</v>
      </c>
      <c r="I289" s="175">
        <v>0.16</v>
      </c>
      <c r="J289" s="175">
        <v>0.16</v>
      </c>
      <c r="K289" s="175">
        <v>0.16</v>
      </c>
      <c r="L289" s="175">
        <v>0.16</v>
      </c>
      <c r="M289" s="175">
        <v>0.14000000000000001</v>
      </c>
      <c r="N289" s="175">
        <v>0.13</v>
      </c>
      <c r="O289" s="175">
        <v>0.12</v>
      </c>
      <c r="P289" s="175">
        <v>0.12</v>
      </c>
      <c r="Q289" s="175">
        <v>0.1</v>
      </c>
      <c r="R289" s="175">
        <v>0.09</v>
      </c>
      <c r="S289" s="175">
        <v>0.09</v>
      </c>
      <c r="T289" s="175">
        <v>0.09</v>
      </c>
      <c r="U289" s="175">
        <v>0.09</v>
      </c>
      <c r="V289" s="175">
        <v>0.1</v>
      </c>
      <c r="W289" s="175">
        <v>0.1</v>
      </c>
      <c r="X289" s="175">
        <v>0.12</v>
      </c>
      <c r="Y289" s="175">
        <v>0.12</v>
      </c>
      <c r="Z289" s="175">
        <v>0.12</v>
      </c>
      <c r="AA289" s="175">
        <v>0.13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0"/>
      <c r="D290" s="176" t="s">
        <v>408</v>
      </c>
      <c r="E290" s="177">
        <v>0.13</v>
      </c>
      <c r="F290" s="177">
        <v>0.13</v>
      </c>
      <c r="G290" s="177">
        <v>0.13</v>
      </c>
      <c r="H290" s="177">
        <v>0.13</v>
      </c>
      <c r="I290" s="177">
        <v>0.16</v>
      </c>
      <c r="J290" s="177">
        <v>0.18</v>
      </c>
      <c r="K290" s="177">
        <v>0.18</v>
      </c>
      <c r="L290" s="177">
        <v>0.16</v>
      </c>
      <c r="M290" s="177">
        <v>0.14000000000000001</v>
      </c>
      <c r="N290" s="177">
        <v>0.14000000000000001</v>
      </c>
      <c r="O290" s="177">
        <v>0.11</v>
      </c>
      <c r="P290" s="177">
        <v>0.11</v>
      </c>
      <c r="Q290" s="177">
        <v>0.11</v>
      </c>
      <c r="R290" s="177">
        <v>0.12</v>
      </c>
      <c r="S290" s="177">
        <v>0.13</v>
      </c>
      <c r="T290" s="177">
        <v>0.14000000000000001</v>
      </c>
      <c r="U290" s="177">
        <v>0.16</v>
      </c>
      <c r="V290" s="177">
        <v>0.17</v>
      </c>
      <c r="W290" s="177">
        <v>0.16</v>
      </c>
      <c r="X290" s="177">
        <v>0.14000000000000001</v>
      </c>
      <c r="Y290" s="177">
        <v>0.14000000000000001</v>
      </c>
      <c r="Z290" s="177">
        <v>0.14000000000000001</v>
      </c>
      <c r="AA290" s="177">
        <v>0.13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 t="s">
        <v>400</v>
      </c>
      <c r="D291" s="178" t="s">
        <v>405</v>
      </c>
      <c r="E291" s="179">
        <v>0.61</v>
      </c>
      <c r="F291" s="179">
        <v>0.61</v>
      </c>
      <c r="G291" s="179">
        <v>0.61</v>
      </c>
      <c r="H291" s="179">
        <v>0.62</v>
      </c>
      <c r="I291" s="179">
        <v>0.62</v>
      </c>
      <c r="J291" s="179">
        <v>0.62</v>
      </c>
      <c r="K291" s="179">
        <v>0.62</v>
      </c>
      <c r="L291" s="179">
        <v>0.63</v>
      </c>
      <c r="M291" s="179">
        <v>0.62</v>
      </c>
      <c r="N291" s="179">
        <v>0.62</v>
      </c>
      <c r="O291" s="179">
        <v>0.62</v>
      </c>
      <c r="P291" s="179">
        <v>0.63</v>
      </c>
      <c r="Q291" s="179">
        <v>0.64</v>
      </c>
      <c r="R291" s="179">
        <v>0.64</v>
      </c>
      <c r="S291" s="179">
        <v>0.65</v>
      </c>
      <c r="T291" s="179">
        <v>0.65</v>
      </c>
      <c r="U291" s="179">
        <v>0.67</v>
      </c>
      <c r="V291" s="179">
        <v>0.66</v>
      </c>
      <c r="W291" s="179">
        <v>0.65</v>
      </c>
      <c r="X291" s="179">
        <v>0.65</v>
      </c>
      <c r="Y291" s="179">
        <v>0.64</v>
      </c>
      <c r="Z291" s="179">
        <v>0.63</v>
      </c>
      <c r="AA291" s="179">
        <v>0.63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406</v>
      </c>
      <c r="E292" s="179">
        <v>0.48</v>
      </c>
      <c r="F292" s="179">
        <v>0.47</v>
      </c>
      <c r="G292" s="179">
        <v>0.47</v>
      </c>
      <c r="H292" s="179">
        <v>0.47</v>
      </c>
      <c r="I292" s="179">
        <v>0.47</v>
      </c>
      <c r="J292" s="179">
        <v>0.48</v>
      </c>
      <c r="K292" s="179">
        <v>0.49</v>
      </c>
      <c r="L292" s="179">
        <v>0.5</v>
      </c>
      <c r="M292" s="179">
        <v>0.51</v>
      </c>
      <c r="N292" s="179">
        <v>0.52</v>
      </c>
      <c r="O292" s="179">
        <v>0.52</v>
      </c>
      <c r="P292" s="179">
        <v>0.52</v>
      </c>
      <c r="Q292" s="179">
        <v>0.53</v>
      </c>
      <c r="R292" s="179">
        <v>0.53</v>
      </c>
      <c r="S292" s="179">
        <v>0.52</v>
      </c>
      <c r="T292" s="179">
        <v>0.51</v>
      </c>
      <c r="U292" s="179">
        <v>0.49</v>
      </c>
      <c r="V292" s="179">
        <v>0.49</v>
      </c>
      <c r="W292" s="179">
        <v>0.48</v>
      </c>
      <c r="X292" s="179">
        <v>0.48</v>
      </c>
      <c r="Y292" s="179">
        <v>0.47</v>
      </c>
      <c r="Z292" s="179">
        <v>0.48</v>
      </c>
      <c r="AA292" s="179">
        <v>0.47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1"/>
      <c r="D293" s="178" t="s">
        <v>407</v>
      </c>
      <c r="E293" s="179">
        <v>0.12</v>
      </c>
      <c r="F293" s="179">
        <v>0.1</v>
      </c>
      <c r="G293" s="179">
        <v>0.09</v>
      </c>
      <c r="H293" s="179">
        <v>0.12</v>
      </c>
      <c r="I293" s="179">
        <v>0.14000000000000001</v>
      </c>
      <c r="J293" s="179">
        <v>0.16</v>
      </c>
      <c r="K293" s="179">
        <v>0.21</v>
      </c>
      <c r="L293" s="179">
        <v>0.26</v>
      </c>
      <c r="M293" s="179">
        <v>0.28999999999999998</v>
      </c>
      <c r="N293" s="179">
        <v>0.31</v>
      </c>
      <c r="O293" s="179">
        <v>0.3</v>
      </c>
      <c r="P293" s="179">
        <v>0.3</v>
      </c>
      <c r="Q293" s="179">
        <v>0.31</v>
      </c>
      <c r="R293" s="179">
        <v>0.3</v>
      </c>
      <c r="S293" s="179">
        <v>0.28000000000000003</v>
      </c>
      <c r="T293" s="179">
        <v>0.28000000000000003</v>
      </c>
      <c r="U293" s="179">
        <v>0.3</v>
      </c>
      <c r="V293" s="179">
        <v>0.31</v>
      </c>
      <c r="W293" s="179">
        <v>0.31</v>
      </c>
      <c r="X293" s="179">
        <v>0.3</v>
      </c>
      <c r="Y293" s="179">
        <v>0.31</v>
      </c>
      <c r="Z293" s="179">
        <v>0.31</v>
      </c>
      <c r="AA293" s="179">
        <v>0.3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1"/>
      <c r="D294" s="178" t="s">
        <v>408</v>
      </c>
      <c r="E294" s="179">
        <v>0.08</v>
      </c>
      <c r="F294" s="179">
        <v>0.11</v>
      </c>
      <c r="G294" s="179">
        <v>0.11</v>
      </c>
      <c r="H294" s="179">
        <v>0.1</v>
      </c>
      <c r="I294" s="179">
        <v>0.09</v>
      </c>
      <c r="J294" s="179">
        <v>0.08</v>
      </c>
      <c r="K294" s="179">
        <v>7.0000000000000007E-2</v>
      </c>
      <c r="L294" s="179">
        <v>0.05</v>
      </c>
      <c r="M294" s="179">
        <v>0.02</v>
      </c>
      <c r="N294" s="179">
        <v>0.05</v>
      </c>
      <c r="O294" s="179">
        <v>0.06</v>
      </c>
      <c r="P294" s="179">
        <v>0.08</v>
      </c>
      <c r="Q294" s="179">
        <v>0.08</v>
      </c>
      <c r="R294" s="179">
        <v>0.08</v>
      </c>
      <c r="S294" s="179">
        <v>0.11</v>
      </c>
      <c r="T294" s="179">
        <v>0.11</v>
      </c>
      <c r="U294" s="179">
        <v>7.0000000000000007E-2</v>
      </c>
      <c r="V294" s="179">
        <v>0.05</v>
      </c>
      <c r="W294" s="179">
        <v>0.05</v>
      </c>
      <c r="X294" s="179">
        <v>0.03</v>
      </c>
      <c r="Y294" s="179">
        <v>0.04</v>
      </c>
      <c r="Z294" s="179">
        <v>0.06</v>
      </c>
      <c r="AA294" s="179">
        <v>0.09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 t="s">
        <v>409</v>
      </c>
      <c r="D295" s="180" t="s">
        <v>405</v>
      </c>
      <c r="E295" s="181">
        <v>0.72</v>
      </c>
      <c r="F295" s="181">
        <v>0.72</v>
      </c>
      <c r="G295" s="181">
        <v>0.72</v>
      </c>
      <c r="H295" s="181">
        <v>0.72</v>
      </c>
      <c r="I295" s="181">
        <v>0.73</v>
      </c>
      <c r="J295" s="181">
        <v>0.72</v>
      </c>
      <c r="K295" s="181">
        <v>0.72</v>
      </c>
      <c r="L295" s="181">
        <v>0.73</v>
      </c>
      <c r="M295" s="181">
        <v>0.73</v>
      </c>
      <c r="N295" s="181">
        <v>0.72</v>
      </c>
      <c r="O295" s="181">
        <v>0.73</v>
      </c>
      <c r="P295" s="181">
        <v>0.73</v>
      </c>
      <c r="Q295" s="181">
        <v>0.73</v>
      </c>
      <c r="R295" s="181">
        <v>0.73</v>
      </c>
      <c r="S295" s="181">
        <v>0.74</v>
      </c>
      <c r="T295" s="181">
        <v>0.74</v>
      </c>
      <c r="U295" s="181">
        <v>0.74</v>
      </c>
      <c r="V295" s="181">
        <v>0.74</v>
      </c>
      <c r="W295" s="181">
        <v>0.74</v>
      </c>
      <c r="X295" s="181">
        <v>0.74</v>
      </c>
      <c r="Y295" s="181">
        <v>0.73</v>
      </c>
      <c r="Z295" s="181">
        <v>0.72</v>
      </c>
      <c r="AA295" s="181">
        <v>0.72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2" t="s">
        <v>408</v>
      </c>
      <c r="E296" s="183">
        <v>0.47</v>
      </c>
      <c r="F296" s="183">
        <v>0.48</v>
      </c>
      <c r="G296" s="183">
        <v>0.49</v>
      </c>
      <c r="H296" s="183">
        <v>0.49</v>
      </c>
      <c r="I296" s="183">
        <v>0.49</v>
      </c>
      <c r="J296" s="183">
        <v>0.5</v>
      </c>
      <c r="K296" s="183">
        <v>0.5</v>
      </c>
      <c r="L296" s="183">
        <v>0.5</v>
      </c>
      <c r="M296" s="183">
        <v>0.5</v>
      </c>
      <c r="N296" s="183">
        <v>0.5</v>
      </c>
      <c r="O296" s="183">
        <v>0.5</v>
      </c>
      <c r="P296" s="183">
        <v>0.5</v>
      </c>
      <c r="Q296" s="183">
        <v>0.5</v>
      </c>
      <c r="R296" s="183">
        <v>0.5</v>
      </c>
      <c r="S296" s="183">
        <v>0.49</v>
      </c>
      <c r="T296" s="183">
        <v>0.48</v>
      </c>
      <c r="U296" s="183">
        <v>0.48</v>
      </c>
      <c r="V296" s="183">
        <v>0.47</v>
      </c>
      <c r="W296" s="183">
        <v>0.47</v>
      </c>
      <c r="X296" s="183">
        <v>0.46</v>
      </c>
      <c r="Y296" s="183">
        <v>0.45</v>
      </c>
      <c r="Z296" s="183">
        <v>0.45</v>
      </c>
      <c r="AA296" s="183">
        <v>0.45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2"/>
      <c r="D297" s="182" t="s">
        <v>407</v>
      </c>
      <c r="E297" s="183">
        <v>0.27</v>
      </c>
      <c r="F297" s="183">
        <v>0.25</v>
      </c>
      <c r="G297" s="183">
        <v>0.24</v>
      </c>
      <c r="H297" s="183">
        <v>0.26</v>
      </c>
      <c r="I297" s="183">
        <v>0.27</v>
      </c>
      <c r="J297" s="183">
        <v>0.28000000000000003</v>
      </c>
      <c r="K297" s="183">
        <v>0.3</v>
      </c>
      <c r="L297" s="183">
        <v>0.31</v>
      </c>
      <c r="M297" s="183">
        <v>0.32</v>
      </c>
      <c r="N297" s="183">
        <v>0.32</v>
      </c>
      <c r="O297" s="183">
        <v>0.31</v>
      </c>
      <c r="P297" s="183">
        <v>0.31</v>
      </c>
      <c r="Q297" s="183">
        <v>0.31</v>
      </c>
      <c r="R297" s="183">
        <v>0.28999999999999998</v>
      </c>
      <c r="S297" s="183">
        <v>0.28000000000000003</v>
      </c>
      <c r="T297" s="183">
        <v>0.28999999999999998</v>
      </c>
      <c r="U297" s="183">
        <v>0.31</v>
      </c>
      <c r="V297" s="183">
        <v>0.32</v>
      </c>
      <c r="W297" s="183">
        <v>0.31</v>
      </c>
      <c r="X297" s="183">
        <v>0.31</v>
      </c>
      <c r="Y297" s="183">
        <v>0.33</v>
      </c>
      <c r="Z297" s="183">
        <v>0.35</v>
      </c>
      <c r="AA297" s="183">
        <v>0.36</v>
      </c>
      <c r="AB297"/>
      <c r="AC297"/>
      <c r="AD297"/>
      <c r="AE297"/>
      <c r="AF297"/>
      <c r="AG297"/>
      <c r="AH297"/>
      <c r="AI297"/>
      <c r="AJ297"/>
      <c r="AK297"/>
    </row>
    <row r="298" spans="1:240" x14ac:dyDescent="0.2">
      <c r="A298" s="16"/>
      <c r="B298" s="16"/>
      <c r="C298" s="302"/>
      <c r="D298" s="184" t="s">
        <v>408</v>
      </c>
      <c r="E298" s="185">
        <v>0.16</v>
      </c>
      <c r="F298" s="185">
        <v>0.18</v>
      </c>
      <c r="G298" s="185">
        <v>0.17</v>
      </c>
      <c r="H298" s="185">
        <v>0.17</v>
      </c>
      <c r="I298" s="185">
        <v>0.17</v>
      </c>
      <c r="J298" s="185">
        <v>0.18</v>
      </c>
      <c r="K298" s="185">
        <v>0.18</v>
      </c>
      <c r="L298" s="185">
        <v>0.17</v>
      </c>
      <c r="M298" s="185">
        <v>0.16</v>
      </c>
      <c r="N298" s="185">
        <v>0.15</v>
      </c>
      <c r="O298" s="185">
        <v>0.16</v>
      </c>
      <c r="P298" s="185">
        <v>0.16</v>
      </c>
      <c r="Q298" s="185">
        <v>0.16</v>
      </c>
      <c r="R298" s="185">
        <v>0.15</v>
      </c>
      <c r="S298" s="185">
        <v>0.16</v>
      </c>
      <c r="T298" s="185">
        <v>0.16</v>
      </c>
      <c r="U298" s="185">
        <v>0.18</v>
      </c>
      <c r="V298" s="185">
        <v>0.19</v>
      </c>
      <c r="W298" s="185">
        <v>0.19</v>
      </c>
      <c r="X298" s="185">
        <v>0.19</v>
      </c>
      <c r="Y298" s="185">
        <v>0.21</v>
      </c>
      <c r="Z298" s="185">
        <v>0.22</v>
      </c>
      <c r="AA298" s="185">
        <v>0.23</v>
      </c>
      <c r="AB298"/>
      <c r="AC298"/>
      <c r="AD298"/>
      <c r="AE298"/>
      <c r="AF298"/>
      <c r="AG298"/>
      <c r="AH298"/>
      <c r="AI298"/>
      <c r="AJ298"/>
      <c r="AK298"/>
    </row>
    <row r="299" spans="1:240" x14ac:dyDescent="0.2">
      <c r="A299" s="16"/>
      <c r="B299" s="16"/>
      <c r="C299" s="303" t="s">
        <v>410</v>
      </c>
      <c r="D299" s="303"/>
      <c r="E299"/>
      <c r="F299"/>
      <c r="H299" s="16"/>
    </row>
    <row r="300" spans="1:240" x14ac:dyDescent="0.2">
      <c r="A300" s="16"/>
      <c r="B300" s="16"/>
      <c r="C300" s="186" t="s">
        <v>411</v>
      </c>
      <c r="D300"/>
      <c r="E300"/>
      <c r="F300"/>
      <c r="H300" s="16"/>
    </row>
    <row r="301" spans="1:240" x14ac:dyDescent="0.2">
      <c r="A301" s="16"/>
      <c r="B301" s="16"/>
      <c r="C301" s="16"/>
      <c r="D301" s="16"/>
      <c r="H301" s="16"/>
      <c r="O301" s="15"/>
      <c r="P301" s="126"/>
      <c r="Q301" s="15"/>
      <c r="R301" s="15"/>
      <c r="S301" s="15"/>
      <c r="T301" s="127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</row>
    <row r="302" spans="1:240" s="189" customFormat="1" ht="11.25" x14ac:dyDescent="0.2">
      <c r="A302" s="187"/>
      <c r="B302" s="187"/>
      <c r="C302" s="187"/>
      <c r="D302" s="187"/>
      <c r="E302" s="16"/>
      <c r="F302" s="16"/>
      <c r="G302" s="16"/>
      <c r="H302" s="17"/>
      <c r="I302" s="16"/>
      <c r="J302" s="16"/>
      <c r="K302" s="16"/>
      <c r="L302" s="16"/>
      <c r="M302" s="16"/>
      <c r="N302" s="16"/>
      <c r="O302" s="16"/>
      <c r="P302" s="17"/>
      <c r="Q302" s="16"/>
      <c r="R302" s="16"/>
      <c r="S302" s="16"/>
      <c r="T302" s="18"/>
      <c r="U302" s="188"/>
      <c r="V302" s="19"/>
      <c r="W302" s="188"/>
      <c r="X302" s="188"/>
    </row>
    <row r="303" spans="1:240" s="189" customFormat="1" ht="21.95" customHeight="1" x14ac:dyDescent="0.2">
      <c r="A303" s="187"/>
      <c r="B303" s="187"/>
      <c r="C303" s="187"/>
      <c r="D303" s="190" t="s">
        <v>412</v>
      </c>
      <c r="E303" s="191" t="s">
        <v>15</v>
      </c>
      <c r="F303" s="191" t="s">
        <v>16</v>
      </c>
      <c r="G303" s="191" t="s">
        <v>17</v>
      </c>
      <c r="H303" s="304" t="s">
        <v>18</v>
      </c>
      <c r="I303" s="304"/>
      <c r="J303" s="16"/>
      <c r="K303" s="16"/>
      <c r="L303" s="16"/>
      <c r="M303" s="16"/>
      <c r="N303" s="16"/>
      <c r="O303" s="16"/>
      <c r="P303" s="17"/>
      <c r="Q303" s="16"/>
      <c r="R303" s="16"/>
      <c r="S303" s="16"/>
      <c r="T303" s="18"/>
      <c r="U303" s="188"/>
      <c r="V303" s="19"/>
      <c r="W303" s="188"/>
      <c r="X303" s="188"/>
    </row>
    <row r="304" spans="1:240" ht="14.65" customHeight="1" x14ac:dyDescent="0.2">
      <c r="D304" s="192" t="s">
        <v>405</v>
      </c>
      <c r="E304" s="193">
        <f>E244</f>
        <v>1085</v>
      </c>
      <c r="F304" s="193">
        <f>F244</f>
        <v>756</v>
      </c>
      <c r="G304" s="193">
        <f>G244</f>
        <v>329</v>
      </c>
      <c r="H304" s="305">
        <f>F304/E304</f>
        <v>0.6967741935483871</v>
      </c>
      <c r="I304" s="305"/>
      <c r="M304" s="306"/>
      <c r="N304" s="306"/>
    </row>
    <row r="305" spans="1:14" ht="14.65" customHeight="1" x14ac:dyDescent="0.2">
      <c r="D305" s="192" t="s">
        <v>413</v>
      </c>
      <c r="E305" s="193">
        <f>I244</f>
        <v>1483</v>
      </c>
      <c r="F305" s="193">
        <f>J244</f>
        <v>653</v>
      </c>
      <c r="G305" s="193">
        <f>K244</f>
        <v>830</v>
      </c>
      <c r="H305" s="305">
        <f>F305/E305</f>
        <v>0.44032366824005392</v>
      </c>
      <c r="I305" s="305"/>
    </row>
    <row r="306" spans="1:14" ht="14.65" customHeight="1" x14ac:dyDescent="0.2">
      <c r="D306" s="192" t="s">
        <v>407</v>
      </c>
      <c r="E306" s="193">
        <f>M244</f>
        <v>44</v>
      </c>
      <c r="F306" s="193">
        <f>N244</f>
        <v>17</v>
      </c>
      <c r="G306" s="193">
        <f>O244</f>
        <v>27</v>
      </c>
      <c r="H306" s="305">
        <f>F306/E306</f>
        <v>0.38636363636363635</v>
      </c>
      <c r="I306" s="305"/>
    </row>
    <row r="307" spans="1:14" ht="14.65" customHeight="1" x14ac:dyDescent="0.2">
      <c r="D307" s="192" t="s">
        <v>414</v>
      </c>
      <c r="E307" s="193">
        <f>Q244</f>
        <v>59</v>
      </c>
      <c r="F307" s="193">
        <f>R244</f>
        <v>15</v>
      </c>
      <c r="G307" s="193">
        <f>S244</f>
        <v>44</v>
      </c>
      <c r="H307" s="305">
        <f>F307/E307</f>
        <v>0.25423728813559321</v>
      </c>
      <c r="I307" s="305"/>
    </row>
    <row r="308" spans="1:14" ht="14.65" customHeight="1" x14ac:dyDescent="0.2">
      <c r="D308" s="194" t="s">
        <v>401</v>
      </c>
      <c r="E308" s="158">
        <f>SUM(E304:E307)</f>
        <v>2671</v>
      </c>
      <c r="F308" s="158">
        <f>SUM(F304:F307)</f>
        <v>1441</v>
      </c>
      <c r="G308" s="158">
        <f>SUM(G304:G307)</f>
        <v>1230</v>
      </c>
      <c r="H308" s="307">
        <f>F308/E308</f>
        <v>0.53949831523773872</v>
      </c>
      <c r="I308" s="307"/>
    </row>
    <row r="310" spans="1:14" ht="87" customHeight="1" x14ac:dyDescent="0.2">
      <c r="D310" s="190" t="s">
        <v>415</v>
      </c>
      <c r="E310" s="195" t="s">
        <v>416</v>
      </c>
      <c r="F310" s="195" t="s">
        <v>417</v>
      </c>
      <c r="G310" s="195" t="s">
        <v>418</v>
      </c>
      <c r="H310" s="308" t="s">
        <v>419</v>
      </c>
      <c r="I310" s="308"/>
    </row>
    <row r="311" spans="1:14" ht="14.65" customHeight="1" x14ac:dyDescent="0.2">
      <c r="D311" s="192" t="s">
        <v>405</v>
      </c>
      <c r="E311" s="193">
        <f>F304</f>
        <v>756</v>
      </c>
      <c r="F311" s="193">
        <f>U244</f>
        <v>50</v>
      </c>
      <c r="G311" s="193">
        <v>95</v>
      </c>
      <c r="H311" s="309">
        <f>E311+F311+G311</f>
        <v>901</v>
      </c>
      <c r="I311" s="309">
        <f>SUM(E311:H311)</f>
        <v>1802</v>
      </c>
      <c r="J311" s="18"/>
    </row>
    <row r="312" spans="1:14" ht="14.65" customHeight="1" x14ac:dyDescent="0.2">
      <c r="D312" s="192" t="s">
        <v>413</v>
      </c>
      <c r="E312" s="193">
        <f>F305</f>
        <v>653</v>
      </c>
      <c r="F312" s="193">
        <f>V244</f>
        <v>270</v>
      </c>
      <c r="G312" s="193">
        <v>123</v>
      </c>
      <c r="H312" s="309">
        <f>E312+F312+G312</f>
        <v>1046</v>
      </c>
      <c r="I312" s="309"/>
    </row>
    <row r="313" spans="1:14" ht="14.65" customHeight="1" x14ac:dyDescent="0.2">
      <c r="D313" s="192" t="s">
        <v>407</v>
      </c>
      <c r="E313" s="193">
        <f>F306</f>
        <v>17</v>
      </c>
      <c r="F313" s="193">
        <f>W244</f>
        <v>2</v>
      </c>
      <c r="G313" s="196">
        <v>2</v>
      </c>
      <c r="H313" s="309">
        <f>E313+F313+G313</f>
        <v>21</v>
      </c>
      <c r="I313" s="309"/>
    </row>
    <row r="314" spans="1:14" ht="14.65" customHeight="1" x14ac:dyDescent="0.2">
      <c r="D314" s="192" t="s">
        <v>414</v>
      </c>
      <c r="E314" s="193">
        <f>F307</f>
        <v>15</v>
      </c>
      <c r="F314" s="193">
        <f>X244</f>
        <v>19</v>
      </c>
      <c r="G314" s="196">
        <v>5</v>
      </c>
      <c r="H314" s="309">
        <f>E314+F314+G314</f>
        <v>39</v>
      </c>
      <c r="I314" s="309"/>
    </row>
    <row r="315" spans="1:14" ht="14.65" customHeight="1" x14ac:dyDescent="0.2">
      <c r="D315" s="194" t="s">
        <v>401</v>
      </c>
      <c r="E315" s="197">
        <f>SUM(E311:E314)</f>
        <v>1441</v>
      </c>
      <c r="F315" s="197">
        <f>SUM(F311:F314)</f>
        <v>341</v>
      </c>
      <c r="G315" s="197">
        <f>SUM(G311:G314)</f>
        <v>225</v>
      </c>
      <c r="H315" s="310">
        <f>H311+H312+H313+H314</f>
        <v>2007</v>
      </c>
      <c r="I315" s="310">
        <f>F315+G315+H315</f>
        <v>2573</v>
      </c>
    </row>
    <row r="317" spans="1:14" x14ac:dyDescent="0.2">
      <c r="A317" s="281" t="s">
        <v>420</v>
      </c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</row>
    <row r="318" spans="1:14" x14ac:dyDescent="0.2">
      <c r="A318" s="281" t="s">
        <v>421</v>
      </c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</row>
    <row r="319" spans="1:14" ht="25.35" customHeight="1" x14ac:dyDescent="0.2">
      <c r="A319" s="16"/>
      <c r="B319" s="16"/>
      <c r="C319" s="16"/>
      <c r="D319" s="311" t="s">
        <v>433</v>
      </c>
      <c r="E319" s="311" t="s">
        <v>423</v>
      </c>
      <c r="F319" s="311"/>
      <c r="G319" s="311"/>
      <c r="H319" s="311"/>
      <c r="I319" s="311"/>
      <c r="J319" s="311"/>
      <c r="K319" s="311"/>
      <c r="L319" s="311"/>
      <c r="M319" s="311"/>
    </row>
    <row r="320" spans="1:14" ht="14.65" customHeight="1" x14ac:dyDescent="0.2">
      <c r="A320" s="16"/>
      <c r="B320" s="16"/>
      <c r="C320" s="16"/>
      <c r="D320" s="312" t="s">
        <v>404</v>
      </c>
      <c r="E320" s="313" t="s">
        <v>424</v>
      </c>
      <c r="F320" s="313"/>
      <c r="G320" s="313"/>
      <c r="H320" s="314" t="s">
        <v>425</v>
      </c>
      <c r="I320" s="314"/>
      <c r="J320" s="314"/>
      <c r="K320" s="315" t="s">
        <v>426</v>
      </c>
      <c r="L320" s="315"/>
      <c r="M320" s="315"/>
    </row>
    <row r="321" spans="1:240" x14ac:dyDescent="0.2">
      <c r="A321" s="16"/>
      <c r="B321" s="16"/>
      <c r="C321" s="16"/>
      <c r="D321" s="312"/>
      <c r="E321" s="198" t="s">
        <v>427</v>
      </c>
      <c r="F321" s="198" t="s">
        <v>428</v>
      </c>
      <c r="G321" s="198" t="s">
        <v>401</v>
      </c>
      <c r="H321" s="199" t="s">
        <v>429</v>
      </c>
      <c r="I321" s="199" t="s">
        <v>428</v>
      </c>
      <c r="J321" s="199" t="s">
        <v>401</v>
      </c>
      <c r="K321" s="200" t="s">
        <v>427</v>
      </c>
      <c r="L321" s="200" t="s">
        <v>428</v>
      </c>
      <c r="M321" s="201" t="s">
        <v>401</v>
      </c>
    </row>
    <row r="322" spans="1:240" x14ac:dyDescent="0.2">
      <c r="A322" s="16"/>
      <c r="B322" s="16"/>
      <c r="C322" s="16"/>
      <c r="D322" s="202" t="s">
        <v>13</v>
      </c>
      <c r="E322" s="203">
        <f>K322-H322</f>
        <v>429</v>
      </c>
      <c r="F322" s="203">
        <v>396</v>
      </c>
      <c r="G322" s="203">
        <f>SUM(E322:F322)</f>
        <v>825</v>
      </c>
      <c r="H322" s="204">
        <v>29</v>
      </c>
      <c r="I322" s="204">
        <v>68</v>
      </c>
      <c r="J322" s="204">
        <f>SUM(H322:I322)</f>
        <v>97</v>
      </c>
      <c r="K322" s="205">
        <f>M322-L322</f>
        <v>458</v>
      </c>
      <c r="L322" s="205">
        <f>F322+I322</f>
        <v>464</v>
      </c>
      <c r="M322" s="206">
        <f>H311+H313</f>
        <v>922</v>
      </c>
    </row>
    <row r="323" spans="1:240" x14ac:dyDescent="0.2">
      <c r="A323" s="16"/>
      <c r="B323" s="16"/>
      <c r="C323" s="16"/>
      <c r="D323" s="202" t="s">
        <v>430</v>
      </c>
      <c r="E323" s="203">
        <f>K323-H323</f>
        <v>572</v>
      </c>
      <c r="F323" s="203">
        <v>385</v>
      </c>
      <c r="G323" s="203">
        <f>SUM(E323:F323)</f>
        <v>957</v>
      </c>
      <c r="H323" s="204">
        <v>40</v>
      </c>
      <c r="I323" s="204">
        <v>88</v>
      </c>
      <c r="J323" s="204">
        <f>SUM(H323:I323)</f>
        <v>128</v>
      </c>
      <c r="K323" s="205">
        <f>M323-L323</f>
        <v>612</v>
      </c>
      <c r="L323" s="205">
        <f>F323+I323</f>
        <v>473</v>
      </c>
      <c r="M323" s="206">
        <f>H312+H314</f>
        <v>1085</v>
      </c>
    </row>
    <row r="324" spans="1:240" x14ac:dyDescent="0.2">
      <c r="A324" s="16"/>
      <c r="B324" s="16"/>
      <c r="C324" s="16"/>
      <c r="D324" s="207" t="s">
        <v>431</v>
      </c>
      <c r="E324" s="208">
        <f>K324-H324</f>
        <v>1001</v>
      </c>
      <c r="F324" s="208">
        <f>SUM(F322:F323)</f>
        <v>781</v>
      </c>
      <c r="G324" s="208">
        <f>SUM(E324:F324)</f>
        <v>1782</v>
      </c>
      <c r="H324" s="209">
        <f t="shared" ref="H324:M324" si="8">SUM(H322:H323)</f>
        <v>69</v>
      </c>
      <c r="I324" s="209">
        <f t="shared" si="8"/>
        <v>156</v>
      </c>
      <c r="J324" s="209">
        <f t="shared" si="8"/>
        <v>225</v>
      </c>
      <c r="K324" s="210">
        <f t="shared" si="8"/>
        <v>1070</v>
      </c>
      <c r="L324" s="210">
        <f t="shared" si="8"/>
        <v>937</v>
      </c>
      <c r="M324" s="211">
        <f t="shared" si="8"/>
        <v>2007</v>
      </c>
    </row>
    <row r="325" spans="1:240" x14ac:dyDescent="0.2">
      <c r="A325" s="16"/>
      <c r="B325" s="16"/>
      <c r="C325" s="16"/>
      <c r="D325" s="186" t="s">
        <v>411</v>
      </c>
    </row>
    <row r="326" spans="1:240" ht="14.65" customHeight="1" x14ac:dyDescent="0.2">
      <c r="A326" s="16"/>
      <c r="B326" s="16"/>
      <c r="C326" s="16"/>
      <c r="D326" s="303" t="s">
        <v>432</v>
      </c>
      <c r="E326" s="303"/>
      <c r="F326" s="303"/>
      <c r="G326" s="303"/>
      <c r="H326" s="303"/>
      <c r="I326" s="303"/>
      <c r="J326" s="303"/>
      <c r="K326" s="303"/>
      <c r="L326" s="303"/>
      <c r="M326" s="303"/>
    </row>
    <row r="327" spans="1:240" ht="25.7" customHeight="1" x14ac:dyDescent="0.2">
      <c r="A327"/>
      <c r="B327"/>
      <c r="C327" s="16"/>
      <c r="D327" s="316" t="s">
        <v>433</v>
      </c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  <c r="AA327" s="316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58.5" customHeight="1" x14ac:dyDescent="0.2">
      <c r="A328"/>
      <c r="B328"/>
      <c r="C328" s="16"/>
      <c r="D328" s="212" t="s">
        <v>404</v>
      </c>
      <c r="E328" s="213">
        <v>44074</v>
      </c>
      <c r="F328" s="213">
        <v>44075</v>
      </c>
      <c r="G328" s="213">
        <v>44076</v>
      </c>
      <c r="H328" s="213">
        <v>44077</v>
      </c>
      <c r="I328" s="213">
        <v>44078</v>
      </c>
      <c r="J328" s="213">
        <v>44079</v>
      </c>
      <c r="K328" s="213">
        <v>44080</v>
      </c>
      <c r="L328" s="213">
        <v>44081</v>
      </c>
      <c r="M328" s="213">
        <v>44082</v>
      </c>
      <c r="N328" s="213">
        <v>44083</v>
      </c>
      <c r="O328" s="213">
        <v>44084</v>
      </c>
      <c r="P328" s="213">
        <v>44085</v>
      </c>
      <c r="Q328" s="213">
        <v>44086</v>
      </c>
      <c r="R328" s="213">
        <v>44087</v>
      </c>
      <c r="S328" s="213">
        <v>44088</v>
      </c>
      <c r="T328" s="213">
        <v>44089</v>
      </c>
      <c r="U328" s="213">
        <v>44090</v>
      </c>
      <c r="V328" s="213">
        <v>44091</v>
      </c>
      <c r="W328" s="213">
        <v>44092</v>
      </c>
      <c r="X328" s="213">
        <v>44093</v>
      </c>
      <c r="Y328" s="213">
        <v>44094</v>
      </c>
      <c r="Z328" s="213">
        <v>44095</v>
      </c>
      <c r="AA328" s="213">
        <v>44096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4" t="s">
        <v>13</v>
      </c>
      <c r="E329" s="215">
        <v>954</v>
      </c>
      <c r="F329" s="215">
        <v>945</v>
      </c>
      <c r="G329" s="215">
        <v>975</v>
      </c>
      <c r="H329" s="215">
        <v>952</v>
      </c>
      <c r="I329" s="215">
        <v>933</v>
      </c>
      <c r="J329" s="215">
        <v>966</v>
      </c>
      <c r="K329" s="215">
        <v>957</v>
      </c>
      <c r="L329" s="215">
        <v>945</v>
      </c>
      <c r="M329" s="215">
        <v>942</v>
      </c>
      <c r="N329" s="215">
        <v>935</v>
      </c>
      <c r="O329" s="215">
        <v>962</v>
      </c>
      <c r="P329" s="215">
        <v>967</v>
      </c>
      <c r="Q329" s="215">
        <v>964</v>
      </c>
      <c r="R329" s="215">
        <v>978</v>
      </c>
      <c r="S329" s="215">
        <v>994</v>
      </c>
      <c r="T329" s="215">
        <v>952</v>
      </c>
      <c r="U329" s="215">
        <v>952</v>
      </c>
      <c r="V329" s="215">
        <v>956</v>
      </c>
      <c r="W329" s="215">
        <v>956</v>
      </c>
      <c r="X329" s="215">
        <v>959</v>
      </c>
      <c r="Y329" s="215">
        <v>936</v>
      </c>
      <c r="Z329" s="215">
        <v>944</v>
      </c>
      <c r="AA329" s="215">
        <v>922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0" spans="1:240" ht="22.7" customHeight="1" x14ac:dyDescent="0.2">
      <c r="A330"/>
      <c r="B330"/>
      <c r="C330" s="16"/>
      <c r="D330" s="216" t="s">
        <v>430</v>
      </c>
      <c r="E330" s="217">
        <v>1211</v>
      </c>
      <c r="F330" s="217">
        <v>1267</v>
      </c>
      <c r="G330" s="217">
        <v>1329</v>
      </c>
      <c r="H330" s="217">
        <v>1297</v>
      </c>
      <c r="I330" s="217">
        <v>1331</v>
      </c>
      <c r="J330" s="217">
        <v>1316</v>
      </c>
      <c r="K330" s="217">
        <v>1331</v>
      </c>
      <c r="L330" s="217">
        <v>1354</v>
      </c>
      <c r="M330" s="217">
        <v>1356</v>
      </c>
      <c r="N330" s="217">
        <v>1301</v>
      </c>
      <c r="O330" s="217">
        <v>1268</v>
      </c>
      <c r="P330" s="217">
        <v>1263</v>
      </c>
      <c r="Q330" s="217">
        <v>1279</v>
      </c>
      <c r="R330" s="217">
        <v>1257</v>
      </c>
      <c r="S330" s="217">
        <v>1216</v>
      </c>
      <c r="T330" s="217">
        <v>1202</v>
      </c>
      <c r="U330" s="217">
        <v>1155</v>
      </c>
      <c r="V330" s="217">
        <v>1173</v>
      </c>
      <c r="W330" s="217">
        <v>1179</v>
      </c>
      <c r="X330" s="217">
        <v>1161</v>
      </c>
      <c r="Y330" s="217">
        <v>1130</v>
      </c>
      <c r="Z330" s="217">
        <v>1131</v>
      </c>
      <c r="AA330" s="217">
        <v>1085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</row>
    <row r="331" spans="1:240" ht="22.7" customHeight="1" x14ac:dyDescent="0.2">
      <c r="A331"/>
      <c r="B331"/>
      <c r="C331" s="16"/>
      <c r="D331" s="218" t="s">
        <v>434</v>
      </c>
      <c r="E331" s="219">
        <f t="shared" ref="E331:AA331" si="9">SUM(E329:E330)</f>
        <v>2165</v>
      </c>
      <c r="F331" s="219">
        <f t="shared" si="9"/>
        <v>2212</v>
      </c>
      <c r="G331" s="219">
        <f t="shared" si="9"/>
        <v>2304</v>
      </c>
      <c r="H331" s="219">
        <f t="shared" si="9"/>
        <v>2249</v>
      </c>
      <c r="I331" s="219">
        <f t="shared" si="9"/>
        <v>2264</v>
      </c>
      <c r="J331" s="219">
        <f t="shared" si="9"/>
        <v>2282</v>
      </c>
      <c r="K331" s="219">
        <f t="shared" si="9"/>
        <v>2288</v>
      </c>
      <c r="L331" s="219">
        <f t="shared" si="9"/>
        <v>2299</v>
      </c>
      <c r="M331" s="219">
        <f t="shared" si="9"/>
        <v>2298</v>
      </c>
      <c r="N331" s="219">
        <f t="shared" si="9"/>
        <v>2236</v>
      </c>
      <c r="O331" s="219">
        <f t="shared" si="9"/>
        <v>2230</v>
      </c>
      <c r="P331" s="219">
        <f t="shared" si="9"/>
        <v>2230</v>
      </c>
      <c r="Q331" s="219">
        <f t="shared" si="9"/>
        <v>2243</v>
      </c>
      <c r="R331" s="219">
        <f t="shared" si="9"/>
        <v>2235</v>
      </c>
      <c r="S331" s="219">
        <f t="shared" si="9"/>
        <v>2210</v>
      </c>
      <c r="T331" s="219">
        <f t="shared" si="9"/>
        <v>2154</v>
      </c>
      <c r="U331" s="219">
        <f t="shared" si="9"/>
        <v>2107</v>
      </c>
      <c r="V331" s="219">
        <f t="shared" si="9"/>
        <v>2129</v>
      </c>
      <c r="W331" s="219">
        <f t="shared" si="9"/>
        <v>2135</v>
      </c>
      <c r="X331" s="219">
        <f t="shared" si="9"/>
        <v>2120</v>
      </c>
      <c r="Y331" s="219">
        <f t="shared" si="9"/>
        <v>2066</v>
      </c>
      <c r="Z331" s="219">
        <f t="shared" si="9"/>
        <v>2075</v>
      </c>
      <c r="AA331" s="219">
        <f t="shared" si="9"/>
        <v>2007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</row>
    <row r="333" spans="1:240" ht="28.35" customHeight="1" x14ac:dyDescent="0.2">
      <c r="C333" s="317" t="s">
        <v>435</v>
      </c>
      <c r="D333" s="317"/>
      <c r="E333" s="317"/>
      <c r="F333" s="317"/>
      <c r="G333" s="317"/>
      <c r="H333" s="318" t="s">
        <v>436</v>
      </c>
      <c r="I333" s="318"/>
      <c r="J333" s="318"/>
      <c r="K333" s="318"/>
      <c r="L333" s="319" t="s">
        <v>437</v>
      </c>
      <c r="M333" s="319"/>
      <c r="N333" s="319"/>
      <c r="O333" s="319"/>
      <c r="P333" s="320" t="s">
        <v>438</v>
      </c>
      <c r="Q333" s="320"/>
      <c r="R333" s="320"/>
      <c r="S333" s="320"/>
      <c r="T333" s="361" t="s">
        <v>426</v>
      </c>
      <c r="U333" s="361"/>
      <c r="V333" s="361"/>
      <c r="W333" s="361"/>
    </row>
    <row r="334" spans="1:240" x14ac:dyDescent="0.2">
      <c r="C334" s="317"/>
      <c r="D334" s="317"/>
      <c r="E334" s="317"/>
      <c r="F334" s="317"/>
      <c r="G334" s="317"/>
      <c r="H334" s="322" t="s">
        <v>439</v>
      </c>
      <c r="I334" s="322"/>
      <c r="J334" s="323" t="s">
        <v>440</v>
      </c>
      <c r="K334" s="323"/>
      <c r="L334" s="324" t="s">
        <v>439</v>
      </c>
      <c r="M334" s="324"/>
      <c r="N334" s="325" t="s">
        <v>440</v>
      </c>
      <c r="O334" s="325"/>
      <c r="P334" s="326" t="s">
        <v>439</v>
      </c>
      <c r="Q334" s="326"/>
      <c r="R334" s="327" t="s">
        <v>440</v>
      </c>
      <c r="S334" s="327"/>
      <c r="T334" s="362" t="s">
        <v>439</v>
      </c>
      <c r="U334" s="362"/>
      <c r="V334" s="363" t="s">
        <v>440</v>
      </c>
      <c r="W334" s="363"/>
    </row>
    <row r="335" spans="1:240" ht="14.65" customHeight="1" x14ac:dyDescent="0.2">
      <c r="C335" s="362" t="s">
        <v>441</v>
      </c>
      <c r="D335" s="364" t="s">
        <v>442</v>
      </c>
      <c r="E335" s="365" t="s">
        <v>443</v>
      </c>
      <c r="F335" s="365"/>
      <c r="G335" s="365"/>
      <c r="H335" s="332">
        <v>2480</v>
      </c>
      <c r="I335" s="332"/>
      <c r="J335" s="333">
        <f>H335/H341</f>
        <v>0.17039989006458706</v>
      </c>
      <c r="K335" s="333"/>
      <c r="L335" s="334">
        <v>707</v>
      </c>
      <c r="M335" s="334"/>
      <c r="N335" s="335">
        <f>L335/L341</f>
        <v>0.15859129654553611</v>
      </c>
      <c r="O335" s="335"/>
      <c r="P335" s="336">
        <v>29</v>
      </c>
      <c r="Q335" s="336"/>
      <c r="R335" s="337">
        <f>P335/P341</f>
        <v>0.26363636363636361</v>
      </c>
      <c r="S335" s="337"/>
      <c r="T335" s="379">
        <f>H335+L335+P335</f>
        <v>3216</v>
      </c>
      <c r="U335" s="379"/>
      <c r="V335" s="380">
        <f>T335/T341</f>
        <v>0.16819204016526332</v>
      </c>
      <c r="W335" s="380"/>
    </row>
    <row r="336" spans="1:240" x14ac:dyDescent="0.2">
      <c r="C336" s="362"/>
      <c r="D336" s="364"/>
      <c r="E336" s="365" t="s">
        <v>444</v>
      </c>
      <c r="F336" s="365"/>
      <c r="G336" s="365"/>
      <c r="H336" s="332">
        <v>578</v>
      </c>
      <c r="I336" s="332"/>
      <c r="J336" s="333">
        <f>H336/H341</f>
        <v>3.9714167926343275E-2</v>
      </c>
      <c r="K336" s="333"/>
      <c r="L336" s="334">
        <v>357</v>
      </c>
      <c r="M336" s="334"/>
      <c r="N336" s="335">
        <f>L336/L341</f>
        <v>8.0080753701211302E-2</v>
      </c>
      <c r="O336" s="335"/>
      <c r="P336" s="336">
        <v>0</v>
      </c>
      <c r="Q336" s="336"/>
      <c r="R336" s="337">
        <f>P336/P341</f>
        <v>0</v>
      </c>
      <c r="S336" s="337"/>
      <c r="T336" s="379">
        <f>H336+L336+P336</f>
        <v>935</v>
      </c>
      <c r="U336" s="379"/>
      <c r="V336" s="380">
        <f>T336/T341</f>
        <v>4.8899116155012814E-2</v>
      </c>
      <c r="W336" s="380"/>
    </row>
    <row r="337" spans="1:240" x14ac:dyDescent="0.2">
      <c r="C337" s="362"/>
      <c r="D337" s="364"/>
      <c r="E337" s="365" t="s">
        <v>445</v>
      </c>
      <c r="F337" s="365"/>
      <c r="G337" s="365"/>
      <c r="H337" s="332">
        <v>2</v>
      </c>
      <c r="I337" s="332"/>
      <c r="J337" s="333">
        <f>H337/H341</f>
        <v>1.374192661811186E-4</v>
      </c>
      <c r="K337" s="333"/>
      <c r="L337" s="334">
        <v>8</v>
      </c>
      <c r="M337" s="334"/>
      <c r="N337" s="335">
        <f>L337/L341</f>
        <v>1.794526693584567E-3</v>
      </c>
      <c r="O337" s="335"/>
      <c r="P337" s="336">
        <v>0</v>
      </c>
      <c r="Q337" s="336"/>
      <c r="R337" s="337">
        <f>P337/P341</f>
        <v>0</v>
      </c>
      <c r="S337" s="337"/>
      <c r="T337" s="379">
        <f>H337+L337+P337</f>
        <v>10</v>
      </c>
      <c r="U337" s="379"/>
      <c r="V337" s="380">
        <f>T337/T341</f>
        <v>5.229851995188536E-4</v>
      </c>
      <c r="W337" s="380"/>
    </row>
    <row r="338" spans="1:240" ht="14.65" customHeight="1" x14ac:dyDescent="0.2">
      <c r="C338" s="362"/>
      <c r="D338" s="364"/>
      <c r="E338" s="365" t="s">
        <v>446</v>
      </c>
      <c r="F338" s="365"/>
      <c r="G338" s="365"/>
      <c r="H338" s="332">
        <v>0</v>
      </c>
      <c r="I338" s="332"/>
      <c r="J338" s="333">
        <f>H338/H341</f>
        <v>0</v>
      </c>
      <c r="K338" s="333"/>
      <c r="L338" s="334">
        <v>2</v>
      </c>
      <c r="M338" s="334"/>
      <c r="N338" s="335">
        <f>L338/L341</f>
        <v>4.4863167339614175E-4</v>
      </c>
      <c r="O338" s="335"/>
      <c r="P338" s="336">
        <v>0</v>
      </c>
      <c r="Q338" s="336"/>
      <c r="R338" s="337">
        <f>P338/P341</f>
        <v>0</v>
      </c>
      <c r="S338" s="337"/>
      <c r="T338" s="379">
        <f>H338+L338+P338</f>
        <v>2</v>
      </c>
      <c r="U338" s="379"/>
      <c r="V338" s="380">
        <f>T338/T341</f>
        <v>1.0459703990377072E-4</v>
      </c>
      <c r="W338" s="380"/>
    </row>
    <row r="339" spans="1:240" ht="14.65" customHeight="1" x14ac:dyDescent="0.2">
      <c r="C339" s="362"/>
      <c r="D339" s="364"/>
      <c r="E339" s="368" t="s">
        <v>401</v>
      </c>
      <c r="F339" s="368"/>
      <c r="G339" s="368"/>
      <c r="H339" s="332">
        <f>SUM(H335:H338)</f>
        <v>3060</v>
      </c>
      <c r="I339" s="332">
        <f>SUM(H339:H339)</f>
        <v>3060</v>
      </c>
      <c r="J339" s="333">
        <f>H339/H341</f>
        <v>0.21025147725711144</v>
      </c>
      <c r="K339" s="333"/>
      <c r="L339" s="334">
        <f>L335+L336+L337+L338</f>
        <v>1074</v>
      </c>
      <c r="M339" s="334">
        <f>SUM(L339:L339)</f>
        <v>1074</v>
      </c>
      <c r="N339" s="335">
        <f>L339/L341</f>
        <v>0.24091520861372812</v>
      </c>
      <c r="O339" s="335"/>
      <c r="P339" s="336">
        <v>30</v>
      </c>
      <c r="Q339" s="336"/>
      <c r="R339" s="337">
        <f>P339/P341</f>
        <v>0.27272727272727271</v>
      </c>
      <c r="S339" s="337"/>
      <c r="T339" s="379">
        <f>SUM(T335:T338)</f>
        <v>4163</v>
      </c>
      <c r="U339" s="379"/>
      <c r="V339" s="380">
        <f>T339/T341</f>
        <v>0.21771873855969875</v>
      </c>
      <c r="W339" s="380"/>
    </row>
    <row r="340" spans="1:240" ht="14.65" customHeight="1" x14ac:dyDescent="0.2">
      <c r="A340"/>
      <c r="C340" s="362"/>
      <c r="D340" s="364" t="s">
        <v>447</v>
      </c>
      <c r="E340" s="364"/>
      <c r="F340" s="364"/>
      <c r="G340" s="364"/>
      <c r="H340" s="332">
        <v>11494</v>
      </c>
      <c r="I340" s="332"/>
      <c r="J340" s="333">
        <f>H340/H341</f>
        <v>0.78974852274288854</v>
      </c>
      <c r="K340" s="333"/>
      <c r="L340" s="334">
        <v>3384</v>
      </c>
      <c r="M340" s="334"/>
      <c r="N340" s="335">
        <f>L340/L341</f>
        <v>0.75908479138627183</v>
      </c>
      <c r="O340" s="335"/>
      <c r="P340" s="336">
        <v>80</v>
      </c>
      <c r="Q340" s="336"/>
      <c r="R340" s="337">
        <f>P340/P341</f>
        <v>0.72727272727272729</v>
      </c>
      <c r="S340" s="337"/>
      <c r="T340" s="379">
        <f>H340+L340+P340</f>
        <v>14958</v>
      </c>
      <c r="U340" s="379"/>
      <c r="V340" s="380">
        <f>T340/T341</f>
        <v>0.78228126144030119</v>
      </c>
      <c r="W340" s="380"/>
    </row>
    <row r="341" spans="1:240" ht="15.75" customHeight="1" x14ac:dyDescent="0.2">
      <c r="A341"/>
      <c r="C341" s="341" t="s">
        <v>448</v>
      </c>
      <c r="D341" s="341"/>
      <c r="E341" s="341"/>
      <c r="F341" s="341"/>
      <c r="G341" s="341"/>
      <c r="H341" s="342">
        <f>H339+H340</f>
        <v>14554</v>
      </c>
      <c r="I341" s="342"/>
      <c r="J341" s="307">
        <f>H341/H341</f>
        <v>1</v>
      </c>
      <c r="K341" s="307"/>
      <c r="L341" s="342">
        <f>L339+L340</f>
        <v>4458</v>
      </c>
      <c r="M341" s="342"/>
      <c r="N341" s="307">
        <f>L341/L341</f>
        <v>1</v>
      </c>
      <c r="O341" s="307"/>
      <c r="P341" s="342">
        <f>P339+P340</f>
        <v>110</v>
      </c>
      <c r="Q341" s="342"/>
      <c r="R341" s="307">
        <f>P341/P341</f>
        <v>1</v>
      </c>
      <c r="S341" s="307"/>
      <c r="T341" s="381">
        <f>T339+T340</f>
        <v>19121</v>
      </c>
      <c r="U341" s="381"/>
      <c r="V341" s="382">
        <f>T341/T341</f>
        <v>1</v>
      </c>
      <c r="W341" s="382"/>
    </row>
    <row r="342" spans="1:240" x14ac:dyDescent="0.2">
      <c r="A342"/>
      <c r="B342"/>
      <c r="C342" s="281" t="s">
        <v>449</v>
      </c>
      <c r="D342" s="281"/>
      <c r="E342" s="281"/>
      <c r="F342" s="281"/>
      <c r="G342" s="281"/>
      <c r="H342" s="281">
        <f>SUM(H335:H339)</f>
        <v>6120</v>
      </c>
      <c r="I342" s="281">
        <f>SUM(I335:I339)</f>
        <v>3060</v>
      </c>
      <c r="J342" s="281"/>
      <c r="K342" s="281"/>
      <c r="L342" s="281">
        <f>SUM(L335:L339)</f>
        <v>2148</v>
      </c>
      <c r="M342" s="281">
        <f>SUM(M335:M339)</f>
        <v>1074</v>
      </c>
      <c r="N342" s="281"/>
      <c r="O342" s="281"/>
      <c r="P342" s="28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4" spans="1:240" ht="54" customHeight="1" x14ac:dyDescent="0.2">
      <c r="A344"/>
      <c r="B344"/>
      <c r="C344"/>
      <c r="D344" s="357" t="s">
        <v>450</v>
      </c>
      <c r="E344" s="357"/>
      <c r="F344" s="357"/>
      <c r="G344" s="357"/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7"/>
      <c r="X344" s="357"/>
      <c r="Y344" s="357"/>
      <c r="Z344" s="357"/>
      <c r="AA344" s="357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67.7" customHeight="1" x14ac:dyDescent="0.2">
      <c r="A345"/>
      <c r="B345"/>
      <c r="C345"/>
      <c r="D345" s="224" t="s">
        <v>404</v>
      </c>
      <c r="E345" s="225">
        <v>44074</v>
      </c>
      <c r="F345" s="225">
        <v>44075</v>
      </c>
      <c r="G345" s="226">
        <v>44076</v>
      </c>
      <c r="H345" s="226">
        <v>44077</v>
      </c>
      <c r="I345" s="226">
        <v>44078</v>
      </c>
      <c r="J345" s="226">
        <v>44079</v>
      </c>
      <c r="K345" s="226">
        <v>44080</v>
      </c>
      <c r="L345" s="226">
        <v>44081</v>
      </c>
      <c r="M345" s="226">
        <v>44082</v>
      </c>
      <c r="N345" s="226">
        <v>44083</v>
      </c>
      <c r="O345" s="226">
        <v>44084</v>
      </c>
      <c r="P345" s="226">
        <v>44085</v>
      </c>
      <c r="Q345" s="226">
        <v>44086</v>
      </c>
      <c r="R345" s="226">
        <v>44087</v>
      </c>
      <c r="S345" s="226">
        <v>44088</v>
      </c>
      <c r="T345" s="226">
        <v>44089</v>
      </c>
      <c r="U345" s="226">
        <v>44090</v>
      </c>
      <c r="V345" s="226">
        <v>44091</v>
      </c>
      <c r="W345" s="226">
        <v>44092</v>
      </c>
      <c r="X345" s="226">
        <v>44093</v>
      </c>
      <c r="Y345" s="226">
        <v>44094</v>
      </c>
      <c r="Z345" s="226">
        <v>44095</v>
      </c>
      <c r="AA345" s="226">
        <v>44096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/>
      <c r="D346" s="227" t="s">
        <v>451</v>
      </c>
      <c r="E346" s="152">
        <v>3371</v>
      </c>
      <c r="F346" s="152">
        <v>3402</v>
      </c>
      <c r="G346" s="228">
        <v>3440</v>
      </c>
      <c r="H346" s="228">
        <v>3475</v>
      </c>
      <c r="I346" s="228">
        <v>3512</v>
      </c>
      <c r="J346" s="228">
        <v>3532</v>
      </c>
      <c r="K346" s="228">
        <v>3556</v>
      </c>
      <c r="L346" s="228">
        <v>3587</v>
      </c>
      <c r="M346" s="228">
        <v>3618</v>
      </c>
      <c r="N346" s="228">
        <v>3646</v>
      </c>
      <c r="O346" s="228">
        <v>3668</v>
      </c>
      <c r="P346" s="228">
        <v>3880</v>
      </c>
      <c r="Q346" s="228">
        <v>3906</v>
      </c>
      <c r="R346" s="228">
        <v>3930</v>
      </c>
      <c r="S346" s="228">
        <v>3958</v>
      </c>
      <c r="T346" s="228">
        <v>3992</v>
      </c>
      <c r="U346" s="228">
        <v>4021</v>
      </c>
      <c r="V346" s="228">
        <v>4048</v>
      </c>
      <c r="W346" s="228">
        <v>4071</v>
      </c>
      <c r="X346" s="228">
        <v>4093</v>
      </c>
      <c r="Y346" s="228">
        <v>4116</v>
      </c>
      <c r="Z346" s="228">
        <v>4136</v>
      </c>
      <c r="AA346" s="228">
        <v>4163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ht="15" x14ac:dyDescent="0.2">
      <c r="A347"/>
      <c r="B347"/>
      <c r="C347"/>
      <c r="D347" s="229" t="s">
        <v>452</v>
      </c>
      <c r="E347" s="130">
        <v>12413</v>
      </c>
      <c r="F347" s="130">
        <v>12500</v>
      </c>
      <c r="G347" s="230">
        <v>12614</v>
      </c>
      <c r="H347" s="230">
        <v>12705</v>
      </c>
      <c r="I347" s="230">
        <v>12808</v>
      </c>
      <c r="J347" s="230">
        <v>12926</v>
      </c>
      <c r="K347" s="230">
        <v>12997</v>
      </c>
      <c r="L347" s="230">
        <v>13064</v>
      </c>
      <c r="M347" s="230">
        <v>13192</v>
      </c>
      <c r="N347" s="230">
        <v>13295</v>
      </c>
      <c r="O347" s="230">
        <v>13392</v>
      </c>
      <c r="P347" s="230">
        <v>13894</v>
      </c>
      <c r="Q347" s="230">
        <v>14000</v>
      </c>
      <c r="R347" s="230">
        <v>14097</v>
      </c>
      <c r="S347" s="230">
        <v>14182</v>
      </c>
      <c r="T347" s="230">
        <v>14285</v>
      </c>
      <c r="U347" s="230">
        <v>14380</v>
      </c>
      <c r="V347" s="230">
        <v>14506</v>
      </c>
      <c r="W347" s="230">
        <v>14584</v>
      </c>
      <c r="X347" s="230">
        <v>14689</v>
      </c>
      <c r="Y347" s="230">
        <v>14767</v>
      </c>
      <c r="Z347" s="230">
        <v>14841</v>
      </c>
      <c r="AA347" s="230">
        <v>14958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ht="15" x14ac:dyDescent="0.2">
      <c r="A348"/>
      <c r="B348"/>
      <c r="C348" s="16"/>
      <c r="D348" s="231" t="s">
        <v>453</v>
      </c>
      <c r="E348" s="232">
        <f t="shared" ref="E348:AA348" si="10">SUM(E346:E347)</f>
        <v>15784</v>
      </c>
      <c r="F348" s="232">
        <f t="shared" si="10"/>
        <v>15902</v>
      </c>
      <c r="G348" s="233">
        <f t="shared" si="10"/>
        <v>16054</v>
      </c>
      <c r="H348" s="233">
        <f t="shared" si="10"/>
        <v>16180</v>
      </c>
      <c r="I348" s="233">
        <f t="shared" si="10"/>
        <v>16320</v>
      </c>
      <c r="J348" s="233">
        <f t="shared" si="10"/>
        <v>16458</v>
      </c>
      <c r="K348" s="233">
        <f t="shared" si="10"/>
        <v>16553</v>
      </c>
      <c r="L348" s="233">
        <f t="shared" si="10"/>
        <v>16651</v>
      </c>
      <c r="M348" s="233">
        <f t="shared" si="10"/>
        <v>16810</v>
      </c>
      <c r="N348" s="233">
        <f t="shared" si="10"/>
        <v>16941</v>
      </c>
      <c r="O348" s="233">
        <f t="shared" si="10"/>
        <v>17060</v>
      </c>
      <c r="P348" s="233">
        <f t="shared" si="10"/>
        <v>17774</v>
      </c>
      <c r="Q348" s="233">
        <f t="shared" si="10"/>
        <v>17906</v>
      </c>
      <c r="R348" s="233">
        <f t="shared" si="10"/>
        <v>18027</v>
      </c>
      <c r="S348" s="233">
        <f t="shared" si="10"/>
        <v>18140</v>
      </c>
      <c r="T348" s="233">
        <f t="shared" si="10"/>
        <v>18277</v>
      </c>
      <c r="U348" s="233">
        <f t="shared" si="10"/>
        <v>18401</v>
      </c>
      <c r="V348" s="233">
        <f t="shared" si="10"/>
        <v>18554</v>
      </c>
      <c r="W348" s="233">
        <f t="shared" si="10"/>
        <v>18655</v>
      </c>
      <c r="X348" s="233">
        <f t="shared" si="10"/>
        <v>18782</v>
      </c>
      <c r="Y348" s="233">
        <f t="shared" si="10"/>
        <v>18883</v>
      </c>
      <c r="Z348" s="233">
        <f t="shared" si="10"/>
        <v>18977</v>
      </c>
      <c r="AA348" s="233">
        <f t="shared" si="10"/>
        <v>19121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 s="16"/>
      <c r="D349" s="303" t="s">
        <v>454</v>
      </c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x14ac:dyDescent="0.2">
      <c r="A350"/>
      <c r="B350"/>
      <c r="C350" s="16"/>
      <c r="D350" s="303" t="s">
        <v>455</v>
      </c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O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B352"/>
      <c r="C352"/>
      <c r="D352" s="383" t="s">
        <v>456</v>
      </c>
      <c r="E352" s="383"/>
      <c r="F352" s="383"/>
      <c r="G352" s="383"/>
      <c r="H352" s="383"/>
      <c r="I352" s="383"/>
      <c r="J352" s="383"/>
      <c r="K352" s="383"/>
      <c r="L352" s="384" t="s">
        <v>457</v>
      </c>
      <c r="M352" s="384"/>
      <c r="N352" s="384"/>
      <c r="O352" s="384"/>
      <c r="P352" s="384"/>
      <c r="Q352" s="384"/>
      <c r="R352" s="384"/>
      <c r="S352" s="384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</row>
    <row r="353" spans="2:240" ht="25.5" customHeight="1" x14ac:dyDescent="0.2">
      <c r="B353"/>
      <c r="C353"/>
      <c r="D353" s="383"/>
      <c r="E353" s="383"/>
      <c r="F353" s="383"/>
      <c r="G353" s="383"/>
      <c r="H353" s="383"/>
      <c r="I353" s="383"/>
      <c r="J353" s="383"/>
      <c r="K353" s="383"/>
      <c r="L353" s="347" t="s">
        <v>513</v>
      </c>
      <c r="M353" s="347"/>
      <c r="N353" s="347"/>
      <c r="O353" s="347"/>
      <c r="P353" s="385" t="s">
        <v>458</v>
      </c>
      <c r="Q353" s="385"/>
      <c r="R353" s="385"/>
      <c r="S353" s="38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</row>
    <row r="354" spans="2:240" ht="14.65" customHeight="1" x14ac:dyDescent="0.2">
      <c r="D354" s="386" t="s">
        <v>403</v>
      </c>
      <c r="E354" s="386"/>
      <c r="F354" s="386"/>
      <c r="G354" s="386"/>
      <c r="H354" s="387" t="s">
        <v>404</v>
      </c>
      <c r="I354" s="387"/>
      <c r="J354" s="387"/>
      <c r="K354" s="387"/>
      <c r="L354" s="388" t="s">
        <v>514</v>
      </c>
      <c r="M354" s="388" t="s">
        <v>515</v>
      </c>
      <c r="N354" s="388" t="s">
        <v>407</v>
      </c>
      <c r="O354" s="388" t="s">
        <v>516</v>
      </c>
      <c r="P354" s="388" t="s">
        <v>514</v>
      </c>
      <c r="Q354" s="388" t="s">
        <v>515</v>
      </c>
      <c r="R354" s="388" t="s">
        <v>407</v>
      </c>
      <c r="S354" s="389" t="s">
        <v>516</v>
      </c>
    </row>
    <row r="355" spans="2:240" x14ac:dyDescent="0.2">
      <c r="D355" s="386"/>
      <c r="E355" s="386"/>
      <c r="F355" s="386"/>
      <c r="G355" s="386"/>
      <c r="H355" s="390" t="s">
        <v>517</v>
      </c>
      <c r="I355" s="390"/>
      <c r="J355" s="390"/>
      <c r="K355" s="390"/>
      <c r="L355" s="388"/>
      <c r="M355" s="388"/>
      <c r="N355" s="388"/>
      <c r="O355" s="388"/>
      <c r="P355" s="388"/>
      <c r="Q355" s="388"/>
      <c r="R355" s="388"/>
      <c r="S355" s="389"/>
    </row>
    <row r="356" spans="2:240" ht="17.100000000000001" customHeight="1" x14ac:dyDescent="0.2">
      <c r="D356" s="391" t="s">
        <v>397</v>
      </c>
      <c r="E356" s="391"/>
      <c r="F356" s="391"/>
      <c r="G356" s="391"/>
      <c r="H356" s="392" t="s">
        <v>452</v>
      </c>
      <c r="I356" s="392"/>
      <c r="J356" s="392"/>
      <c r="K356" s="392"/>
      <c r="L356" s="243">
        <v>10.58</v>
      </c>
      <c r="M356" s="244">
        <v>6.45</v>
      </c>
      <c r="N356" s="244">
        <v>3.62</v>
      </c>
      <c r="O356" s="245">
        <v>3.54</v>
      </c>
      <c r="P356" s="244">
        <v>7.12</v>
      </c>
      <c r="Q356" s="244">
        <v>6.04</v>
      </c>
      <c r="R356" s="244">
        <v>3.45</v>
      </c>
      <c r="S356" s="245">
        <v>1.75</v>
      </c>
    </row>
    <row r="357" spans="2:240" ht="17.100000000000001" customHeight="1" x14ac:dyDescent="0.2">
      <c r="D357" s="391"/>
      <c r="E357" s="391"/>
      <c r="F357" s="391"/>
      <c r="G357" s="391"/>
      <c r="H357" s="393" t="s">
        <v>518</v>
      </c>
      <c r="I357" s="393"/>
      <c r="J357" s="393"/>
      <c r="K357" s="393"/>
      <c r="L357" s="246">
        <v>11.16</v>
      </c>
      <c r="M357" s="247">
        <v>7.95</v>
      </c>
      <c r="N357" s="247">
        <v>20</v>
      </c>
      <c r="O357" s="248">
        <v>0</v>
      </c>
      <c r="P357" s="247">
        <v>12.75</v>
      </c>
      <c r="Q357" s="247">
        <v>8.5399999999999991</v>
      </c>
      <c r="R357" s="247">
        <v>20</v>
      </c>
      <c r="S357" s="248">
        <v>0</v>
      </c>
    </row>
    <row r="358" spans="2:240" ht="17.100000000000001" customHeight="1" x14ac:dyDescent="0.2">
      <c r="D358" s="394" t="s">
        <v>398</v>
      </c>
      <c r="E358" s="394"/>
      <c r="F358" s="394"/>
      <c r="G358" s="394"/>
      <c r="H358" s="395" t="s">
        <v>452</v>
      </c>
      <c r="I358" s="395"/>
      <c r="J358" s="395"/>
      <c r="K358" s="395"/>
      <c r="L358" s="249">
        <v>9.25</v>
      </c>
      <c r="M358" s="250">
        <v>6.08</v>
      </c>
      <c r="N358" s="250">
        <v>5.87</v>
      </c>
      <c r="O358" s="251">
        <v>4.75</v>
      </c>
      <c r="P358" s="250">
        <v>12.16</v>
      </c>
      <c r="Q358" s="250">
        <v>6.08</v>
      </c>
      <c r="R358" s="250">
        <v>5.04</v>
      </c>
      <c r="S358" s="251">
        <v>10.62</v>
      </c>
    </row>
    <row r="359" spans="2:240" ht="17.100000000000001" customHeight="1" x14ac:dyDescent="0.2">
      <c r="D359" s="394"/>
      <c r="E359" s="394"/>
      <c r="F359" s="394"/>
      <c r="G359" s="394"/>
      <c r="H359" s="395" t="s">
        <v>518</v>
      </c>
      <c r="I359" s="395"/>
      <c r="J359" s="395"/>
      <c r="K359" s="395"/>
      <c r="L359" s="249">
        <v>10.45</v>
      </c>
      <c r="M359" s="250">
        <v>8.1999999999999993</v>
      </c>
      <c r="N359" s="250">
        <v>0</v>
      </c>
      <c r="O359" s="251">
        <v>0</v>
      </c>
      <c r="P359" s="250">
        <v>12.95</v>
      </c>
      <c r="Q359" s="250">
        <v>8.1999999999999993</v>
      </c>
      <c r="R359" s="250">
        <v>0</v>
      </c>
      <c r="S359" s="251">
        <v>0</v>
      </c>
    </row>
    <row r="360" spans="2:240" ht="17.100000000000001" customHeight="1" x14ac:dyDescent="0.2">
      <c r="D360" s="396" t="s">
        <v>399</v>
      </c>
      <c r="E360" s="396"/>
      <c r="F360" s="396"/>
      <c r="G360" s="396"/>
      <c r="H360" s="397" t="s">
        <v>452</v>
      </c>
      <c r="I360" s="397"/>
      <c r="J360" s="397"/>
      <c r="K360" s="397"/>
      <c r="L360" s="252">
        <v>9.0399999999999991</v>
      </c>
      <c r="M360" s="253">
        <v>5.62</v>
      </c>
      <c r="N360" s="253">
        <v>2.7</v>
      </c>
      <c r="O360" s="254">
        <v>2.29</v>
      </c>
      <c r="P360" s="253">
        <v>11.37</v>
      </c>
      <c r="Q360" s="253">
        <v>6.62</v>
      </c>
      <c r="R360" s="253">
        <v>7.58</v>
      </c>
      <c r="S360" s="254">
        <v>5.79</v>
      </c>
    </row>
    <row r="361" spans="2:240" ht="17.100000000000001" customHeight="1" x14ac:dyDescent="0.2">
      <c r="D361" s="396"/>
      <c r="E361" s="396"/>
      <c r="F361" s="396"/>
      <c r="G361" s="396"/>
      <c r="H361" s="398" t="s">
        <v>518</v>
      </c>
      <c r="I361" s="398"/>
      <c r="J361" s="398"/>
      <c r="K361" s="398"/>
      <c r="L361" s="255">
        <v>9.8699999999999992</v>
      </c>
      <c r="M361" s="256">
        <v>3.87</v>
      </c>
      <c r="N361" s="256">
        <v>1.79</v>
      </c>
      <c r="O361" s="257">
        <v>0</v>
      </c>
      <c r="P361" s="256">
        <v>12.16</v>
      </c>
      <c r="Q361" s="256">
        <v>8.3699999999999992</v>
      </c>
      <c r="R361" s="256">
        <v>0</v>
      </c>
      <c r="S361" s="257">
        <v>0</v>
      </c>
    </row>
    <row r="362" spans="2:240" ht="17.100000000000001" customHeight="1" x14ac:dyDescent="0.2">
      <c r="D362" s="399" t="s">
        <v>400</v>
      </c>
      <c r="E362" s="399"/>
      <c r="F362" s="399"/>
      <c r="G362" s="399"/>
      <c r="H362" s="400" t="s">
        <v>452</v>
      </c>
      <c r="I362" s="400"/>
      <c r="J362" s="400"/>
      <c r="K362" s="400"/>
      <c r="L362" s="258">
        <v>7.58</v>
      </c>
      <c r="M362" s="259">
        <v>5.04</v>
      </c>
      <c r="N362" s="259">
        <v>3.45</v>
      </c>
      <c r="O362" s="260">
        <v>3.66</v>
      </c>
      <c r="P362" s="259">
        <v>9.6199999999999992</v>
      </c>
      <c r="Q362" s="259">
        <v>6.83</v>
      </c>
      <c r="R362" s="259">
        <v>7.62</v>
      </c>
      <c r="S362" s="260">
        <v>2.66</v>
      </c>
    </row>
    <row r="363" spans="2:240" ht="17.100000000000001" customHeight="1" x14ac:dyDescent="0.2">
      <c r="D363" s="399"/>
      <c r="E363" s="399"/>
      <c r="F363" s="399"/>
      <c r="G363" s="399"/>
      <c r="H363" s="401" t="s">
        <v>518</v>
      </c>
      <c r="I363" s="401"/>
      <c r="J363" s="401"/>
      <c r="K363" s="401"/>
      <c r="L363" s="261">
        <v>9.25</v>
      </c>
      <c r="M363" s="262">
        <v>4.87</v>
      </c>
      <c r="N363" s="262">
        <v>0</v>
      </c>
      <c r="O363" s="263">
        <v>0</v>
      </c>
      <c r="P363" s="262">
        <v>10.29</v>
      </c>
      <c r="Q363" s="262">
        <v>6.45</v>
      </c>
      <c r="R363" s="262">
        <v>0</v>
      </c>
      <c r="S363" s="263">
        <v>0</v>
      </c>
    </row>
    <row r="364" spans="2:240" ht="17.100000000000001" customHeight="1" x14ac:dyDescent="0.2">
      <c r="D364" s="402" t="s">
        <v>409</v>
      </c>
      <c r="E364" s="402"/>
      <c r="F364" s="402"/>
      <c r="G364" s="402"/>
      <c r="H364" s="403" t="s">
        <v>452</v>
      </c>
      <c r="I364" s="403"/>
      <c r="J364" s="403"/>
      <c r="K364" s="403"/>
      <c r="L364" s="264">
        <v>9.16</v>
      </c>
      <c r="M364" s="265">
        <v>5.91</v>
      </c>
      <c r="N364" s="265">
        <v>3.62</v>
      </c>
      <c r="O364" s="266">
        <v>3.16</v>
      </c>
      <c r="P364" s="265">
        <v>11.25</v>
      </c>
      <c r="Q364" s="265">
        <v>6.33</v>
      </c>
      <c r="R364" s="265">
        <v>3.45</v>
      </c>
      <c r="S364" s="266">
        <v>6.7</v>
      </c>
    </row>
    <row r="365" spans="2:240" ht="17.100000000000001" customHeight="1" x14ac:dyDescent="0.2">
      <c r="D365" s="402"/>
      <c r="E365" s="402"/>
      <c r="F365" s="402"/>
      <c r="G365" s="402"/>
      <c r="H365" s="404" t="s">
        <v>518</v>
      </c>
      <c r="I365" s="404"/>
      <c r="J365" s="404"/>
      <c r="K365" s="404"/>
      <c r="L365" s="267">
        <v>10.41</v>
      </c>
      <c r="M365" s="268">
        <v>6.54</v>
      </c>
      <c r="N365" s="268">
        <v>1.79</v>
      </c>
      <c r="O365" s="269">
        <v>0</v>
      </c>
      <c r="P365" s="268">
        <v>12.16</v>
      </c>
      <c r="Q365" s="268">
        <v>8.0399999999999991</v>
      </c>
      <c r="R365" s="268">
        <v>0</v>
      </c>
      <c r="S365" s="269">
        <v>0</v>
      </c>
    </row>
    <row r="366" spans="2:240" x14ac:dyDescent="0.2">
      <c r="D366" s="15" t="s">
        <v>463</v>
      </c>
    </row>
    <row r="367" spans="2:240" x14ac:dyDescent="0.2">
      <c r="D367" s="15" t="s">
        <v>519</v>
      </c>
    </row>
    <row r="368" spans="2:240" ht="25.5" customHeight="1" x14ac:dyDescent="0.2">
      <c r="E368" s="369" t="s">
        <v>494</v>
      </c>
      <c r="F368" s="369"/>
      <c r="G368" s="369"/>
      <c r="H368" s="369"/>
      <c r="I368" s="36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</row>
    <row r="369" spans="3:19" ht="26.25" customHeight="1" x14ac:dyDescent="0.2">
      <c r="E369" s="370" t="s">
        <v>495</v>
      </c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</row>
    <row r="370" spans="3:19" x14ac:dyDescent="0.2">
      <c r="E370" s="371" t="s">
        <v>468</v>
      </c>
      <c r="F370" s="371"/>
      <c r="G370" s="371"/>
      <c r="H370" s="371"/>
      <c r="I370" s="371"/>
      <c r="J370" s="371"/>
      <c r="K370" s="359" t="s">
        <v>439</v>
      </c>
      <c r="L370" s="359"/>
      <c r="M370" s="359"/>
      <c r="N370" s="359"/>
      <c r="O370" s="359"/>
      <c r="P370" s="372" t="s">
        <v>440</v>
      </c>
      <c r="Q370" s="372"/>
      <c r="R370" s="372"/>
      <c r="S370" s="372"/>
    </row>
    <row r="371" spans="3:19" x14ac:dyDescent="0.2">
      <c r="E371" s="373" t="s">
        <v>469</v>
      </c>
      <c r="F371" s="373"/>
      <c r="G371" s="373"/>
      <c r="H371" s="373"/>
      <c r="I371" s="373"/>
      <c r="J371" s="373"/>
      <c r="K371" s="374">
        <v>8658</v>
      </c>
      <c r="L371" s="374"/>
      <c r="M371" s="374"/>
      <c r="N371" s="374"/>
      <c r="O371" s="374"/>
      <c r="P371" s="375">
        <f>K371/K379</f>
        <v>0.59488800329806235</v>
      </c>
      <c r="Q371" s="375"/>
      <c r="R371" s="375"/>
      <c r="S371" s="375">
        <f t="shared" ref="S371:S379" si="11">SUM(P371:R371)</f>
        <v>0.59488800329806235</v>
      </c>
    </row>
    <row r="372" spans="3:19" x14ac:dyDescent="0.2">
      <c r="E372" s="373" t="s">
        <v>470</v>
      </c>
      <c r="F372" s="373"/>
      <c r="G372" s="373"/>
      <c r="H372" s="373"/>
      <c r="I372" s="373"/>
      <c r="J372" s="373"/>
      <c r="K372" s="374">
        <v>1750</v>
      </c>
      <c r="L372" s="374"/>
      <c r="M372" s="374"/>
      <c r="N372" s="374"/>
      <c r="O372" s="374"/>
      <c r="P372" s="375">
        <f>K372/K379</f>
        <v>0.12024185790847877</v>
      </c>
      <c r="Q372" s="375"/>
      <c r="R372" s="375"/>
      <c r="S372" s="375">
        <f t="shared" si="11"/>
        <v>0.12024185790847877</v>
      </c>
    </row>
    <row r="373" spans="3:19" x14ac:dyDescent="0.2">
      <c r="E373" s="373" t="s">
        <v>471</v>
      </c>
      <c r="F373" s="373"/>
      <c r="G373" s="373"/>
      <c r="H373" s="373"/>
      <c r="I373" s="373"/>
      <c r="J373" s="373"/>
      <c r="K373" s="374">
        <v>1013</v>
      </c>
      <c r="L373" s="374"/>
      <c r="M373" s="374"/>
      <c r="N373" s="374"/>
      <c r="O373" s="374"/>
      <c r="P373" s="375">
        <f>K373/K379</f>
        <v>6.9602858320736566E-2</v>
      </c>
      <c r="Q373" s="375"/>
      <c r="R373" s="375"/>
      <c r="S373" s="375">
        <f t="shared" si="11"/>
        <v>6.9602858320736566E-2</v>
      </c>
    </row>
    <row r="374" spans="3:19" x14ac:dyDescent="0.2">
      <c r="E374" s="373" t="s">
        <v>472</v>
      </c>
      <c r="F374" s="373"/>
      <c r="G374" s="373"/>
      <c r="H374" s="373"/>
      <c r="I374" s="373"/>
      <c r="J374" s="373"/>
      <c r="K374" s="374">
        <v>766</v>
      </c>
      <c r="L374" s="374"/>
      <c r="M374" s="374"/>
      <c r="N374" s="374"/>
      <c r="O374" s="374"/>
      <c r="P374" s="375">
        <f>K374/K379</f>
        <v>5.2631578947368418E-2</v>
      </c>
      <c r="Q374" s="375"/>
      <c r="R374" s="375"/>
      <c r="S374" s="375">
        <f t="shared" si="11"/>
        <v>5.2631578947368418E-2</v>
      </c>
    </row>
    <row r="375" spans="3:19" x14ac:dyDescent="0.2">
      <c r="E375" s="373" t="s">
        <v>473</v>
      </c>
      <c r="F375" s="373"/>
      <c r="G375" s="373"/>
      <c r="H375" s="373"/>
      <c r="I375" s="373"/>
      <c r="J375" s="373"/>
      <c r="K375" s="374">
        <v>666</v>
      </c>
      <c r="L375" s="374"/>
      <c r="M375" s="374"/>
      <c r="N375" s="374"/>
      <c r="O375" s="374"/>
      <c r="P375" s="375">
        <f>K375/K379</f>
        <v>4.5760615638312491E-2</v>
      </c>
      <c r="Q375" s="375"/>
      <c r="R375" s="375"/>
      <c r="S375" s="375">
        <f t="shared" si="11"/>
        <v>4.5760615638312491E-2</v>
      </c>
    </row>
    <row r="376" spans="3:19" x14ac:dyDescent="0.2">
      <c r="E376" s="373" t="s">
        <v>474</v>
      </c>
      <c r="F376" s="373"/>
      <c r="G376" s="373"/>
      <c r="H376" s="373"/>
      <c r="I376" s="373"/>
      <c r="J376" s="373"/>
      <c r="K376" s="374">
        <v>563</v>
      </c>
      <c r="L376" s="374"/>
      <c r="M376" s="374"/>
      <c r="N376" s="374"/>
      <c r="O376" s="374"/>
      <c r="P376" s="375">
        <f>K376/K379</f>
        <v>3.8683523429984885E-2</v>
      </c>
      <c r="Q376" s="375"/>
      <c r="R376" s="375"/>
      <c r="S376" s="375">
        <f t="shared" si="11"/>
        <v>3.8683523429984885E-2</v>
      </c>
    </row>
    <row r="377" spans="3:19" x14ac:dyDescent="0.2">
      <c r="E377" s="373" t="s">
        <v>505</v>
      </c>
      <c r="F377" s="373"/>
      <c r="G377" s="373"/>
      <c r="H377" s="373"/>
      <c r="I377" s="373"/>
      <c r="J377" s="373"/>
      <c r="K377" s="374">
        <f>377+176+100+70+75+67</f>
        <v>865</v>
      </c>
      <c r="L377" s="374"/>
      <c r="M377" s="374"/>
      <c r="N377" s="374"/>
      <c r="O377" s="374"/>
      <c r="P377" s="375">
        <f>K377/K379</f>
        <v>5.9433832623333793E-2</v>
      </c>
      <c r="Q377" s="375"/>
      <c r="R377" s="375"/>
      <c r="S377" s="375">
        <f t="shared" si="11"/>
        <v>5.9433832623333793E-2</v>
      </c>
    </row>
    <row r="378" spans="3:19" x14ac:dyDescent="0.2">
      <c r="E378" s="373" t="s">
        <v>476</v>
      </c>
      <c r="F378" s="373"/>
      <c r="G378" s="373"/>
      <c r="H378" s="373"/>
      <c r="I378" s="373"/>
      <c r="J378" s="373"/>
      <c r="K378" s="374">
        <f>14554-14281</f>
        <v>273</v>
      </c>
      <c r="L378" s="374"/>
      <c r="M378" s="374"/>
      <c r="N378" s="374"/>
      <c r="O378" s="374"/>
      <c r="P378" s="375">
        <f>K378/K379</f>
        <v>1.8757729833722689E-2</v>
      </c>
      <c r="Q378" s="375"/>
      <c r="R378" s="375"/>
      <c r="S378" s="375">
        <f t="shared" si="11"/>
        <v>1.8757729833722689E-2</v>
      </c>
    </row>
    <row r="379" spans="3:19" x14ac:dyDescent="0.2">
      <c r="E379" s="376" t="s">
        <v>401</v>
      </c>
      <c r="F379" s="376"/>
      <c r="G379" s="376"/>
      <c r="H379" s="376"/>
      <c r="I379" s="376"/>
      <c r="J379" s="376"/>
      <c r="K379" s="377">
        <f>K371+K372+K373+K374+K375+K376+K377+K378</f>
        <v>14554</v>
      </c>
      <c r="L379" s="377"/>
      <c r="M379" s="377"/>
      <c r="N379" s="377"/>
      <c r="O379" s="377">
        <f>SUM(K379:N379)</f>
        <v>14554</v>
      </c>
      <c r="P379" s="378">
        <f>SUM(P371:P378)</f>
        <v>1</v>
      </c>
      <c r="Q379" s="378"/>
      <c r="R379" s="378"/>
      <c r="S379" s="378">
        <f t="shared" si="11"/>
        <v>1</v>
      </c>
    </row>
    <row r="380" spans="3:19" x14ac:dyDescent="0.2">
      <c r="E380" s="239" t="s">
        <v>477</v>
      </c>
      <c r="F380" s="239"/>
      <c r="G380" s="239"/>
      <c r="H380" s="240"/>
      <c r="I380" s="241"/>
      <c r="J380" s="241"/>
      <c r="K380" s="241"/>
      <c r="L380" s="241"/>
      <c r="M380" s="241"/>
      <c r="N380" s="241"/>
    </row>
    <row r="381" spans="3:19" x14ac:dyDescent="0.2">
      <c r="E381" s="239" t="s">
        <v>478</v>
      </c>
      <c r="F381" s="239"/>
      <c r="G381" s="239"/>
      <c r="H381" s="240"/>
      <c r="I381" s="241"/>
      <c r="J381" s="241"/>
      <c r="K381" s="241"/>
      <c r="L381" s="241"/>
      <c r="M381" s="241"/>
      <c r="N381" s="241"/>
    </row>
    <row r="382" spans="3:19" x14ac:dyDescent="0.2">
      <c r="C382"/>
      <c r="E382" s="242" t="s">
        <v>506</v>
      </c>
    </row>
  </sheetData>
  <mergeCells count="279">
    <mergeCell ref="E377:J377"/>
    <mergeCell ref="K377:O377"/>
    <mergeCell ref="P377:S377"/>
    <mergeCell ref="E378:J378"/>
    <mergeCell ref="K378:O378"/>
    <mergeCell ref="P378:S378"/>
    <mergeCell ref="E379:J379"/>
    <mergeCell ref="K379:O379"/>
    <mergeCell ref="P379:S379"/>
    <mergeCell ref="E374:J374"/>
    <mergeCell ref="K374:O374"/>
    <mergeCell ref="P374:S374"/>
    <mergeCell ref="E375:J375"/>
    <mergeCell ref="K375:O375"/>
    <mergeCell ref="P375:S375"/>
    <mergeCell ref="E376:J376"/>
    <mergeCell ref="K376:O376"/>
    <mergeCell ref="P376:S376"/>
    <mergeCell ref="E371:J371"/>
    <mergeCell ref="K371:O371"/>
    <mergeCell ref="P371:S371"/>
    <mergeCell ref="E372:J372"/>
    <mergeCell ref="K372:O372"/>
    <mergeCell ref="P372:S372"/>
    <mergeCell ref="E373:J373"/>
    <mergeCell ref="K373:O373"/>
    <mergeCell ref="P373:S373"/>
    <mergeCell ref="D362:G363"/>
    <mergeCell ref="H362:K362"/>
    <mergeCell ref="H363:K363"/>
    <mergeCell ref="D364:G365"/>
    <mergeCell ref="H364:K364"/>
    <mergeCell ref="H365:K365"/>
    <mergeCell ref="E368:S368"/>
    <mergeCell ref="E369:S369"/>
    <mergeCell ref="E370:J370"/>
    <mergeCell ref="K370:O370"/>
    <mergeCell ref="P370:S370"/>
    <mergeCell ref="D356:G357"/>
    <mergeCell ref="H356:K356"/>
    <mergeCell ref="H357:K357"/>
    <mergeCell ref="D358:G359"/>
    <mergeCell ref="H358:K358"/>
    <mergeCell ref="H359:K359"/>
    <mergeCell ref="D360:G361"/>
    <mergeCell ref="H360:K360"/>
    <mergeCell ref="H361:K361"/>
    <mergeCell ref="C342:P342"/>
    <mergeCell ref="D344:AA344"/>
    <mergeCell ref="D349:Z349"/>
    <mergeCell ref="D350:Z350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H355:K355"/>
    <mergeCell ref="C341:G341"/>
    <mergeCell ref="H341:I341"/>
    <mergeCell ref="J341:K341"/>
    <mergeCell ref="L341:M341"/>
    <mergeCell ref="N341:O341"/>
    <mergeCell ref="P341:Q341"/>
    <mergeCell ref="R341:S341"/>
    <mergeCell ref="T341:U341"/>
    <mergeCell ref="V341:W341"/>
    <mergeCell ref="T339:U339"/>
    <mergeCell ref="V339:W339"/>
    <mergeCell ref="D340:G340"/>
    <mergeCell ref="H340:I340"/>
    <mergeCell ref="J340:K340"/>
    <mergeCell ref="L340:M340"/>
    <mergeCell ref="N340:O340"/>
    <mergeCell ref="P340:Q340"/>
    <mergeCell ref="R340:S340"/>
    <mergeCell ref="T340:U340"/>
    <mergeCell ref="V340:W340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C335:C340"/>
    <mergeCell ref="D335:D339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E339:G339"/>
    <mergeCell ref="H339:I339"/>
    <mergeCell ref="J339:K339"/>
    <mergeCell ref="L339:M339"/>
    <mergeCell ref="N339:O339"/>
    <mergeCell ref="P339:Q339"/>
    <mergeCell ref="R339:S339"/>
    <mergeCell ref="D319:M319"/>
    <mergeCell ref="D320:D321"/>
    <mergeCell ref="E320:G320"/>
    <mergeCell ref="H320:J320"/>
    <mergeCell ref="K320:M320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H308:I308"/>
    <mergeCell ref="H310:I310"/>
    <mergeCell ref="H311:I311"/>
    <mergeCell ref="H312:I312"/>
    <mergeCell ref="H313:I313"/>
    <mergeCell ref="H314:I314"/>
    <mergeCell ref="H315:I315"/>
    <mergeCell ref="A317:N317"/>
    <mergeCell ref="A318:K318"/>
    <mergeCell ref="C291:C294"/>
    <mergeCell ref="C295:C298"/>
    <mergeCell ref="C299:D299"/>
    <mergeCell ref="H303:I303"/>
    <mergeCell ref="H304:I304"/>
    <mergeCell ref="M304:N304"/>
    <mergeCell ref="H305:I305"/>
    <mergeCell ref="H306:I306"/>
    <mergeCell ref="H307:I307"/>
    <mergeCell ref="A268:D268"/>
    <mergeCell ref="A269:D269"/>
    <mergeCell ref="A270:D270"/>
    <mergeCell ref="A271:D271"/>
    <mergeCell ref="A272:D272"/>
    <mergeCell ref="C274:AA277"/>
    <mergeCell ref="C279:C282"/>
    <mergeCell ref="C283:C286"/>
    <mergeCell ref="C287:C290"/>
    <mergeCell ref="A256:D256"/>
    <mergeCell ref="A257:D257"/>
    <mergeCell ref="A258:D258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A243:D243"/>
    <mergeCell ref="A244:D244"/>
    <mergeCell ref="A245:N245"/>
    <mergeCell ref="A247:X247"/>
    <mergeCell ref="A248:X248"/>
    <mergeCell ref="A249:X249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I254:L254"/>
    <mergeCell ref="M254:P254"/>
    <mergeCell ref="Q254:T254"/>
    <mergeCell ref="A181:D181"/>
    <mergeCell ref="A182:A242"/>
    <mergeCell ref="B182:B187"/>
    <mergeCell ref="C186:C187"/>
    <mergeCell ref="B188:B209"/>
    <mergeCell ref="C188:C196"/>
    <mergeCell ref="C202:C203"/>
    <mergeCell ref="B210:B217"/>
    <mergeCell ref="C216:C217"/>
    <mergeCell ref="B218:B233"/>
    <mergeCell ref="C226:C227"/>
    <mergeCell ref="B234:B242"/>
    <mergeCell ref="C234:C237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C163:C164"/>
    <mergeCell ref="B170:B180"/>
    <mergeCell ref="C171:C176"/>
    <mergeCell ref="A82:D82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B128:B136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19" zoomScaleNormal="100" workbookViewId="0">
      <selection activeCell="P63" sqref="P63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44097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>
        <v>1</v>
      </c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14</v>
      </c>
      <c r="G13" s="44">
        <f>E13-F13</f>
        <v>6</v>
      </c>
      <c r="H13" s="45">
        <f>F13/E13</f>
        <v>0.7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>
        <v>1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7</v>
      </c>
      <c r="G14" s="44">
        <f>E14-F14</f>
        <v>1</v>
      </c>
      <c r="H14" s="45">
        <f>F14/E14</f>
        <v>0.875</v>
      </c>
      <c r="I14" s="44">
        <v>10</v>
      </c>
      <c r="J14" s="43">
        <v>9</v>
      </c>
      <c r="K14" s="44">
        <f>I14-J14</f>
        <v>1</v>
      </c>
      <c r="L14" s="46">
        <f>J14/I14</f>
        <v>0.9</v>
      </c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3</v>
      </c>
      <c r="G16" s="44">
        <f>E16-F16</f>
        <v>7</v>
      </c>
      <c r="H16" s="45">
        <f>F16/E16</f>
        <v>0.3</v>
      </c>
      <c r="I16" s="44">
        <v>15</v>
      </c>
      <c r="J16" s="43">
        <v>3</v>
      </c>
      <c r="K16" s="44">
        <f>I16-J16</f>
        <v>12</v>
      </c>
      <c r="L16" s="46">
        <f>J16/I16</f>
        <v>0.2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51</v>
      </c>
      <c r="G17" s="44">
        <f>E17-F17</f>
        <v>14</v>
      </c>
      <c r="H17" s="45">
        <f>F17/E17</f>
        <v>0.7846153846153846</v>
      </c>
      <c r="I17" s="44">
        <v>70</v>
      </c>
      <c r="J17" s="43">
        <v>50</v>
      </c>
      <c r="K17" s="44">
        <f>I17-J17</f>
        <v>20</v>
      </c>
      <c r="L17" s="46">
        <f>J17/I17</f>
        <v>0.7142857142857143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/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57</v>
      </c>
      <c r="G19" s="44">
        <f>E19-F19</f>
        <v>4</v>
      </c>
      <c r="H19" s="45">
        <f>F19/E19</f>
        <v>0.93442622950819676</v>
      </c>
      <c r="I19" s="44">
        <v>83</v>
      </c>
      <c r="J19" s="43">
        <v>68</v>
      </c>
      <c r="K19" s="44">
        <f>I19-J19</f>
        <v>15</v>
      </c>
      <c r="L19" s="46">
        <f>J19/I19</f>
        <v>0.81927710843373491</v>
      </c>
      <c r="M19" s="54">
        <v>5</v>
      </c>
      <c r="N19" s="51">
        <v>5</v>
      </c>
      <c r="O19" s="49">
        <f>M19-N19</f>
        <v>0</v>
      </c>
      <c r="P19" s="45">
        <f>N19/M19</f>
        <v>1</v>
      </c>
      <c r="Q19" s="54"/>
      <c r="R19" s="43"/>
      <c r="S19" s="44"/>
      <c r="T19" s="46"/>
      <c r="U19" s="51"/>
      <c r="V19" s="51"/>
      <c r="W19" s="51"/>
      <c r="X19" s="52">
        <v>10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5</v>
      </c>
      <c r="O20" s="49">
        <f>M20-N20</f>
        <v>0</v>
      </c>
      <c r="P20" s="45">
        <f>N20/M20</f>
        <v>1</v>
      </c>
      <c r="Q20" s="54">
        <v>10</v>
      </c>
      <c r="R20" s="43">
        <v>6</v>
      </c>
      <c r="S20" s="44">
        <f>Q20-R20</f>
        <v>4</v>
      </c>
      <c r="T20" s="46">
        <f>R20/Q20</f>
        <v>0.6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3</v>
      </c>
      <c r="G22" s="44">
        <f>E22-F22</f>
        <v>2</v>
      </c>
      <c r="H22" s="45">
        <f>F22/E22</f>
        <v>0.6</v>
      </c>
      <c r="I22" s="44">
        <v>8</v>
      </c>
      <c r="J22" s="43">
        <v>0</v>
      </c>
      <c r="K22" s="44">
        <f>I22-J22</f>
        <v>8</v>
      </c>
      <c r="L22" s="46">
        <f>J22/I22</f>
        <v>0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33</v>
      </c>
      <c r="G24" s="44">
        <f>E24-F24</f>
        <v>0</v>
      </c>
      <c r="H24" s="45">
        <f>F24/E24</f>
        <v>1</v>
      </c>
      <c r="I24" s="44">
        <v>48</v>
      </c>
      <c r="J24" s="43">
        <v>35</v>
      </c>
      <c r="K24" s="44">
        <f>I24-J24</f>
        <v>13</v>
      </c>
      <c r="L24" s="46">
        <f>J24/I24</f>
        <v>0.72916666666666663</v>
      </c>
      <c r="M24" s="54">
        <v>6</v>
      </c>
      <c r="N24" s="51">
        <v>5</v>
      </c>
      <c r="O24" s="49">
        <f>M24-N24</f>
        <v>1</v>
      </c>
      <c r="P24" s="45">
        <f>N24/M24</f>
        <v>0.83333333333333337</v>
      </c>
      <c r="Q24" s="54">
        <v>10</v>
      </c>
      <c r="R24" s="43">
        <v>0</v>
      </c>
      <c r="S24" s="44">
        <f>Q24-R24</f>
        <v>10</v>
      </c>
      <c r="T24" s="46">
        <f>R24/Q24</f>
        <v>0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62</v>
      </c>
      <c r="G25" s="44">
        <f>E25-F25</f>
        <v>0</v>
      </c>
      <c r="H25" s="45">
        <f>F25/E25</f>
        <v>1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/>
      <c r="V25" s="51">
        <v>8</v>
      </c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18</v>
      </c>
      <c r="G27" s="44">
        <f>E27-F27</f>
        <v>4</v>
      </c>
      <c r="H27" s="45">
        <f>F27/E27</f>
        <v>0.81818181818181823</v>
      </c>
      <c r="I27" s="44">
        <v>28</v>
      </c>
      <c r="J27" s="43">
        <v>16</v>
      </c>
      <c r="K27" s="44">
        <f>I27-J27</f>
        <v>12</v>
      </c>
      <c r="L27" s="46">
        <f>J27/I27</f>
        <v>0.5714285714285714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35</v>
      </c>
      <c r="G29" s="44">
        <f>E29-F29</f>
        <v>17</v>
      </c>
      <c r="H29" s="45">
        <f>F29/E29</f>
        <v>0.67307692307692313</v>
      </c>
      <c r="I29" s="44">
        <v>32</v>
      </c>
      <c r="J29" s="43">
        <v>7</v>
      </c>
      <c r="K29" s="44">
        <f>I29-J29</f>
        <v>25</v>
      </c>
      <c r="L29" s="46">
        <f>J29/I29</f>
        <v>0.21875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5</v>
      </c>
      <c r="G30" s="44">
        <f>E30-F30</f>
        <v>5</v>
      </c>
      <c r="H30" s="45">
        <f>F30/E30</f>
        <v>0.5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2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2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1</v>
      </c>
      <c r="X33" s="52">
        <v>3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7</v>
      </c>
      <c r="G34" s="44">
        <f>E34-F34</f>
        <v>1</v>
      </c>
      <c r="H34" s="45">
        <f>F34/E34</f>
        <v>0.875</v>
      </c>
      <c r="I34" s="44">
        <v>10</v>
      </c>
      <c r="J34" s="43">
        <v>6</v>
      </c>
      <c r="K34" s="44">
        <f>I34-J34</f>
        <v>4</v>
      </c>
      <c r="L34" s="46">
        <f>J34/I34</f>
        <v>0.6</v>
      </c>
      <c r="M34" s="54"/>
      <c r="N34" s="51"/>
      <c r="O34" s="49"/>
      <c r="P34" s="45"/>
      <c r="Q34" s="54"/>
      <c r="R34" s="43"/>
      <c r="S34" s="44"/>
      <c r="T34" s="46"/>
      <c r="U34" s="51"/>
      <c r="V34" s="51"/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112</v>
      </c>
      <c r="G35" s="44">
        <f>E35-F35</f>
        <v>13</v>
      </c>
      <c r="H35" s="45">
        <f>F35/E35</f>
        <v>0.89600000000000002</v>
      </c>
      <c r="I35" s="44">
        <v>212</v>
      </c>
      <c r="J35" s="43">
        <v>53</v>
      </c>
      <c r="K35" s="44">
        <f>I35-J35</f>
        <v>159</v>
      </c>
      <c r="L35" s="46">
        <f>J35/I35</f>
        <v>0.25</v>
      </c>
      <c r="M35" s="54"/>
      <c r="N35" s="51"/>
      <c r="O35" s="49"/>
      <c r="P35" s="45"/>
      <c r="Q35" s="54"/>
      <c r="R35" s="43"/>
      <c r="S35" s="44"/>
      <c r="T35" s="46"/>
      <c r="U35" s="51">
        <v>4</v>
      </c>
      <c r="V35" s="51">
        <v>6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/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1</v>
      </c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/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5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/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25</v>
      </c>
      <c r="G50" s="44">
        <f>E50-F50</f>
        <v>5</v>
      </c>
      <c r="H50" s="45">
        <f>F50/E50</f>
        <v>0.83333333333333337</v>
      </c>
      <c r="I50" s="44">
        <v>34</v>
      </c>
      <c r="J50" s="43">
        <v>24</v>
      </c>
      <c r="K50" s="44">
        <f>I50-J50</f>
        <v>10</v>
      </c>
      <c r="L50" s="46">
        <f>J50/I50</f>
        <v>0.70588235294117652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1</v>
      </c>
      <c r="W50" s="51"/>
      <c r="X50" s="52"/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2</v>
      </c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/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1</v>
      </c>
      <c r="G65" s="44">
        <f>E65-F65</f>
        <v>3</v>
      </c>
      <c r="H65" s="45">
        <f>F65/E65</f>
        <v>0.25</v>
      </c>
      <c r="I65" s="44">
        <v>4</v>
      </c>
      <c r="J65" s="43">
        <v>2</v>
      </c>
      <c r="K65" s="44">
        <f>I65-J65</f>
        <v>2</v>
      </c>
      <c r="L65" s="46">
        <f>J65/I65</f>
        <v>0.5</v>
      </c>
      <c r="M65" s="54"/>
      <c r="N65" s="51"/>
      <c r="O65" s="49"/>
      <c r="P65" s="45"/>
      <c r="Q65" s="54"/>
      <c r="R65" s="43"/>
      <c r="S65" s="44"/>
      <c r="T65" s="46"/>
      <c r="U65" s="51">
        <v>1</v>
      </c>
      <c r="V65" s="51">
        <v>2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/>
      <c r="F66" s="43"/>
      <c r="G66" s="44"/>
      <c r="H66" s="45"/>
      <c r="I66" s="44"/>
      <c r="J66" s="43"/>
      <c r="K66" s="44"/>
      <c r="L66" s="46"/>
      <c r="M66" s="54"/>
      <c r="N66" s="51"/>
      <c r="O66" s="49"/>
      <c r="P66" s="45"/>
      <c r="Q66" s="54"/>
      <c r="R66" s="43"/>
      <c r="S66" s="44"/>
      <c r="T66" s="46"/>
      <c r="U66" s="51">
        <v>1</v>
      </c>
      <c r="V66" s="51"/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7</v>
      </c>
      <c r="G67" s="44">
        <f>E67-F67</f>
        <v>13</v>
      </c>
      <c r="H67" s="45">
        <f>F67/E67</f>
        <v>0.35</v>
      </c>
      <c r="I67" s="44">
        <v>60</v>
      </c>
      <c r="J67" s="43">
        <v>6</v>
      </c>
      <c r="K67" s="44">
        <f>I67-J67</f>
        <v>54</v>
      </c>
      <c r="L67" s="46">
        <f>J67/I67</f>
        <v>0.1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5</v>
      </c>
      <c r="G71" s="44">
        <f>E71-F71</f>
        <v>5</v>
      </c>
      <c r="H71" s="45">
        <f>F71/E71</f>
        <v>0.5</v>
      </c>
      <c r="I71" s="44">
        <v>20</v>
      </c>
      <c r="J71" s="43">
        <v>4</v>
      </c>
      <c r="K71" s="44">
        <f>I71-J71</f>
        <v>16</v>
      </c>
      <c r="L71" s="46">
        <f>J71/I71</f>
        <v>0.2</v>
      </c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0</v>
      </c>
      <c r="G73" s="44">
        <f>E73-F73</f>
        <v>4</v>
      </c>
      <c r="H73" s="45">
        <f>F73/E73</f>
        <v>0</v>
      </c>
      <c r="I73" s="44">
        <v>8</v>
      </c>
      <c r="J73" s="43">
        <v>2</v>
      </c>
      <c r="K73" s="44">
        <f>I73-J73</f>
        <v>6</v>
      </c>
      <c r="L73" s="46">
        <f>J73/I73</f>
        <v>0.25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1</v>
      </c>
      <c r="G74" s="44">
        <f>E74-F74</f>
        <v>1</v>
      </c>
      <c r="H74" s="45">
        <f>F74/E74</f>
        <v>0.5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>
        <v>1</v>
      </c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>
        <v>1</v>
      </c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15</v>
      </c>
      <c r="G80" s="44">
        <f>E80-F80</f>
        <v>5</v>
      </c>
      <c r="H80" s="45">
        <f>F80/E80</f>
        <v>0.75</v>
      </c>
      <c r="I80" s="44">
        <v>20</v>
      </c>
      <c r="J80" s="43">
        <v>1</v>
      </c>
      <c r="K80" s="44">
        <f>I80-J80</f>
        <v>19</v>
      </c>
      <c r="L80" s="46">
        <f>J80/I80</f>
        <v>0.05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4</v>
      </c>
      <c r="G81" s="44">
        <f>E81-F81</f>
        <v>0</v>
      </c>
      <c r="H81" s="45">
        <f>F81/E81</f>
        <v>1</v>
      </c>
      <c r="I81" s="44">
        <v>6</v>
      </c>
      <c r="J81" s="43">
        <v>3</v>
      </c>
      <c r="K81" s="44">
        <f>I81-J81</f>
        <v>3</v>
      </c>
      <c r="L81" s="46">
        <f>J81/I81</f>
        <v>0.5</v>
      </c>
      <c r="M81" s="54"/>
      <c r="N81" s="51"/>
      <c r="O81" s="49"/>
      <c r="P81" s="45"/>
      <c r="Q81" s="54">
        <v>2</v>
      </c>
      <c r="R81" s="43">
        <v>0</v>
      </c>
      <c r="S81" s="44">
        <f>Q81-R81</f>
        <v>2</v>
      </c>
      <c r="T81" s="46">
        <f>R81/Q81</f>
        <v>0</v>
      </c>
      <c r="U81" s="51">
        <v>2</v>
      </c>
      <c r="V81" s="51"/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575</v>
      </c>
      <c r="F82" s="59">
        <f>SUM(F10:F81)</f>
        <v>465</v>
      </c>
      <c r="G82" s="59">
        <f>E82-F82</f>
        <v>110</v>
      </c>
      <c r="H82" s="24">
        <f>F82/E82</f>
        <v>0.80869565217391304</v>
      </c>
      <c r="I82" s="23">
        <f>SUM(I10:I81)</f>
        <v>772</v>
      </c>
      <c r="J82" s="23">
        <f>SUM(J10:J81)</f>
        <v>379</v>
      </c>
      <c r="K82" s="23">
        <f>I82-J82</f>
        <v>393</v>
      </c>
      <c r="L82" s="60">
        <f>J82/I82</f>
        <v>0.49093264248704666</v>
      </c>
      <c r="M82" s="59">
        <f>SUM(M10:M81)</f>
        <v>16</v>
      </c>
      <c r="N82" s="59">
        <f>SUM(N10:N81)</f>
        <v>15</v>
      </c>
      <c r="O82" s="61">
        <f>M82-N82</f>
        <v>1</v>
      </c>
      <c r="P82" s="24">
        <f>N82/M82</f>
        <v>0.9375</v>
      </c>
      <c r="Q82" s="59">
        <f>SUM(Q10:Q81)</f>
        <v>22</v>
      </c>
      <c r="R82" s="59">
        <f>SUM(R10:R81)</f>
        <v>6</v>
      </c>
      <c r="S82" s="23">
        <f>Q82-R82</f>
        <v>16</v>
      </c>
      <c r="T82" s="60">
        <f>R82/Q82</f>
        <v>0.27272727272727271</v>
      </c>
      <c r="U82" s="59">
        <f>SUM(U10:U81)</f>
        <v>14</v>
      </c>
      <c r="V82" s="59">
        <f>SUM(V10:V81)</f>
        <v>35</v>
      </c>
      <c r="W82" s="59">
        <f>SUM(W10:W81)</f>
        <v>1</v>
      </c>
      <c r="X82" s="62">
        <f>SUM(X10:X81)</f>
        <v>13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1</v>
      </c>
      <c r="G83" s="68">
        <f>E83-F83</f>
        <v>6</v>
      </c>
      <c r="H83" s="69">
        <f>F83/E83</f>
        <v>0.14285714285714285</v>
      </c>
      <c r="I83" s="68">
        <v>7</v>
      </c>
      <c r="J83" s="67">
        <v>0</v>
      </c>
      <c r="K83" s="70">
        <f>I83-J83</f>
        <v>7</v>
      </c>
      <c r="L83" s="71">
        <f>J83/I83</f>
        <v>0</v>
      </c>
      <c r="M83" s="68">
        <v>2</v>
      </c>
      <c r="N83" s="67">
        <v>1</v>
      </c>
      <c r="O83" s="70">
        <f>M83-N83</f>
        <v>1</v>
      </c>
      <c r="P83" s="69">
        <f>N83/M83</f>
        <v>0.5</v>
      </c>
      <c r="Q83" s="68">
        <v>3</v>
      </c>
      <c r="R83" s="67">
        <v>0</v>
      </c>
      <c r="S83" s="70">
        <f>Q83-R83</f>
        <v>3</v>
      </c>
      <c r="T83" s="71">
        <f>R83/Q83</f>
        <v>0</v>
      </c>
      <c r="U83" s="72"/>
      <c r="V83" s="67"/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2</v>
      </c>
      <c r="G84" s="76">
        <f>E84-F84</f>
        <v>3</v>
      </c>
      <c r="H84" s="77">
        <f>F84/E84</f>
        <v>0.4</v>
      </c>
      <c r="I84" s="76">
        <v>15</v>
      </c>
      <c r="J84" s="75">
        <v>5</v>
      </c>
      <c r="K84" s="78">
        <f>I84-J84</f>
        <v>10</v>
      </c>
      <c r="L84" s="79">
        <f>J84/I84</f>
        <v>0.33333333333333331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2</v>
      </c>
      <c r="G87" s="76">
        <f>E87-F87</f>
        <v>8</v>
      </c>
      <c r="H87" s="77">
        <f>F87/E87</f>
        <v>0.2</v>
      </c>
      <c r="I87" s="76">
        <v>20</v>
      </c>
      <c r="J87" s="75">
        <v>8</v>
      </c>
      <c r="K87" s="78">
        <f>I87-J87</f>
        <v>12</v>
      </c>
      <c r="L87" s="79">
        <f>J87/I87</f>
        <v>0.4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524</v>
      </c>
      <c r="D88" s="65" t="s">
        <v>525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1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149</v>
      </c>
      <c r="D89" s="65" t="s">
        <v>150</v>
      </c>
      <c r="E89" s="74">
        <v>10</v>
      </c>
      <c r="F89" s="75">
        <v>3</v>
      </c>
      <c r="G89" s="76">
        <f>E89-F89</f>
        <v>7</v>
      </c>
      <c r="H89" s="77">
        <f>F89/E89</f>
        <v>0.3</v>
      </c>
      <c r="I89" s="76">
        <v>7</v>
      </c>
      <c r="J89" s="75">
        <v>0</v>
      </c>
      <c r="K89" s="78">
        <f>I89-J89</f>
        <v>7</v>
      </c>
      <c r="L89" s="79">
        <f>J89/I89</f>
        <v>0</v>
      </c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151</v>
      </c>
      <c r="D90" s="65" t="s">
        <v>152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>
        <v>2</v>
      </c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 t="s">
        <v>153</v>
      </c>
      <c r="C91" s="64" t="s">
        <v>154</v>
      </c>
      <c r="D91" s="65" t="s">
        <v>155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156</v>
      </c>
      <c r="D92" s="65" t="s">
        <v>157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1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158</v>
      </c>
      <c r="D93" s="65" t="s">
        <v>159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160</v>
      </c>
      <c r="D94" s="65" t="s">
        <v>161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162</v>
      </c>
      <c r="D95" s="65" t="s">
        <v>163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164</v>
      </c>
      <c r="D96" s="65" t="s">
        <v>165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64" t="s">
        <v>166</v>
      </c>
      <c r="D97" s="65" t="s">
        <v>167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>
        <v>1</v>
      </c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 t="s">
        <v>168</v>
      </c>
      <c r="D98" s="65" t="s">
        <v>169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170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</row>
    <row r="100" spans="1:240" x14ac:dyDescent="0.2">
      <c r="A100" s="274"/>
      <c r="B100" s="275"/>
      <c r="C100" s="275"/>
      <c r="D100" s="65" t="s">
        <v>171</v>
      </c>
      <c r="E100" s="74">
        <v>10</v>
      </c>
      <c r="F100" s="75">
        <v>4</v>
      </c>
      <c r="G100" s="76">
        <f>E100-F100</f>
        <v>6</v>
      </c>
      <c r="H100" s="77">
        <f>F100/E100</f>
        <v>0.4</v>
      </c>
      <c r="I100" s="76">
        <v>10</v>
      </c>
      <c r="J100" s="75">
        <v>7</v>
      </c>
      <c r="K100" s="78">
        <f>I100-J100</f>
        <v>3</v>
      </c>
      <c r="L100" s="79">
        <f>J100/I100</f>
        <v>0.7</v>
      </c>
      <c r="M100" s="76"/>
      <c r="N100" s="75"/>
      <c r="O100" s="78"/>
      <c r="P100" s="77"/>
      <c r="Q100" s="76"/>
      <c r="R100" s="75"/>
      <c r="S100" s="78"/>
      <c r="T100" s="79"/>
      <c r="U100" s="80">
        <v>1</v>
      </c>
      <c r="V100" s="75">
        <v>1</v>
      </c>
      <c r="W100" s="75"/>
      <c r="X100" s="81"/>
    </row>
    <row r="101" spans="1:240" x14ac:dyDescent="0.2">
      <c r="A101" s="274"/>
      <c r="B101" s="275"/>
      <c r="C101" s="64" t="s">
        <v>172</v>
      </c>
      <c r="D101" s="65" t="s">
        <v>173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3</v>
      </c>
      <c r="W101" s="75"/>
      <c r="X101" s="81"/>
    </row>
    <row r="102" spans="1:240" x14ac:dyDescent="0.2">
      <c r="A102" s="274"/>
      <c r="B102" s="275" t="s">
        <v>174</v>
      </c>
      <c r="C102" s="64" t="s">
        <v>175</v>
      </c>
      <c r="D102" s="65" t="s">
        <v>176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>
        <v>1</v>
      </c>
      <c r="W102" s="75"/>
      <c r="X102" s="81"/>
    </row>
    <row r="103" spans="1:240" x14ac:dyDescent="0.2">
      <c r="A103" s="274"/>
      <c r="B103" s="275"/>
      <c r="C103" s="64" t="s">
        <v>177</v>
      </c>
      <c r="D103" s="65" t="s">
        <v>178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>
        <v>3</v>
      </c>
      <c r="W103" s="75"/>
      <c r="X103" s="81"/>
    </row>
    <row r="104" spans="1:240" x14ac:dyDescent="0.2">
      <c r="A104" s="274"/>
      <c r="B104" s="275"/>
      <c r="C104" s="64" t="s">
        <v>179</v>
      </c>
      <c r="D104" s="65" t="s">
        <v>180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/>
      <c r="W104" s="75"/>
      <c r="X104" s="81"/>
    </row>
    <row r="105" spans="1:240" x14ac:dyDescent="0.2">
      <c r="A105" s="274"/>
      <c r="B105" s="275"/>
      <c r="C105" s="64" t="s">
        <v>211</v>
      </c>
      <c r="D105" s="65" t="s">
        <v>202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181</v>
      </c>
      <c r="D106" s="65" t="s">
        <v>182</v>
      </c>
      <c r="E106" s="74">
        <v>30</v>
      </c>
      <c r="F106" s="75">
        <v>29</v>
      </c>
      <c r="G106" s="76">
        <f>E106-F106</f>
        <v>1</v>
      </c>
      <c r="H106" s="77">
        <f>F106/E106</f>
        <v>0.96666666666666667</v>
      </c>
      <c r="I106" s="76">
        <v>52</v>
      </c>
      <c r="J106" s="75">
        <v>34</v>
      </c>
      <c r="K106" s="78">
        <f>I106-J106</f>
        <v>18</v>
      </c>
      <c r="L106" s="79">
        <f>J106/I106</f>
        <v>0.65384615384615385</v>
      </c>
      <c r="M106" s="76"/>
      <c r="N106" s="75"/>
      <c r="O106" s="78"/>
      <c r="P106" s="77"/>
      <c r="Q106" s="76"/>
      <c r="R106" s="75"/>
      <c r="S106" s="78"/>
      <c r="T106" s="79"/>
      <c r="U106" s="80">
        <v>13</v>
      </c>
      <c r="V106" s="75">
        <v>21</v>
      </c>
      <c r="W106" s="75"/>
      <c r="X106" s="81">
        <v>1</v>
      </c>
    </row>
    <row r="107" spans="1:240" x14ac:dyDescent="0.2">
      <c r="A107" s="274"/>
      <c r="B107" s="275"/>
      <c r="C107" s="275"/>
      <c r="D107" s="65" t="s">
        <v>183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>
        <v>6</v>
      </c>
      <c r="V107" s="75">
        <v>1</v>
      </c>
      <c r="W107" s="75"/>
      <c r="X107" s="81"/>
    </row>
    <row r="108" spans="1:240" x14ac:dyDescent="0.2">
      <c r="A108" s="274"/>
      <c r="B108" s="275" t="s">
        <v>184</v>
      </c>
      <c r="C108" s="64" t="s">
        <v>185</v>
      </c>
      <c r="D108" s="65" t="s">
        <v>186</v>
      </c>
      <c r="E108" s="74"/>
      <c r="F108" s="75"/>
      <c r="G108" s="76"/>
      <c r="H108" s="77"/>
      <c r="I108" s="76"/>
      <c r="J108" s="75"/>
      <c r="K108" s="78"/>
      <c r="L108" s="79"/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188</v>
      </c>
      <c r="E109" s="74">
        <v>30</v>
      </c>
      <c r="F109" s="75">
        <v>23</v>
      </c>
      <c r="G109" s="76">
        <f>E109-F109</f>
        <v>7</v>
      </c>
      <c r="H109" s="77">
        <f>F109/E109</f>
        <v>0.76666666666666672</v>
      </c>
      <c r="I109" s="76">
        <v>27</v>
      </c>
      <c r="J109" s="75">
        <v>13</v>
      </c>
      <c r="K109" s="78">
        <f>I109-J109</f>
        <v>14</v>
      </c>
      <c r="L109" s="79">
        <f>J109/I109</f>
        <v>0.48148148148148145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82" t="s">
        <v>189</v>
      </c>
      <c r="E110" s="74">
        <v>14</v>
      </c>
      <c r="F110" s="75">
        <v>9</v>
      </c>
      <c r="G110" s="76">
        <f>E110-F110</f>
        <v>5</v>
      </c>
      <c r="H110" s="77">
        <f>F110/E110</f>
        <v>0.6428571428571429</v>
      </c>
      <c r="I110" s="76">
        <v>28</v>
      </c>
      <c r="J110" s="75">
        <v>12</v>
      </c>
      <c r="K110" s="78">
        <f>I110-J110</f>
        <v>16</v>
      </c>
      <c r="L110" s="79">
        <f>J110/I110</f>
        <v>0.42857142857142855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 t="s">
        <v>187</v>
      </c>
      <c r="D111" s="65" t="s">
        <v>190</v>
      </c>
      <c r="E111" s="74">
        <v>2</v>
      </c>
      <c r="F111" s="75">
        <v>2</v>
      </c>
      <c r="G111" s="76">
        <f>E111-F111</f>
        <v>0</v>
      </c>
      <c r="H111" s="77">
        <f>F111/E111</f>
        <v>1</v>
      </c>
      <c r="I111" s="76">
        <v>4</v>
      </c>
      <c r="J111" s="75">
        <v>0</v>
      </c>
      <c r="K111" s="78">
        <f>I111-J111</f>
        <v>4</v>
      </c>
      <c r="L111" s="79">
        <f>J111/I111</f>
        <v>0</v>
      </c>
      <c r="M111" s="76"/>
      <c r="N111" s="75"/>
      <c r="O111" s="78"/>
      <c r="P111" s="77"/>
      <c r="Q111" s="76"/>
      <c r="R111" s="75"/>
      <c r="S111" s="78"/>
      <c r="T111" s="79"/>
      <c r="U111" s="80"/>
      <c r="V111" s="75">
        <v>1</v>
      </c>
      <c r="W111" s="75"/>
      <c r="X111" s="81"/>
    </row>
    <row r="112" spans="1:240" x14ac:dyDescent="0.2">
      <c r="A112" s="274"/>
      <c r="B112" s="275"/>
      <c r="C112" s="275"/>
      <c r="D112" s="65" t="s">
        <v>191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275"/>
      <c r="D113" s="65" t="s">
        <v>192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>
        <v>1</v>
      </c>
      <c r="V113" s="75">
        <v>1</v>
      </c>
      <c r="W113" s="75"/>
      <c r="X113" s="81"/>
    </row>
    <row r="114" spans="1:24" x14ac:dyDescent="0.2">
      <c r="A114" s="274"/>
      <c r="B114" s="275"/>
      <c r="C114" s="275"/>
      <c r="D114" s="65" t="s">
        <v>193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194</v>
      </c>
      <c r="D115" s="65" t="s">
        <v>195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196</v>
      </c>
      <c r="D116" s="65" t="s">
        <v>47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197</v>
      </c>
      <c r="D117" s="65" t="s">
        <v>198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64" t="s">
        <v>199</v>
      </c>
      <c r="D118" s="65" t="s">
        <v>200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275" t="s">
        <v>201</v>
      </c>
      <c r="D119" s="65" t="s">
        <v>202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203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275"/>
      <c r="D121" s="65" t="s">
        <v>204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1</v>
      </c>
      <c r="W121" s="75"/>
      <c r="X121" s="81"/>
    </row>
    <row r="122" spans="1:24" x14ac:dyDescent="0.2">
      <c r="A122" s="274"/>
      <c r="B122" s="275"/>
      <c r="C122" s="64" t="s">
        <v>205</v>
      </c>
      <c r="D122" s="65" t="s">
        <v>206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>
        <v>3</v>
      </c>
      <c r="W122" s="75"/>
      <c r="X122" s="81"/>
    </row>
    <row r="123" spans="1:24" x14ac:dyDescent="0.2">
      <c r="A123" s="274"/>
      <c r="B123" s="275"/>
      <c r="C123" s="64" t="s">
        <v>207</v>
      </c>
      <c r="D123" s="65" t="s">
        <v>47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>
        <v>1</v>
      </c>
      <c r="W123" s="75"/>
      <c r="X123" s="81"/>
    </row>
    <row r="124" spans="1:24" x14ac:dyDescent="0.2">
      <c r="A124" s="274"/>
      <c r="B124" s="275"/>
      <c r="C124" s="64" t="s">
        <v>208</v>
      </c>
      <c r="D124" s="65" t="s">
        <v>123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209</v>
      </c>
      <c r="D125" s="65" t="s">
        <v>210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212</v>
      </c>
      <c r="D126" s="65" t="s">
        <v>213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214</v>
      </c>
      <c r="D127" s="65" t="s">
        <v>47</v>
      </c>
      <c r="E127" s="74"/>
      <c r="F127" s="75"/>
      <c r="G127" s="76"/>
      <c r="H127" s="77"/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 t="s">
        <v>215</v>
      </c>
      <c r="C128" s="64" t="s">
        <v>216</v>
      </c>
      <c r="D128" s="65" t="s">
        <v>217</v>
      </c>
      <c r="E128" s="74">
        <v>14</v>
      </c>
      <c r="F128" s="75">
        <v>12</v>
      </c>
      <c r="G128" s="76">
        <f>E128-F128</f>
        <v>2</v>
      </c>
      <c r="H128" s="77">
        <f>F128/E128</f>
        <v>0.8571428571428571</v>
      </c>
      <c r="I128" s="76">
        <v>14</v>
      </c>
      <c r="J128" s="75">
        <v>1</v>
      </c>
      <c r="K128" s="78">
        <f>I128-J128</f>
        <v>13</v>
      </c>
      <c r="L128" s="79">
        <f>J128/I128</f>
        <v>7.1428571428571425E-2</v>
      </c>
      <c r="M128" s="76"/>
      <c r="N128" s="75"/>
      <c r="O128" s="78"/>
      <c r="P128" s="77"/>
      <c r="Q128" s="76"/>
      <c r="R128" s="75"/>
      <c r="S128" s="78"/>
      <c r="T128" s="79"/>
      <c r="U128" s="80"/>
      <c r="V128" s="75">
        <v>1</v>
      </c>
      <c r="W128" s="75"/>
      <c r="X128" s="81"/>
    </row>
    <row r="129" spans="1:240" x14ac:dyDescent="0.2">
      <c r="A129" s="274"/>
      <c r="B129" s="275"/>
      <c r="C129" s="64" t="s">
        <v>218</v>
      </c>
      <c r="D129" s="65" t="s">
        <v>219</v>
      </c>
      <c r="E129" s="74">
        <v>24</v>
      </c>
      <c r="F129" s="75">
        <v>13</v>
      </c>
      <c r="G129" s="76">
        <f>E129-F129</f>
        <v>11</v>
      </c>
      <c r="H129" s="77">
        <f>F129/E129</f>
        <v>0.54166666666666663</v>
      </c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>
        <v>2</v>
      </c>
      <c r="W129" s="75"/>
      <c r="X129" s="81"/>
    </row>
    <row r="130" spans="1:240" x14ac:dyDescent="0.2">
      <c r="A130" s="274"/>
      <c r="B130" s="275"/>
      <c r="C130" s="64" t="s">
        <v>220</v>
      </c>
      <c r="D130" s="65" t="s">
        <v>221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222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223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224</v>
      </c>
      <c r="D133" s="65" t="s">
        <v>180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225</v>
      </c>
      <c r="D134" s="65" t="s">
        <v>47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2</v>
      </c>
      <c r="W134" s="75"/>
      <c r="X134" s="81"/>
    </row>
    <row r="135" spans="1:240" x14ac:dyDescent="0.2">
      <c r="A135" s="274"/>
      <c r="B135" s="275"/>
      <c r="C135" s="64" t="s">
        <v>226</v>
      </c>
      <c r="D135" s="65" t="s">
        <v>227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/>
      <c r="W135" s="75"/>
      <c r="X135" s="81"/>
    </row>
    <row r="136" spans="1:240" x14ac:dyDescent="0.2">
      <c r="A136" s="274"/>
      <c r="B136" s="275"/>
      <c r="C136" s="64" t="s">
        <v>228</v>
      </c>
      <c r="D136" s="65" t="s">
        <v>229</v>
      </c>
      <c r="E136" s="74"/>
      <c r="F136" s="75"/>
      <c r="G136" s="76"/>
      <c r="H136" s="77"/>
      <c r="I136" s="76"/>
      <c r="J136" s="75"/>
      <c r="K136" s="78"/>
      <c r="L136" s="79"/>
      <c r="M136" s="76"/>
      <c r="N136" s="75"/>
      <c r="O136" s="78"/>
      <c r="P136" s="77"/>
      <c r="Q136" s="76"/>
      <c r="R136" s="75"/>
      <c r="S136" s="78"/>
      <c r="T136" s="79"/>
      <c r="U136" s="80"/>
      <c r="V136" s="75"/>
      <c r="W136" s="75"/>
      <c r="X136" s="81"/>
    </row>
    <row r="137" spans="1:240" x14ac:dyDescent="0.2">
      <c r="A137" s="276" t="s">
        <v>230</v>
      </c>
      <c r="B137" s="276"/>
      <c r="C137" s="276"/>
      <c r="D137" s="276"/>
      <c r="E137" s="83">
        <f>SUM(E83:E136)</f>
        <v>156</v>
      </c>
      <c r="F137" s="84">
        <f>SUM(F83:F136)</f>
        <v>100</v>
      </c>
      <c r="G137" s="84">
        <f>E137-F137</f>
        <v>56</v>
      </c>
      <c r="H137" s="85">
        <f>F137/E137</f>
        <v>0.64102564102564108</v>
      </c>
      <c r="I137" s="84">
        <f>SUM(I83:I136)</f>
        <v>184</v>
      </c>
      <c r="J137" s="84">
        <f>SUM(J83:J136)</f>
        <v>80</v>
      </c>
      <c r="K137" s="86">
        <f>I137-J137</f>
        <v>104</v>
      </c>
      <c r="L137" s="87">
        <f>J137/I137</f>
        <v>0.43478260869565216</v>
      </c>
      <c r="M137" s="84">
        <f>SUM(M83:M136)</f>
        <v>2</v>
      </c>
      <c r="N137" s="84">
        <f>SUM(N83:N136)</f>
        <v>1</v>
      </c>
      <c r="O137" s="86">
        <f>(M137-N137)</f>
        <v>1</v>
      </c>
      <c r="P137" s="85">
        <f>N137/M137</f>
        <v>0.5</v>
      </c>
      <c r="Q137" s="84">
        <f>SUM(Q83:Q136)</f>
        <v>3</v>
      </c>
      <c r="R137" s="84">
        <f>SUM(R83:R136)</f>
        <v>0</v>
      </c>
      <c r="S137" s="86">
        <f>Q137-R137</f>
        <v>3</v>
      </c>
      <c r="T137" s="87">
        <f>R137/Q137</f>
        <v>0</v>
      </c>
      <c r="U137" s="83">
        <f>SUM(U83:U136)</f>
        <v>21</v>
      </c>
      <c r="V137" s="84">
        <f>SUM(V83:V136)</f>
        <v>49</v>
      </c>
      <c r="W137" s="84">
        <f>SUM(W83:W136)</f>
        <v>0</v>
      </c>
      <c r="X137" s="88">
        <f>SUM(X83:X136)</f>
        <v>1</v>
      </c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</row>
    <row r="138" spans="1:240" x14ac:dyDescent="0.2">
      <c r="A138" s="4" t="s">
        <v>231</v>
      </c>
      <c r="B138" s="277" t="s">
        <v>232</v>
      </c>
      <c r="C138" s="277" t="s">
        <v>233</v>
      </c>
      <c r="D138" s="89" t="s">
        <v>234</v>
      </c>
      <c r="E138" s="90">
        <v>15</v>
      </c>
      <c r="F138" s="91">
        <v>6</v>
      </c>
      <c r="G138" s="92">
        <f>E138-F138</f>
        <v>9</v>
      </c>
      <c r="H138" s="93">
        <f>F138/E138</f>
        <v>0.4</v>
      </c>
      <c r="I138" s="92">
        <v>25</v>
      </c>
      <c r="J138" s="91">
        <v>1</v>
      </c>
      <c r="K138" s="94">
        <f>I138-J138</f>
        <v>24</v>
      </c>
      <c r="L138" s="95">
        <f>J138/I138</f>
        <v>0.04</v>
      </c>
      <c r="M138" s="92"/>
      <c r="N138" s="91"/>
      <c r="O138" s="94"/>
      <c r="P138" s="93"/>
      <c r="Q138" s="92"/>
      <c r="R138" s="91"/>
      <c r="S138" s="94"/>
      <c r="T138" s="95"/>
      <c r="U138" s="96"/>
      <c r="V138" s="97">
        <v>1</v>
      </c>
      <c r="W138" s="97"/>
      <c r="X138" s="98"/>
    </row>
    <row r="139" spans="1:240" x14ac:dyDescent="0.2">
      <c r="A139" s="4"/>
      <c r="B139" s="277"/>
      <c r="C139" s="277"/>
      <c r="D139" s="99" t="s">
        <v>235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236</v>
      </c>
      <c r="D140" s="99" t="s">
        <v>237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>
        <v>2</v>
      </c>
      <c r="W140" s="97"/>
      <c r="X140" s="98"/>
    </row>
    <row r="141" spans="1:240" x14ac:dyDescent="0.2">
      <c r="A141" s="4"/>
      <c r="B141" s="277"/>
      <c r="C141" s="105" t="s">
        <v>238</v>
      </c>
      <c r="D141" s="99" t="s">
        <v>239</v>
      </c>
      <c r="E141" s="100">
        <v>10</v>
      </c>
      <c r="F141" s="97">
        <v>7</v>
      </c>
      <c r="G141" s="101">
        <f>E141-F141</f>
        <v>3</v>
      </c>
      <c r="H141" s="102">
        <f>F141/E141</f>
        <v>0.7</v>
      </c>
      <c r="I141" s="101">
        <v>20</v>
      </c>
      <c r="J141" s="97">
        <v>1</v>
      </c>
      <c r="K141" s="103">
        <f>I141-J141</f>
        <v>19</v>
      </c>
      <c r="L141" s="104">
        <f>J141/I141</f>
        <v>0.05</v>
      </c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240</v>
      </c>
      <c r="D142" s="99" t="s">
        <v>47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241</v>
      </c>
      <c r="D143" s="99" t="s">
        <v>242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243</v>
      </c>
      <c r="D144" s="99" t="s">
        <v>244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7"/>
      <c r="C145" s="105" t="s">
        <v>245</v>
      </c>
      <c r="D145" s="99" t="s">
        <v>56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7"/>
      <c r="C146" s="105" t="s">
        <v>246</v>
      </c>
      <c r="D146" s="99" t="s">
        <v>247</v>
      </c>
      <c r="E146" s="100"/>
      <c r="F146" s="97"/>
      <c r="G146" s="101"/>
      <c r="H146" s="102"/>
      <c r="I146" s="101"/>
      <c r="J146" s="97"/>
      <c r="K146" s="103"/>
      <c r="L146" s="104"/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 t="s">
        <v>248</v>
      </c>
      <c r="C147" s="278" t="s">
        <v>249</v>
      </c>
      <c r="D147" s="99" t="s">
        <v>250</v>
      </c>
      <c r="E147" s="100">
        <v>10</v>
      </c>
      <c r="F147" s="97">
        <v>7</v>
      </c>
      <c r="G147" s="101">
        <f>E147-F147</f>
        <v>3</v>
      </c>
      <c r="H147" s="102">
        <f>F147/E147</f>
        <v>0.7</v>
      </c>
      <c r="I147" s="101">
        <v>30</v>
      </c>
      <c r="J147" s="97">
        <v>6</v>
      </c>
      <c r="K147" s="103">
        <f>I147-J147</f>
        <v>24</v>
      </c>
      <c r="L147" s="104">
        <f>J147/I147</f>
        <v>0.2</v>
      </c>
      <c r="M147" s="101"/>
      <c r="N147" s="97"/>
      <c r="O147" s="103"/>
      <c r="P147" s="102"/>
      <c r="Q147" s="101"/>
      <c r="R147" s="97"/>
      <c r="S147" s="103"/>
      <c r="T147" s="104"/>
      <c r="U147" s="96">
        <v>1</v>
      </c>
      <c r="V147" s="97">
        <v>1</v>
      </c>
      <c r="W147" s="97"/>
      <c r="X147" s="98"/>
    </row>
    <row r="148" spans="1:24" x14ac:dyDescent="0.2">
      <c r="A148" s="4"/>
      <c r="B148" s="278"/>
      <c r="C148" s="278"/>
      <c r="D148" s="99" t="s">
        <v>251</v>
      </c>
      <c r="E148" s="100">
        <v>10</v>
      </c>
      <c r="F148" s="97">
        <v>8</v>
      </c>
      <c r="G148" s="101">
        <f>E148-F148</f>
        <v>2</v>
      </c>
      <c r="H148" s="102">
        <f>F148/E148</f>
        <v>0.8</v>
      </c>
      <c r="I148" s="101">
        <v>10</v>
      </c>
      <c r="J148" s="97">
        <v>3</v>
      </c>
      <c r="K148" s="103">
        <f>I148-J148</f>
        <v>7</v>
      </c>
      <c r="L148" s="104">
        <f>J148/I148</f>
        <v>0.3</v>
      </c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252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278"/>
      <c r="D150" s="99" t="s">
        <v>253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>
        <v>1</v>
      </c>
      <c r="V150" s="97"/>
      <c r="W150" s="97"/>
      <c r="X150" s="98"/>
    </row>
    <row r="151" spans="1:24" x14ac:dyDescent="0.2">
      <c r="A151" s="4"/>
      <c r="B151" s="278" t="s">
        <v>254</v>
      </c>
      <c r="C151" s="105" t="s">
        <v>255</v>
      </c>
      <c r="D151" s="99" t="s">
        <v>256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257</v>
      </c>
      <c r="D152" s="99" t="s">
        <v>47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258</v>
      </c>
      <c r="D153" s="99" t="s">
        <v>259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>
        <v>1</v>
      </c>
      <c r="W153" s="97"/>
      <c r="X153" s="98"/>
    </row>
    <row r="154" spans="1:24" x14ac:dyDescent="0.2">
      <c r="A154" s="4"/>
      <c r="B154" s="278"/>
      <c r="C154" s="105" t="s">
        <v>260</v>
      </c>
      <c r="D154" s="99" t="s">
        <v>180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105" t="s">
        <v>261</v>
      </c>
      <c r="D155" s="99" t="s">
        <v>262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 t="s">
        <v>263</v>
      </c>
      <c r="D156" s="99" t="s">
        <v>264</v>
      </c>
      <c r="E156" s="100"/>
      <c r="F156" s="97"/>
      <c r="G156" s="101"/>
      <c r="H156" s="102"/>
      <c r="I156" s="101"/>
      <c r="J156" s="97"/>
      <c r="K156" s="103"/>
      <c r="L156" s="104"/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/>
      <c r="C157" s="278"/>
      <c r="D157" s="99" t="s">
        <v>265</v>
      </c>
      <c r="E157" s="100">
        <v>6</v>
      </c>
      <c r="F157" s="97">
        <v>3</v>
      </c>
      <c r="G157" s="101">
        <f>E157-F157</f>
        <v>3</v>
      </c>
      <c r="H157" s="102">
        <f>F157/E157</f>
        <v>0.5</v>
      </c>
      <c r="I157" s="101">
        <v>13</v>
      </c>
      <c r="J157" s="97">
        <v>1</v>
      </c>
      <c r="K157" s="103">
        <f>I157-J157</f>
        <v>12</v>
      </c>
      <c r="L157" s="104">
        <f>J157/I157</f>
        <v>7.6923076923076927E-2</v>
      </c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 t="s">
        <v>266</v>
      </c>
      <c r="C158" s="105" t="s">
        <v>267</v>
      </c>
      <c r="D158" s="99" t="s">
        <v>268</v>
      </c>
      <c r="E158" s="100">
        <v>10</v>
      </c>
      <c r="F158" s="97">
        <v>3</v>
      </c>
      <c r="G158" s="101">
        <f>E158-F158</f>
        <v>7</v>
      </c>
      <c r="H158" s="102">
        <f>F158/E158</f>
        <v>0.3</v>
      </c>
      <c r="I158" s="101">
        <v>20</v>
      </c>
      <c r="J158" s="97">
        <v>2</v>
      </c>
      <c r="K158" s="103">
        <f>I158-J158</f>
        <v>18</v>
      </c>
      <c r="L158" s="104">
        <f>J158/I158</f>
        <v>0.1</v>
      </c>
      <c r="M158" s="101"/>
      <c r="N158" s="97"/>
      <c r="O158" s="103"/>
      <c r="P158" s="102"/>
      <c r="Q158" s="101"/>
      <c r="R158" s="97"/>
      <c r="S158" s="103"/>
      <c r="T158" s="104"/>
      <c r="U158" s="96">
        <v>1</v>
      </c>
      <c r="V158" s="97"/>
      <c r="W158" s="97"/>
      <c r="X158" s="98"/>
    </row>
    <row r="159" spans="1:24" x14ac:dyDescent="0.2">
      <c r="A159" s="4"/>
      <c r="B159" s="278"/>
      <c r="C159" s="105" t="s">
        <v>269</v>
      </c>
      <c r="D159" s="99" t="s">
        <v>270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271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272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105" t="s">
        <v>273</v>
      </c>
      <c r="D162" s="99" t="s">
        <v>47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278" t="s">
        <v>274</v>
      </c>
      <c r="D163" s="99" t="s">
        <v>275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>
        <v>1</v>
      </c>
    </row>
    <row r="164" spans="1:29" x14ac:dyDescent="0.2">
      <c r="A164" s="4"/>
      <c r="B164" s="278"/>
      <c r="C164" s="278"/>
      <c r="D164" s="99" t="s">
        <v>276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277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278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279</v>
      </c>
      <c r="D167" s="99" t="s">
        <v>47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280</v>
      </c>
      <c r="D168" s="99" t="s">
        <v>281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/>
      <c r="C169" s="105" t="s">
        <v>282</v>
      </c>
      <c r="D169" s="99" t="s">
        <v>283</v>
      </c>
      <c r="E169" s="100"/>
      <c r="F169" s="97"/>
      <c r="G169" s="101"/>
      <c r="H169" s="102"/>
      <c r="I169" s="101"/>
      <c r="J169" s="97"/>
      <c r="K169" s="103"/>
      <c r="L169" s="104"/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</row>
    <row r="170" spans="1:29" x14ac:dyDescent="0.2">
      <c r="A170" s="4"/>
      <c r="B170" s="278" t="s">
        <v>284</v>
      </c>
      <c r="C170" s="105" t="s">
        <v>285</v>
      </c>
      <c r="D170" s="99" t="s">
        <v>286</v>
      </c>
      <c r="E170" s="100">
        <v>10</v>
      </c>
      <c r="F170" s="97">
        <v>2</v>
      </c>
      <c r="G170" s="101">
        <f>E170-F170</f>
        <v>8</v>
      </c>
      <c r="H170" s="102">
        <f>F170/E170</f>
        <v>0.2</v>
      </c>
      <c r="I170" s="101">
        <v>25</v>
      </c>
      <c r="J170" s="97">
        <v>4</v>
      </c>
      <c r="K170" s="103">
        <f>I170-J170</f>
        <v>21</v>
      </c>
      <c r="L170" s="104">
        <f>J170/I170</f>
        <v>0.16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1</v>
      </c>
      <c r="W170" s="97"/>
      <c r="X170" s="98"/>
      <c r="AC170"/>
    </row>
    <row r="171" spans="1:29" x14ac:dyDescent="0.2">
      <c r="A171" s="4"/>
      <c r="B171" s="278"/>
      <c r="C171" s="278" t="s">
        <v>287</v>
      </c>
      <c r="D171" s="99" t="s">
        <v>288</v>
      </c>
      <c r="E171" s="100">
        <v>25</v>
      </c>
      <c r="F171" s="97">
        <v>16</v>
      </c>
      <c r="G171" s="101">
        <f>E171-F171</f>
        <v>9</v>
      </c>
      <c r="H171" s="102">
        <f>F171/E171</f>
        <v>0.64</v>
      </c>
      <c r="I171" s="101">
        <v>52</v>
      </c>
      <c r="J171" s="97">
        <v>7</v>
      </c>
      <c r="K171" s="103">
        <f>I171-J171</f>
        <v>45</v>
      </c>
      <c r="L171" s="104">
        <f>J171/I171</f>
        <v>0.13461538461538461</v>
      </c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9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289</v>
      </c>
      <c r="E172" s="100">
        <v>10</v>
      </c>
      <c r="F172" s="97">
        <v>8</v>
      </c>
      <c r="G172" s="101">
        <f>E172-F172</f>
        <v>2</v>
      </c>
      <c r="H172" s="102">
        <f>F172/E172</f>
        <v>0.8</v>
      </c>
      <c r="I172" s="101">
        <v>20</v>
      </c>
      <c r="J172" s="97">
        <v>3</v>
      </c>
      <c r="K172" s="103">
        <f>I172-J172</f>
        <v>17</v>
      </c>
      <c r="L172" s="104">
        <f>J172/I172</f>
        <v>0.15</v>
      </c>
      <c r="M172" s="101">
        <v>9</v>
      </c>
      <c r="N172" s="97">
        <v>1</v>
      </c>
      <c r="O172" s="103">
        <f>M172-N172</f>
        <v>8</v>
      </c>
      <c r="P172" s="102">
        <f>N172/M172</f>
        <v>0.1111111111111111</v>
      </c>
      <c r="Q172" s="101">
        <v>18</v>
      </c>
      <c r="R172" s="97">
        <v>3</v>
      </c>
      <c r="S172" s="103">
        <f>Q172-R172</f>
        <v>15</v>
      </c>
      <c r="T172" s="104">
        <f>R172/Q172</f>
        <v>0.16666666666666666</v>
      </c>
      <c r="U172" s="96">
        <v>2</v>
      </c>
      <c r="V172" s="97">
        <v>1</v>
      </c>
      <c r="W172" s="97"/>
      <c r="X172" s="98"/>
      <c r="AC172"/>
    </row>
    <row r="173" spans="1:29" x14ac:dyDescent="0.2">
      <c r="A173" s="4"/>
      <c r="B173" s="278"/>
      <c r="C173" s="278"/>
      <c r="D173" s="99" t="s">
        <v>290</v>
      </c>
      <c r="E173" s="100">
        <v>10</v>
      </c>
      <c r="F173" s="97">
        <v>5</v>
      </c>
      <c r="G173" s="101">
        <f>E173-F173</f>
        <v>5</v>
      </c>
      <c r="H173" s="102">
        <f>F173/E173</f>
        <v>0.5</v>
      </c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1</v>
      </c>
      <c r="W173" s="97"/>
      <c r="X173" s="98"/>
      <c r="AC173"/>
    </row>
    <row r="174" spans="1:29" x14ac:dyDescent="0.2">
      <c r="A174" s="4"/>
      <c r="B174" s="278"/>
      <c r="C174" s="278"/>
      <c r="D174" s="99" t="s">
        <v>291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>
        <v>1</v>
      </c>
      <c r="W174" s="97"/>
      <c r="X174" s="98"/>
    </row>
    <row r="175" spans="1:29" x14ac:dyDescent="0.2">
      <c r="A175" s="4"/>
      <c r="B175" s="278"/>
      <c r="C175" s="278"/>
      <c r="D175" s="99" t="s">
        <v>292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278"/>
      <c r="D176" s="99" t="s">
        <v>293</v>
      </c>
      <c r="E176" s="100">
        <v>20</v>
      </c>
      <c r="F176" s="97">
        <v>8</v>
      </c>
      <c r="G176" s="101">
        <f>E176-F176</f>
        <v>12</v>
      </c>
      <c r="H176" s="102">
        <f>F176/E176</f>
        <v>0.4</v>
      </c>
      <c r="I176" s="101">
        <v>30</v>
      </c>
      <c r="J176" s="97">
        <v>15</v>
      </c>
      <c r="K176" s="103">
        <f>I176-J176</f>
        <v>15</v>
      </c>
      <c r="L176" s="104">
        <f>J176/I176</f>
        <v>0.5</v>
      </c>
      <c r="M176" s="101"/>
      <c r="N176" s="97"/>
      <c r="O176" s="103"/>
      <c r="P176" s="102"/>
      <c r="Q176" s="101"/>
      <c r="R176" s="97"/>
      <c r="S176" s="103"/>
      <c r="T176" s="104"/>
      <c r="U176" s="96">
        <v>1</v>
      </c>
      <c r="V176" s="97">
        <v>5</v>
      </c>
      <c r="W176" s="97"/>
      <c r="X176" s="98"/>
    </row>
    <row r="177" spans="1:240" x14ac:dyDescent="0.2">
      <c r="A177" s="4"/>
      <c r="B177" s="278"/>
      <c r="C177" s="105" t="s">
        <v>294</v>
      </c>
      <c r="D177" s="99" t="s">
        <v>295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/>
      <c r="W177" s="97"/>
      <c r="X177" s="98"/>
    </row>
    <row r="178" spans="1:240" x14ac:dyDescent="0.2">
      <c r="A178" s="4"/>
      <c r="B178" s="278"/>
      <c r="C178" s="105" t="s">
        <v>296</v>
      </c>
      <c r="D178" s="99" t="s">
        <v>47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4"/>
      <c r="B179" s="278"/>
      <c r="C179" s="105" t="s">
        <v>297</v>
      </c>
      <c r="D179" s="99" t="s">
        <v>298</v>
      </c>
      <c r="E179" s="100">
        <v>12</v>
      </c>
      <c r="F179" s="97">
        <v>7</v>
      </c>
      <c r="G179" s="101">
        <f>E179-F179</f>
        <v>5</v>
      </c>
      <c r="H179" s="102">
        <f>F179/E179</f>
        <v>0.58333333333333337</v>
      </c>
      <c r="I179" s="101">
        <v>29</v>
      </c>
      <c r="J179" s="97">
        <v>9</v>
      </c>
      <c r="K179" s="103">
        <f>I179-J179</f>
        <v>20</v>
      </c>
      <c r="L179" s="104">
        <f>J179/I179</f>
        <v>0.31034482758620691</v>
      </c>
      <c r="M179" s="101">
        <v>2</v>
      </c>
      <c r="N179" s="97">
        <v>0</v>
      </c>
      <c r="O179" s="103">
        <f>M179-N179</f>
        <v>2</v>
      </c>
      <c r="P179" s="102">
        <f>N179/M179</f>
        <v>0</v>
      </c>
      <c r="Q179" s="101">
        <v>2</v>
      </c>
      <c r="R179" s="97">
        <v>2</v>
      </c>
      <c r="S179" s="103">
        <f>Q179-R179</f>
        <v>0</v>
      </c>
      <c r="T179" s="102">
        <f>R179/Q179</f>
        <v>1</v>
      </c>
      <c r="U179" s="96"/>
      <c r="V179" s="97">
        <v>8</v>
      </c>
      <c r="W179" s="97">
        <v>1</v>
      </c>
      <c r="X179" s="98">
        <v>1</v>
      </c>
    </row>
    <row r="180" spans="1:240" x14ac:dyDescent="0.2">
      <c r="A180" s="4"/>
      <c r="B180" s="278"/>
      <c r="C180" s="105" t="s">
        <v>299</v>
      </c>
      <c r="D180" s="99" t="s">
        <v>300</v>
      </c>
      <c r="E180" s="100"/>
      <c r="F180" s="97"/>
      <c r="G180" s="101"/>
      <c r="H180" s="102"/>
      <c r="I180" s="101"/>
      <c r="J180" s="97"/>
      <c r="K180" s="103"/>
      <c r="L180" s="104"/>
      <c r="M180" s="101"/>
      <c r="N180" s="97"/>
      <c r="O180" s="103"/>
      <c r="P180" s="102"/>
      <c r="Q180" s="101"/>
      <c r="R180" s="97"/>
      <c r="S180" s="103"/>
      <c r="T180" s="104"/>
      <c r="U180" s="96"/>
      <c r="V180" s="97"/>
      <c r="W180" s="97"/>
      <c r="X180" s="98"/>
    </row>
    <row r="181" spans="1:240" x14ac:dyDescent="0.2">
      <c r="A181" s="279" t="s">
        <v>301</v>
      </c>
      <c r="B181" s="279"/>
      <c r="C181" s="279"/>
      <c r="D181" s="279"/>
      <c r="E181" s="58">
        <f>SUM(E138:E180)</f>
        <v>148</v>
      </c>
      <c r="F181" s="59">
        <f>SUM(F138:F180)</f>
        <v>80</v>
      </c>
      <c r="G181" s="59">
        <f>E181-F181</f>
        <v>68</v>
      </c>
      <c r="H181" s="24">
        <f>F181/E181</f>
        <v>0.54054054054054057</v>
      </c>
      <c r="I181" s="59">
        <f>SUM(I138:I180)</f>
        <v>274</v>
      </c>
      <c r="J181" s="59">
        <f>SUM(J138:J180)</f>
        <v>52</v>
      </c>
      <c r="K181" s="23">
        <f>I181-J181</f>
        <v>222</v>
      </c>
      <c r="L181" s="60">
        <f>J181/I181</f>
        <v>0.18978102189781021</v>
      </c>
      <c r="M181" s="59">
        <f>SUM(M138:M180)</f>
        <v>11</v>
      </c>
      <c r="N181" s="59">
        <f>SUM(N138:N180)</f>
        <v>1</v>
      </c>
      <c r="O181" s="23">
        <f>M181-N181</f>
        <v>10</v>
      </c>
      <c r="P181" s="24">
        <f>N181/M181</f>
        <v>9.0909090909090912E-2</v>
      </c>
      <c r="Q181" s="59">
        <f>SUM(Q138:Q180)</f>
        <v>20</v>
      </c>
      <c r="R181" s="59">
        <f>SUM(R138:R180)</f>
        <v>5</v>
      </c>
      <c r="S181" s="23">
        <f>Q181-R181</f>
        <v>15</v>
      </c>
      <c r="T181" s="60">
        <f>R181/Q181</f>
        <v>0.25</v>
      </c>
      <c r="U181" s="58">
        <f>SUM(U138:U180)</f>
        <v>6</v>
      </c>
      <c r="V181" s="59">
        <f>SUM(V138:V180)</f>
        <v>31</v>
      </c>
      <c r="W181" s="59">
        <f>SUM(W138:W180)</f>
        <v>1</v>
      </c>
      <c r="X181" s="62">
        <f>SUM(X138:X180)</f>
        <v>2</v>
      </c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</row>
    <row r="182" spans="1:240" x14ac:dyDescent="0.2">
      <c r="A182" s="274" t="s">
        <v>302</v>
      </c>
      <c r="B182" s="280" t="s">
        <v>303</v>
      </c>
      <c r="C182" s="106" t="s">
        <v>304</v>
      </c>
      <c r="D182" s="107" t="s">
        <v>305</v>
      </c>
      <c r="E182" s="108">
        <v>30</v>
      </c>
      <c r="F182" s="109">
        <v>8</v>
      </c>
      <c r="G182" s="110">
        <f>E182-F182</f>
        <v>22</v>
      </c>
      <c r="H182" s="111">
        <f>F182/E182</f>
        <v>0.26666666666666666</v>
      </c>
      <c r="I182" s="110">
        <v>40</v>
      </c>
      <c r="J182" s="109">
        <v>11</v>
      </c>
      <c r="K182" s="112">
        <f>I182-J182</f>
        <v>29</v>
      </c>
      <c r="L182" s="113">
        <f>J182/I182</f>
        <v>0.27500000000000002</v>
      </c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306</v>
      </c>
      <c r="D183" s="107" t="s">
        <v>307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308</v>
      </c>
      <c r="D184" s="107" t="s">
        <v>47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/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106" t="s">
        <v>309</v>
      </c>
      <c r="D185" s="107" t="s">
        <v>310</v>
      </c>
      <c r="E185" s="120"/>
      <c r="F185" s="115"/>
      <c r="G185" s="114"/>
      <c r="H185" s="117"/>
      <c r="I185" s="114"/>
      <c r="J185" s="115"/>
      <c r="K185" s="116"/>
      <c r="L185" s="118"/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119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 t="s">
        <v>311</v>
      </c>
      <c r="D186" s="107" t="s">
        <v>312</v>
      </c>
      <c r="E186" s="120">
        <v>13</v>
      </c>
      <c r="F186" s="115">
        <v>11</v>
      </c>
      <c r="G186" s="114">
        <f>E186-F186</f>
        <v>2</v>
      </c>
      <c r="H186" s="117">
        <f>F186/E186</f>
        <v>0.84615384615384615</v>
      </c>
      <c r="I186" s="114">
        <v>20</v>
      </c>
      <c r="J186" s="115">
        <v>15</v>
      </c>
      <c r="K186" s="116">
        <f>I186-J186</f>
        <v>5</v>
      </c>
      <c r="L186" s="118">
        <f>J186/I186</f>
        <v>0.75</v>
      </c>
      <c r="M186" s="114"/>
      <c r="N186" s="115"/>
      <c r="O186" s="116"/>
      <c r="P186" s="117"/>
      <c r="Q186" s="114"/>
      <c r="R186" s="115"/>
      <c r="S186" s="116"/>
      <c r="T186" s="118"/>
      <c r="U186" s="115"/>
      <c r="V186" s="115"/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313</v>
      </c>
      <c r="E187" s="120"/>
      <c r="F187" s="115"/>
      <c r="G187" s="114"/>
      <c r="H187" s="117"/>
      <c r="I187" s="114"/>
      <c r="J187" s="115"/>
      <c r="K187" s="116"/>
      <c r="L187" s="118"/>
      <c r="M187" s="114">
        <v>1</v>
      </c>
      <c r="N187" s="115">
        <v>0</v>
      </c>
      <c r="O187" s="116">
        <f>M187-N187</f>
        <v>1</v>
      </c>
      <c r="P187" s="117">
        <f>N187/M187</f>
        <v>0</v>
      </c>
      <c r="Q187" s="114">
        <v>14</v>
      </c>
      <c r="R187" s="115">
        <v>3</v>
      </c>
      <c r="S187" s="116">
        <f>Q187-R187</f>
        <v>11</v>
      </c>
      <c r="T187" s="118">
        <f>R187/Q187</f>
        <v>0.21428571428571427</v>
      </c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 t="s">
        <v>314</v>
      </c>
      <c r="C188" s="280" t="s">
        <v>315</v>
      </c>
      <c r="D188" s="107" t="s">
        <v>316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>
        <v>1</v>
      </c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40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>
        <v>1</v>
      </c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317</v>
      </c>
      <c r="E190" s="120"/>
      <c r="F190" s="115"/>
      <c r="G190" s="114"/>
      <c r="H190" s="117"/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191</v>
      </c>
      <c r="E191" s="120">
        <v>50</v>
      </c>
      <c r="F191" s="115">
        <v>31</v>
      </c>
      <c r="G191" s="114">
        <f>E191-F191</f>
        <v>19</v>
      </c>
      <c r="H191" s="117">
        <f>F191/E191</f>
        <v>0.62</v>
      </c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/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318</v>
      </c>
      <c r="E192" s="120">
        <v>66</v>
      </c>
      <c r="F192" s="115">
        <v>44</v>
      </c>
      <c r="G192" s="114">
        <f>E192-F192</f>
        <v>22</v>
      </c>
      <c r="H192" s="117">
        <f>F192/E192</f>
        <v>0.66666666666666663</v>
      </c>
      <c r="I192" s="114">
        <v>96</v>
      </c>
      <c r="J192" s="115">
        <v>60</v>
      </c>
      <c r="K192" s="116">
        <f>I192-J192</f>
        <v>36</v>
      </c>
      <c r="L192" s="118">
        <f>J192/I192</f>
        <v>0.625</v>
      </c>
      <c r="M192" s="114">
        <v>14</v>
      </c>
      <c r="N192" s="115">
        <v>1</v>
      </c>
      <c r="O192" s="116">
        <f>M192-N192</f>
        <v>13</v>
      </c>
      <c r="P192" s="117">
        <f>N192/M192</f>
        <v>7.1428571428571425E-2</v>
      </c>
      <c r="Q192" s="114"/>
      <c r="R192" s="115"/>
      <c r="S192" s="116"/>
      <c r="T192" s="118"/>
      <c r="U192" s="115">
        <v>11</v>
      </c>
      <c r="V192" s="115">
        <v>24</v>
      </c>
      <c r="W192" s="115"/>
      <c r="X192" s="119">
        <v>1</v>
      </c>
      <c r="Y192"/>
      <c r="Z192"/>
      <c r="AA192"/>
      <c r="AB192"/>
    </row>
    <row r="193" spans="1:28" x14ac:dyDescent="0.2">
      <c r="A193" s="274"/>
      <c r="B193" s="280"/>
      <c r="C193" s="280"/>
      <c r="D193" s="107" t="s">
        <v>526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1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319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1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280"/>
      <c r="D195" s="107" t="s">
        <v>320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280"/>
      <c r="D196" s="107" t="s">
        <v>321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>
        <v>4</v>
      </c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322</v>
      </c>
      <c r="D197" s="107" t="s">
        <v>323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324</v>
      </c>
      <c r="D198" s="107" t="s">
        <v>61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>
        <v>2</v>
      </c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106" t="s">
        <v>325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106" t="s">
        <v>326</v>
      </c>
      <c r="D200" s="107" t="s">
        <v>86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327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280" t="s">
        <v>328</v>
      </c>
      <c r="D202" s="107" t="s">
        <v>329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1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280"/>
      <c r="D203" s="107" t="s">
        <v>330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331</v>
      </c>
      <c r="D204" s="107" t="s">
        <v>47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>
        <v>1</v>
      </c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332</v>
      </c>
      <c r="D205" s="107" t="s">
        <v>47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333</v>
      </c>
      <c r="D206" s="107" t="s">
        <v>334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335</v>
      </c>
      <c r="D207" s="107" t="s">
        <v>336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337</v>
      </c>
      <c r="D208" s="107" t="s">
        <v>169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28" x14ac:dyDescent="0.2">
      <c r="A209" s="274"/>
      <c r="B209" s="280"/>
      <c r="C209" s="106" t="s">
        <v>338</v>
      </c>
      <c r="D209" s="107" t="s">
        <v>339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28" x14ac:dyDescent="0.2">
      <c r="A210" s="274"/>
      <c r="B210" s="280" t="s">
        <v>340</v>
      </c>
      <c r="C210" s="106" t="s">
        <v>341</v>
      </c>
      <c r="D210" s="107" t="s">
        <v>342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28" x14ac:dyDescent="0.2">
      <c r="A211" s="274"/>
      <c r="B211" s="280"/>
      <c r="C211" s="106" t="s">
        <v>343</v>
      </c>
      <c r="D211" s="107" t="s">
        <v>344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28" x14ac:dyDescent="0.2">
      <c r="A212" s="274"/>
      <c r="B212" s="280"/>
      <c r="C212" s="106" t="s">
        <v>345</v>
      </c>
      <c r="D212" s="107" t="s">
        <v>180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28" x14ac:dyDescent="0.2">
      <c r="A213" s="274"/>
      <c r="B213" s="280"/>
      <c r="C213" s="106" t="s">
        <v>346</v>
      </c>
      <c r="D213" s="107" t="s">
        <v>347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28" x14ac:dyDescent="0.2">
      <c r="A214" s="274"/>
      <c r="B214" s="280"/>
      <c r="C214" s="106" t="s">
        <v>348</v>
      </c>
      <c r="D214" s="107" t="s">
        <v>349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28" x14ac:dyDescent="0.2">
      <c r="A215" s="274"/>
      <c r="B215" s="280"/>
      <c r="C215" s="106" t="s">
        <v>350</v>
      </c>
      <c r="D215" s="107" t="s">
        <v>351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28" x14ac:dyDescent="0.2">
      <c r="A216" s="274"/>
      <c r="B216" s="280"/>
      <c r="C216" s="280" t="s">
        <v>352</v>
      </c>
      <c r="D216" s="107" t="s">
        <v>353</v>
      </c>
      <c r="E216" s="120">
        <v>10</v>
      </c>
      <c r="F216" s="115">
        <v>10</v>
      </c>
      <c r="G216" s="114">
        <f>E216-F216</f>
        <v>0</v>
      </c>
      <c r="H216" s="117">
        <f>F216/E216</f>
        <v>1</v>
      </c>
      <c r="I216" s="114">
        <v>10</v>
      </c>
      <c r="J216" s="115">
        <v>10</v>
      </c>
      <c r="K216" s="116">
        <f>I216-J216</f>
        <v>0</v>
      </c>
      <c r="L216" s="118">
        <f>J216/I216</f>
        <v>1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28" x14ac:dyDescent="0.2">
      <c r="A217" s="274"/>
      <c r="B217" s="280"/>
      <c r="C217" s="280"/>
      <c r="D217" s="107" t="s">
        <v>354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>
        <v>1</v>
      </c>
      <c r="W217" s="115"/>
      <c r="X217" s="119"/>
      <c r="Y217"/>
      <c r="Z217"/>
      <c r="AA217"/>
      <c r="AB217"/>
    </row>
    <row r="218" spans="1:28" x14ac:dyDescent="0.2">
      <c r="A218" s="274"/>
      <c r="B218" s="280" t="s">
        <v>355</v>
      </c>
      <c r="C218" s="106" t="s">
        <v>356</v>
      </c>
      <c r="D218" s="107" t="s">
        <v>357</v>
      </c>
      <c r="E218" s="120">
        <v>1</v>
      </c>
      <c r="F218" s="115">
        <v>1</v>
      </c>
      <c r="G218" s="114">
        <f>E218-F218</f>
        <v>0</v>
      </c>
      <c r="H218" s="117">
        <f>F218/E218</f>
        <v>1</v>
      </c>
      <c r="I218" s="114">
        <v>10</v>
      </c>
      <c r="J218" s="115">
        <v>2</v>
      </c>
      <c r="K218" s="116">
        <f>I218-J218</f>
        <v>8</v>
      </c>
      <c r="L218" s="118">
        <f>J218/I218</f>
        <v>0.2</v>
      </c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28" x14ac:dyDescent="0.2">
      <c r="A219" s="274"/>
      <c r="B219" s="280"/>
      <c r="C219" s="106" t="s">
        <v>358</v>
      </c>
      <c r="D219" s="107" t="s">
        <v>359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28" x14ac:dyDescent="0.2">
      <c r="A220" s="274"/>
      <c r="B220" s="280"/>
      <c r="C220" s="106" t="s">
        <v>360</v>
      </c>
      <c r="D220" s="107" t="s">
        <v>361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28" x14ac:dyDescent="0.2">
      <c r="A221" s="274"/>
      <c r="B221" s="280"/>
      <c r="C221" s="106" t="s">
        <v>362</v>
      </c>
      <c r="D221" s="107" t="s">
        <v>290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28" x14ac:dyDescent="0.2">
      <c r="A222" s="274"/>
      <c r="B222" s="280"/>
      <c r="C222" s="106" t="s">
        <v>363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28" x14ac:dyDescent="0.2">
      <c r="A223" s="274"/>
      <c r="B223" s="280"/>
      <c r="C223" s="106" t="s">
        <v>364</v>
      </c>
      <c r="D223" s="107" t="s">
        <v>89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</row>
    <row r="224" spans="1:28" x14ac:dyDescent="0.2">
      <c r="A224" s="274"/>
      <c r="B224" s="280"/>
      <c r="C224" s="106" t="s">
        <v>365</v>
      </c>
      <c r="D224" s="107" t="s">
        <v>47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</row>
    <row r="225" spans="1:38" x14ac:dyDescent="0.2">
      <c r="A225" s="274"/>
      <c r="B225" s="280"/>
      <c r="C225" s="106" t="s">
        <v>366</v>
      </c>
      <c r="D225" s="107" t="s">
        <v>367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1</v>
      </c>
      <c r="W225" s="115"/>
      <c r="X225" s="119"/>
      <c r="Y225"/>
      <c r="Z225"/>
      <c r="AA225"/>
      <c r="AB225"/>
    </row>
    <row r="226" spans="1:38" x14ac:dyDescent="0.2">
      <c r="A226" s="274"/>
      <c r="B226" s="280"/>
      <c r="C226" s="280" t="s">
        <v>368</v>
      </c>
      <c r="D226" s="107" t="s">
        <v>369</v>
      </c>
      <c r="E226" s="120">
        <v>10</v>
      </c>
      <c r="F226" s="115">
        <v>4</v>
      </c>
      <c r="G226" s="114">
        <f>E226-F226</f>
        <v>6</v>
      </c>
      <c r="H226" s="117">
        <f>F226/E226</f>
        <v>0.4</v>
      </c>
      <c r="I226" s="114">
        <v>9</v>
      </c>
      <c r="J226" s="115">
        <v>5</v>
      </c>
      <c r="K226" s="116">
        <f>I226-J226</f>
        <v>4</v>
      </c>
      <c r="L226" s="118">
        <f>J226/I226</f>
        <v>0.55555555555555558</v>
      </c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280"/>
      <c r="D227" s="107" t="s">
        <v>370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74"/>
      <c r="B228" s="280"/>
      <c r="C228" s="106" t="s">
        <v>371</v>
      </c>
      <c r="D228" s="107" t="s">
        <v>159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74"/>
      <c r="B229" s="280"/>
      <c r="C229" s="106" t="s">
        <v>372</v>
      </c>
      <c r="D229" s="107" t="s">
        <v>47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373</v>
      </c>
      <c r="D230" s="107" t="s">
        <v>374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375</v>
      </c>
      <c r="D231" s="107" t="s">
        <v>376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38" x14ac:dyDescent="0.2">
      <c r="A232" s="274"/>
      <c r="B232" s="280"/>
      <c r="C232" s="106" t="s">
        <v>377</v>
      </c>
      <c r="D232" s="107" t="s">
        <v>378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106" t="s">
        <v>379</v>
      </c>
      <c r="D233" s="107" t="s">
        <v>256</v>
      </c>
      <c r="E233" s="120"/>
      <c r="F233" s="115"/>
      <c r="G233" s="114"/>
      <c r="H233" s="117"/>
      <c r="I233" s="114"/>
      <c r="J233" s="115"/>
      <c r="K233" s="116"/>
      <c r="L233" s="118"/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 t="s">
        <v>380</v>
      </c>
      <c r="C234" s="280" t="s">
        <v>381</v>
      </c>
      <c r="D234" s="107" t="s">
        <v>382</v>
      </c>
      <c r="E234" s="120"/>
      <c r="F234" s="115"/>
      <c r="G234" s="114"/>
      <c r="H234" s="117"/>
      <c r="I234" s="114"/>
      <c r="J234" s="115"/>
      <c r="K234" s="116"/>
      <c r="L234" s="118"/>
      <c r="M234" s="114"/>
      <c r="N234" s="115"/>
      <c r="O234" s="116"/>
      <c r="P234" s="117"/>
      <c r="Q234" s="114"/>
      <c r="R234" s="115"/>
      <c r="S234" s="116"/>
      <c r="T234" s="118"/>
      <c r="U234" s="115"/>
      <c r="V234" s="115">
        <v>2</v>
      </c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136</v>
      </c>
      <c r="E235" s="120">
        <v>20</v>
      </c>
      <c r="F235" s="115">
        <v>3</v>
      </c>
      <c r="G235" s="114">
        <f>E235-F235</f>
        <v>17</v>
      </c>
      <c r="H235" s="117">
        <f>F235/E235</f>
        <v>0.15</v>
      </c>
      <c r="I235" s="114">
        <v>60</v>
      </c>
      <c r="J235" s="115">
        <v>2</v>
      </c>
      <c r="K235" s="116">
        <f>I235-J235</f>
        <v>58</v>
      </c>
      <c r="L235" s="118">
        <f>J235/I235</f>
        <v>3.3333333333333333E-2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280"/>
      <c r="D236" s="107" t="s">
        <v>71</v>
      </c>
      <c r="E236" s="120">
        <v>4</v>
      </c>
      <c r="F236" s="115">
        <v>2</v>
      </c>
      <c r="G236" s="114">
        <f>E236-F236</f>
        <v>2</v>
      </c>
      <c r="H236" s="117">
        <f>F236/E236</f>
        <v>0.5</v>
      </c>
      <c r="I236" s="114">
        <v>14</v>
      </c>
      <c r="J236" s="115">
        <v>2</v>
      </c>
      <c r="K236" s="116">
        <f>I236-J236</f>
        <v>12</v>
      </c>
      <c r="L236" s="118">
        <f>J236/I236</f>
        <v>0.14285714285714285</v>
      </c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280"/>
      <c r="D237" s="107" t="s">
        <v>383</v>
      </c>
      <c r="E237" s="120">
        <v>2</v>
      </c>
      <c r="F237" s="115">
        <v>2</v>
      </c>
      <c r="G237" s="114">
        <f>E237-F237</f>
        <v>0</v>
      </c>
      <c r="H237" s="117">
        <f>F237/E237</f>
        <v>1</v>
      </c>
      <c r="I237" s="114">
        <v>4</v>
      </c>
      <c r="J237" s="115">
        <v>0</v>
      </c>
      <c r="K237" s="116">
        <f>I237-J237</f>
        <v>4</v>
      </c>
      <c r="L237" s="118">
        <f>J237/I237</f>
        <v>0</v>
      </c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384</v>
      </c>
      <c r="D238" s="107" t="s">
        <v>385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386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387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>
        <v>1</v>
      </c>
      <c r="Y240"/>
      <c r="Z240"/>
      <c r="AA240"/>
      <c r="AB240"/>
    </row>
    <row r="241" spans="1:240" x14ac:dyDescent="0.2">
      <c r="A241" s="274"/>
      <c r="B241" s="280"/>
      <c r="C241" s="106" t="s">
        <v>388</v>
      </c>
      <c r="D241" s="107" t="s">
        <v>256</v>
      </c>
      <c r="E241" s="120"/>
      <c r="F241" s="115"/>
      <c r="G241" s="114"/>
      <c r="H241" s="117"/>
      <c r="I241" s="114"/>
      <c r="J241" s="115"/>
      <c r="K241" s="116"/>
      <c r="L241" s="118"/>
      <c r="M241" s="114"/>
      <c r="N241" s="115"/>
      <c r="O241" s="116"/>
      <c r="P241" s="117"/>
      <c r="Q241" s="114"/>
      <c r="R241" s="115"/>
      <c r="S241" s="116"/>
      <c r="T241" s="118"/>
      <c r="U241" s="115"/>
      <c r="V241" s="115"/>
      <c r="W241" s="115"/>
      <c r="X241" s="119"/>
      <c r="Y241"/>
      <c r="Z241"/>
      <c r="AA241"/>
      <c r="AB241"/>
    </row>
    <row r="242" spans="1:240" x14ac:dyDescent="0.2">
      <c r="A242" s="274"/>
      <c r="B242" s="280"/>
      <c r="C242" s="106" t="s">
        <v>389</v>
      </c>
      <c r="D242" s="107" t="s">
        <v>47</v>
      </c>
      <c r="E242" s="120"/>
      <c r="F242" s="115"/>
      <c r="G242" s="114"/>
      <c r="H242" s="117"/>
      <c r="I242" s="114"/>
      <c r="J242" s="115"/>
      <c r="K242" s="116"/>
      <c r="L242" s="118"/>
      <c r="M242" s="114"/>
      <c r="N242" s="115"/>
      <c r="O242" s="116"/>
      <c r="P242" s="117"/>
      <c r="Q242" s="114"/>
      <c r="R242" s="115"/>
      <c r="S242" s="116"/>
      <c r="T242" s="118"/>
      <c r="U242" s="115"/>
      <c r="V242" s="115"/>
      <c r="W242" s="115"/>
      <c r="X242" s="119"/>
      <c r="Y242"/>
      <c r="Z242"/>
      <c r="AA242"/>
      <c r="AB242"/>
    </row>
    <row r="243" spans="1:240" ht="14.65" customHeight="1" x14ac:dyDescent="0.2">
      <c r="A243" s="1" t="s">
        <v>390</v>
      </c>
      <c r="B243" s="1"/>
      <c r="C243" s="1"/>
      <c r="D243" s="1"/>
      <c r="E243" s="58">
        <f>SUM(E182:E242)</f>
        <v>206</v>
      </c>
      <c r="F243" s="59">
        <f>SUM(F182:F242)</f>
        <v>116</v>
      </c>
      <c r="G243" s="59">
        <f>E243-F243</f>
        <v>90</v>
      </c>
      <c r="H243" s="24">
        <f>F243/E243</f>
        <v>0.56310679611650483</v>
      </c>
      <c r="I243" s="59">
        <f>SUM(I182:I242)</f>
        <v>263</v>
      </c>
      <c r="J243" s="59">
        <f>SUM(J182:J242)</f>
        <v>107</v>
      </c>
      <c r="K243" s="59">
        <f>I243-J243</f>
        <v>156</v>
      </c>
      <c r="L243" s="60">
        <f>J243/I243</f>
        <v>0.40684410646387831</v>
      </c>
      <c r="M243" s="59">
        <f>SUM(M182:M242)</f>
        <v>15</v>
      </c>
      <c r="N243" s="59">
        <f>SUM(N182:N242)</f>
        <v>1</v>
      </c>
      <c r="O243" s="59">
        <f>M243-N243</f>
        <v>14</v>
      </c>
      <c r="P243" s="24">
        <f>N243/M243</f>
        <v>6.6666666666666666E-2</v>
      </c>
      <c r="Q243" s="59">
        <f>SUM(Q182:Q242)</f>
        <v>14</v>
      </c>
      <c r="R243" s="59">
        <f>SUM(R182:R242)</f>
        <v>3</v>
      </c>
      <c r="S243" s="59">
        <f>Q243-R243</f>
        <v>11</v>
      </c>
      <c r="T243" s="60">
        <f>R243/Q243</f>
        <v>0.21428571428571427</v>
      </c>
      <c r="U243" s="59">
        <f>SUM(U182:U242)</f>
        <v>11</v>
      </c>
      <c r="V243" s="59">
        <f>SUM(V182:V242)</f>
        <v>161</v>
      </c>
      <c r="W243" s="59">
        <f>SUM(W182:W242)</f>
        <v>0</v>
      </c>
      <c r="X243" s="62">
        <f>SUM(X182:X242)</f>
        <v>2</v>
      </c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14.65" customHeight="1" x14ac:dyDescent="0.2">
      <c r="A244" s="1" t="s">
        <v>391</v>
      </c>
      <c r="B244" s="1">
        <f>B82+B137+B181+B243</f>
        <v>0</v>
      </c>
      <c r="C244" s="1" t="e">
        <f>C73+C128+C173+C243</f>
        <v>#VALUE!</v>
      </c>
      <c r="D244" s="1" t="e">
        <f>D73+D128+D173+D243</f>
        <v>#VALUE!</v>
      </c>
      <c r="E244" s="121">
        <f>E82+E137+E181+E243</f>
        <v>1085</v>
      </c>
      <c r="F244" s="122">
        <f>F82+F137+F181+F243</f>
        <v>761</v>
      </c>
      <c r="G244" s="122">
        <f>G82+G137+G181+G243</f>
        <v>324</v>
      </c>
      <c r="H244" s="123">
        <f>F244/E244</f>
        <v>0.70138248847926266</v>
      </c>
      <c r="I244" s="122">
        <f>I82+I137+I181+I243</f>
        <v>1493</v>
      </c>
      <c r="J244" s="122">
        <f>J82+J137+J181+J243</f>
        <v>618</v>
      </c>
      <c r="K244" s="122">
        <f>K82+K137+K181+K243</f>
        <v>875</v>
      </c>
      <c r="L244" s="124">
        <f>J244/I244</f>
        <v>0.41393168117883455</v>
      </c>
      <c r="M244" s="122">
        <f>M82+M137+M181+M243</f>
        <v>44</v>
      </c>
      <c r="N244" s="122">
        <f>N82+N137+N181+N243</f>
        <v>18</v>
      </c>
      <c r="O244" s="122">
        <f>O82+O137+O181+O243</f>
        <v>26</v>
      </c>
      <c r="P244" s="123">
        <f>N244/M244</f>
        <v>0.40909090909090912</v>
      </c>
      <c r="Q244" s="122">
        <f>Q82+Q137+Q181+Q243</f>
        <v>59</v>
      </c>
      <c r="R244" s="122">
        <f>R82+R137+R181+R243</f>
        <v>14</v>
      </c>
      <c r="S244" s="122">
        <f>S82+S137+S181+S243</f>
        <v>45</v>
      </c>
      <c r="T244" s="124">
        <f>R244/Q244</f>
        <v>0.23728813559322035</v>
      </c>
      <c r="U244" s="121">
        <f>U82+U137+U181+U243</f>
        <v>52</v>
      </c>
      <c r="V244" s="122">
        <f>V82+V137+V181+V243</f>
        <v>276</v>
      </c>
      <c r="W244" s="122">
        <f>W82+W137+W181+W243</f>
        <v>2</v>
      </c>
      <c r="X244" s="125">
        <f>X82+X137+X181+X243</f>
        <v>18</v>
      </c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4.65" customHeight="1" x14ac:dyDescent="0.2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15"/>
      <c r="P245" s="126"/>
      <c r="Q245" s="15"/>
      <c r="R245" s="15"/>
      <c r="S245" s="15"/>
      <c r="T245" s="127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x14ac:dyDescent="0.2">
      <c r="A246" s="16"/>
      <c r="C246" s="16"/>
      <c r="E246" s="15"/>
      <c r="F246" s="15"/>
      <c r="G246" s="15"/>
      <c r="H246" s="126"/>
      <c r="I246" s="15"/>
      <c r="J246" s="15"/>
      <c r="K246" s="15"/>
      <c r="L246" s="15"/>
      <c r="M246" s="15"/>
      <c r="N246" s="15"/>
      <c r="O246" s="15"/>
      <c r="P246" s="126"/>
      <c r="Q246" s="15"/>
      <c r="R246" s="15"/>
      <c r="S246" s="15"/>
      <c r="T246" s="127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1.75" customHeight="1" x14ac:dyDescent="0.2">
      <c r="A247" s="282" t="s">
        <v>0</v>
      </c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9.350000000000001" customHeight="1" x14ac:dyDescent="0.2">
      <c r="A248" s="283" t="s">
        <v>1</v>
      </c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9.350000000000001" customHeight="1" x14ac:dyDescent="0.2">
      <c r="A249" s="283" t="s">
        <v>392</v>
      </c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20.25" x14ac:dyDescent="0.2">
      <c r="A250" s="284" t="s">
        <v>528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8.2" customHeight="1" x14ac:dyDescent="0.2">
      <c r="A251" s="285" t="s">
        <v>394</v>
      </c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30" customHeight="1" x14ac:dyDescent="0.2">
      <c r="A252" s="286" t="s">
        <v>395</v>
      </c>
      <c r="B252" s="286" t="s">
        <v>5</v>
      </c>
      <c r="C252" s="286" t="s">
        <v>6</v>
      </c>
      <c r="D252" s="286" t="s">
        <v>7</v>
      </c>
      <c r="E252" s="287" t="s">
        <v>8</v>
      </c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5" t="s">
        <v>396</v>
      </c>
      <c r="V252" s="5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4.65" customHeight="1" x14ac:dyDescent="0.2">
      <c r="A253" s="286"/>
      <c r="B253" s="286"/>
      <c r="C253" s="286"/>
      <c r="D253" s="286"/>
      <c r="E253" s="287" t="s">
        <v>10</v>
      </c>
      <c r="F253" s="287"/>
      <c r="G253" s="287"/>
      <c r="H253" s="287"/>
      <c r="I253" s="287"/>
      <c r="J253" s="287"/>
      <c r="K253" s="287"/>
      <c r="L253" s="287"/>
      <c r="M253" s="287" t="s">
        <v>11</v>
      </c>
      <c r="N253" s="287"/>
      <c r="O253" s="287"/>
      <c r="P253" s="287"/>
      <c r="Q253" s="287"/>
      <c r="R253" s="287"/>
      <c r="S253" s="287"/>
      <c r="T253" s="287"/>
      <c r="U253" s="288" t="s">
        <v>10</v>
      </c>
      <c r="V253" s="288"/>
      <c r="W253" s="5" t="s">
        <v>12</v>
      </c>
      <c r="X253" s="5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4.65" customHeight="1" x14ac:dyDescent="0.2">
      <c r="A254" s="286"/>
      <c r="B254" s="286"/>
      <c r="C254" s="286"/>
      <c r="D254" s="286"/>
      <c r="E254" s="287" t="s">
        <v>13</v>
      </c>
      <c r="F254" s="287"/>
      <c r="G254" s="287"/>
      <c r="H254" s="287"/>
      <c r="I254" s="287" t="s">
        <v>14</v>
      </c>
      <c r="J254" s="287"/>
      <c r="K254" s="287"/>
      <c r="L254" s="287"/>
      <c r="M254" s="287" t="s">
        <v>13</v>
      </c>
      <c r="N254" s="287"/>
      <c r="O254" s="287"/>
      <c r="P254" s="287"/>
      <c r="Q254" s="287" t="s">
        <v>14</v>
      </c>
      <c r="R254" s="287"/>
      <c r="S254" s="287"/>
      <c r="T254" s="287"/>
      <c r="U254" s="288"/>
      <c r="V254" s="288"/>
      <c r="W254" s="5"/>
      <c r="X254" s="5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22.5" x14ac:dyDescent="0.2">
      <c r="A255" s="286"/>
      <c r="B255" s="286"/>
      <c r="C255" s="286"/>
      <c r="D255" s="286"/>
      <c r="E255" s="128" t="s">
        <v>15</v>
      </c>
      <c r="F255" s="128" t="s">
        <v>16</v>
      </c>
      <c r="G255" s="128" t="s">
        <v>17</v>
      </c>
      <c r="H255" s="129" t="s">
        <v>18</v>
      </c>
      <c r="I255" s="128" t="s">
        <v>15</v>
      </c>
      <c r="J255" s="128" t="s">
        <v>16</v>
      </c>
      <c r="K255" s="128" t="s">
        <v>17</v>
      </c>
      <c r="L255" s="128" t="s">
        <v>18</v>
      </c>
      <c r="M255" s="128" t="s">
        <v>15</v>
      </c>
      <c r="N255" s="128" t="s">
        <v>16</v>
      </c>
      <c r="O255" s="128" t="s">
        <v>17</v>
      </c>
      <c r="P255" s="129" t="s">
        <v>18</v>
      </c>
      <c r="Q255" s="128" t="s">
        <v>15</v>
      </c>
      <c r="R255" s="128" t="s">
        <v>16</v>
      </c>
      <c r="S255" s="128" t="s">
        <v>17</v>
      </c>
      <c r="T255" s="128" t="s">
        <v>18</v>
      </c>
      <c r="U255" s="128" t="s">
        <v>13</v>
      </c>
      <c r="V255" s="128" t="s">
        <v>19</v>
      </c>
      <c r="W255" s="128" t="s">
        <v>13</v>
      </c>
      <c r="X255" s="21" t="s">
        <v>19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89" t="s">
        <v>397</v>
      </c>
      <c r="B256" s="289"/>
      <c r="C256" s="289"/>
      <c r="D256" s="289"/>
      <c r="E256" s="130">
        <f>E82</f>
        <v>575</v>
      </c>
      <c r="F256" s="131">
        <f>F82</f>
        <v>465</v>
      </c>
      <c r="G256" s="130">
        <f>G82</f>
        <v>110</v>
      </c>
      <c r="H256" s="132">
        <f>F256/E256</f>
        <v>0.80869565217391304</v>
      </c>
      <c r="I256" s="130">
        <f t="shared" ref="I256:O256" si="0">(I82)</f>
        <v>772</v>
      </c>
      <c r="J256" s="131">
        <f t="shared" si="0"/>
        <v>379</v>
      </c>
      <c r="K256" s="130">
        <f t="shared" si="0"/>
        <v>393</v>
      </c>
      <c r="L256" s="132">
        <f t="shared" si="0"/>
        <v>0.49093264248704666</v>
      </c>
      <c r="M256" s="130">
        <f t="shared" si="0"/>
        <v>16</v>
      </c>
      <c r="N256" s="131">
        <f t="shared" si="0"/>
        <v>15</v>
      </c>
      <c r="O256" s="130">
        <f t="shared" si="0"/>
        <v>1</v>
      </c>
      <c r="P256" s="132">
        <f t="shared" ref="P256:X256" si="1">P82</f>
        <v>0.9375</v>
      </c>
      <c r="Q256" s="130">
        <f t="shared" si="1"/>
        <v>22</v>
      </c>
      <c r="R256" s="131">
        <f t="shared" si="1"/>
        <v>6</v>
      </c>
      <c r="S256" s="130">
        <f t="shared" si="1"/>
        <v>16</v>
      </c>
      <c r="T256" s="132">
        <f t="shared" si="1"/>
        <v>0.27272727272727271</v>
      </c>
      <c r="U256" s="133">
        <f t="shared" si="1"/>
        <v>14</v>
      </c>
      <c r="V256" s="133">
        <f t="shared" si="1"/>
        <v>35</v>
      </c>
      <c r="W256" s="133">
        <f t="shared" si="1"/>
        <v>1</v>
      </c>
      <c r="X256" s="134">
        <f t="shared" si="1"/>
        <v>13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0" t="s">
        <v>398</v>
      </c>
      <c r="B257" s="290"/>
      <c r="C257" s="290"/>
      <c r="D257" s="290"/>
      <c r="E257" s="135">
        <f>E137</f>
        <v>156</v>
      </c>
      <c r="F257" s="136">
        <f>F137</f>
        <v>100</v>
      </c>
      <c r="G257" s="135">
        <f>G137</f>
        <v>56</v>
      </c>
      <c r="H257" s="137">
        <f>F257/E257</f>
        <v>0.64102564102564108</v>
      </c>
      <c r="I257" s="135">
        <f>I137</f>
        <v>184</v>
      </c>
      <c r="J257" s="136">
        <f>J137</f>
        <v>80</v>
      </c>
      <c r="K257" s="135">
        <f>K137</f>
        <v>104</v>
      </c>
      <c r="L257" s="137">
        <f>L137</f>
        <v>0.43478260869565216</v>
      </c>
      <c r="M257" s="135">
        <f>(M137)</f>
        <v>2</v>
      </c>
      <c r="N257" s="136">
        <f>(N137)</f>
        <v>1</v>
      </c>
      <c r="O257" s="135">
        <f>(O137)</f>
        <v>1</v>
      </c>
      <c r="P257" s="137">
        <f>(P137)</f>
        <v>0.5</v>
      </c>
      <c r="Q257" s="135">
        <f t="shared" ref="Q257:X257" si="2">Q137</f>
        <v>3</v>
      </c>
      <c r="R257" s="136">
        <f t="shared" si="2"/>
        <v>0</v>
      </c>
      <c r="S257" s="135">
        <f t="shared" si="2"/>
        <v>3</v>
      </c>
      <c r="T257" s="137">
        <f t="shared" si="2"/>
        <v>0</v>
      </c>
      <c r="U257" s="136">
        <f t="shared" si="2"/>
        <v>21</v>
      </c>
      <c r="V257" s="136">
        <f t="shared" si="2"/>
        <v>49</v>
      </c>
      <c r="W257" s="136">
        <f t="shared" si="2"/>
        <v>0</v>
      </c>
      <c r="X257" s="138">
        <f t="shared" si="2"/>
        <v>1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1" t="s">
        <v>399</v>
      </c>
      <c r="B258" s="291"/>
      <c r="C258" s="291"/>
      <c r="D258" s="291"/>
      <c r="E258" s="139">
        <f t="shared" ref="E258:X258" si="3">E181</f>
        <v>148</v>
      </c>
      <c r="F258" s="140">
        <f t="shared" si="3"/>
        <v>80</v>
      </c>
      <c r="G258" s="139">
        <f t="shared" si="3"/>
        <v>68</v>
      </c>
      <c r="H258" s="141">
        <f t="shared" si="3"/>
        <v>0.54054054054054057</v>
      </c>
      <c r="I258" s="139">
        <f t="shared" si="3"/>
        <v>274</v>
      </c>
      <c r="J258" s="140">
        <f t="shared" si="3"/>
        <v>52</v>
      </c>
      <c r="K258" s="139">
        <f t="shared" si="3"/>
        <v>222</v>
      </c>
      <c r="L258" s="141">
        <f t="shared" si="3"/>
        <v>0.18978102189781021</v>
      </c>
      <c r="M258" s="139">
        <f t="shared" si="3"/>
        <v>11</v>
      </c>
      <c r="N258" s="140">
        <f t="shared" si="3"/>
        <v>1</v>
      </c>
      <c r="O258" s="139">
        <f t="shared" si="3"/>
        <v>10</v>
      </c>
      <c r="P258" s="141">
        <f t="shared" si="3"/>
        <v>9.0909090909090912E-2</v>
      </c>
      <c r="Q258" s="139">
        <f t="shared" si="3"/>
        <v>20</v>
      </c>
      <c r="R258" s="140">
        <f t="shared" si="3"/>
        <v>5</v>
      </c>
      <c r="S258" s="139">
        <f t="shared" si="3"/>
        <v>15</v>
      </c>
      <c r="T258" s="141">
        <f t="shared" si="3"/>
        <v>0.25</v>
      </c>
      <c r="U258" s="142">
        <f t="shared" si="3"/>
        <v>6</v>
      </c>
      <c r="V258" s="142">
        <f t="shared" si="3"/>
        <v>31</v>
      </c>
      <c r="W258" s="142">
        <f t="shared" si="3"/>
        <v>1</v>
      </c>
      <c r="X258" s="143">
        <f t="shared" si="3"/>
        <v>2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ht="15.75" x14ac:dyDescent="0.2">
      <c r="A259" s="292" t="s">
        <v>400</v>
      </c>
      <c r="B259" s="292"/>
      <c r="C259" s="292"/>
      <c r="D259" s="292"/>
      <c r="E259" s="144">
        <f t="shared" ref="E259:X259" si="4">E243</f>
        <v>206</v>
      </c>
      <c r="F259" s="145">
        <f t="shared" si="4"/>
        <v>116</v>
      </c>
      <c r="G259" s="144">
        <f t="shared" si="4"/>
        <v>90</v>
      </c>
      <c r="H259" s="146">
        <f t="shared" si="4"/>
        <v>0.56310679611650483</v>
      </c>
      <c r="I259" s="144">
        <f t="shared" si="4"/>
        <v>263</v>
      </c>
      <c r="J259" s="145">
        <f t="shared" si="4"/>
        <v>107</v>
      </c>
      <c r="K259" s="144">
        <f t="shared" si="4"/>
        <v>156</v>
      </c>
      <c r="L259" s="146">
        <f t="shared" si="4"/>
        <v>0.40684410646387831</v>
      </c>
      <c r="M259" s="144">
        <f t="shared" si="4"/>
        <v>15</v>
      </c>
      <c r="N259" s="145">
        <f t="shared" si="4"/>
        <v>1</v>
      </c>
      <c r="O259" s="144">
        <f t="shared" si="4"/>
        <v>14</v>
      </c>
      <c r="P259" s="146">
        <f t="shared" si="4"/>
        <v>6.6666666666666666E-2</v>
      </c>
      <c r="Q259" s="144">
        <f t="shared" si="4"/>
        <v>14</v>
      </c>
      <c r="R259" s="145">
        <f t="shared" si="4"/>
        <v>3</v>
      </c>
      <c r="S259" s="144">
        <f t="shared" si="4"/>
        <v>11</v>
      </c>
      <c r="T259" s="146">
        <f t="shared" si="4"/>
        <v>0.21428571428571427</v>
      </c>
      <c r="U259" s="145">
        <f t="shared" si="4"/>
        <v>11</v>
      </c>
      <c r="V259" s="145">
        <f t="shared" si="4"/>
        <v>161</v>
      </c>
      <c r="W259" s="145">
        <f t="shared" si="4"/>
        <v>0</v>
      </c>
      <c r="X259" s="147">
        <f t="shared" si="4"/>
        <v>2</v>
      </c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5.75" x14ac:dyDescent="0.2">
      <c r="A260" s="293" t="s">
        <v>401</v>
      </c>
      <c r="B260" s="293"/>
      <c r="C260" s="293"/>
      <c r="D260" s="293"/>
      <c r="E260" s="148">
        <f t="shared" ref="E260:X260" si="5">E244</f>
        <v>1085</v>
      </c>
      <c r="F260" s="148">
        <f t="shared" si="5"/>
        <v>761</v>
      </c>
      <c r="G260" s="148">
        <f t="shared" si="5"/>
        <v>324</v>
      </c>
      <c r="H260" s="149">
        <f t="shared" si="5"/>
        <v>0.70138248847926266</v>
      </c>
      <c r="I260" s="148">
        <f t="shared" si="5"/>
        <v>1493</v>
      </c>
      <c r="J260" s="148">
        <f t="shared" si="5"/>
        <v>618</v>
      </c>
      <c r="K260" s="148">
        <f t="shared" si="5"/>
        <v>875</v>
      </c>
      <c r="L260" s="149">
        <f t="shared" si="5"/>
        <v>0.41393168117883455</v>
      </c>
      <c r="M260" s="148">
        <f t="shared" si="5"/>
        <v>44</v>
      </c>
      <c r="N260" s="148">
        <f t="shared" si="5"/>
        <v>18</v>
      </c>
      <c r="O260" s="148">
        <f t="shared" si="5"/>
        <v>26</v>
      </c>
      <c r="P260" s="149">
        <f t="shared" si="5"/>
        <v>0.40909090909090912</v>
      </c>
      <c r="Q260" s="148">
        <f t="shared" si="5"/>
        <v>59</v>
      </c>
      <c r="R260" s="148">
        <f t="shared" si="5"/>
        <v>14</v>
      </c>
      <c r="S260" s="148">
        <f t="shared" si="5"/>
        <v>45</v>
      </c>
      <c r="T260" s="149">
        <f t="shared" si="5"/>
        <v>0.23728813559322035</v>
      </c>
      <c r="U260" s="148">
        <f t="shared" si="5"/>
        <v>52</v>
      </c>
      <c r="V260" s="148">
        <f t="shared" si="5"/>
        <v>276</v>
      </c>
      <c r="W260" s="148">
        <f t="shared" si="5"/>
        <v>2</v>
      </c>
      <c r="X260" s="150">
        <f t="shared" si="5"/>
        <v>18</v>
      </c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x14ac:dyDescent="0.2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16"/>
      <c r="B262" s="16"/>
      <c r="C262" s="16"/>
      <c r="D262" s="16"/>
      <c r="H262" s="16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8.2" customHeight="1" x14ac:dyDescent="0.2">
      <c r="A263" s="285" t="s">
        <v>394</v>
      </c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 t="s">
        <v>395</v>
      </c>
      <c r="B264" s="286" t="s">
        <v>5</v>
      </c>
      <c r="C264" s="286" t="s">
        <v>6</v>
      </c>
      <c r="D264" s="286" t="s">
        <v>7</v>
      </c>
      <c r="E264" s="294" t="s">
        <v>8</v>
      </c>
      <c r="F264" s="294"/>
      <c r="G264" s="294"/>
      <c r="H264" s="294"/>
      <c r="I264" s="294"/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x14ac:dyDescent="0.2">
      <c r="A265" s="286"/>
      <c r="B265" s="286"/>
      <c r="C265" s="286"/>
      <c r="D265" s="286"/>
      <c r="E265" s="294"/>
      <c r="F265" s="294"/>
      <c r="G265" s="294"/>
      <c r="H265" s="294"/>
      <c r="I265" s="294"/>
      <c r="J265" s="294"/>
      <c r="K265" s="294"/>
      <c r="L265" s="294"/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4.65" customHeight="1" x14ac:dyDescent="0.2">
      <c r="A266" s="286"/>
      <c r="B266" s="286"/>
      <c r="C266" s="286"/>
      <c r="D266" s="286"/>
      <c r="E266" s="287" t="s">
        <v>13</v>
      </c>
      <c r="F266" s="287"/>
      <c r="G266" s="287"/>
      <c r="H266" s="287"/>
      <c r="I266" s="294" t="s">
        <v>14</v>
      </c>
      <c r="J266" s="294"/>
      <c r="K266" s="294"/>
      <c r="L266" s="294"/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22.5" x14ac:dyDescent="0.2">
      <c r="A267" s="286"/>
      <c r="B267" s="286"/>
      <c r="C267" s="286"/>
      <c r="D267" s="286"/>
      <c r="E267" s="128" t="s">
        <v>15</v>
      </c>
      <c r="F267" s="128" t="s">
        <v>16</v>
      </c>
      <c r="G267" s="128" t="s">
        <v>17</v>
      </c>
      <c r="H267" s="129" t="s">
        <v>18</v>
      </c>
      <c r="I267" s="128" t="s">
        <v>15</v>
      </c>
      <c r="J267" s="128" t="s">
        <v>16</v>
      </c>
      <c r="K267" s="128" t="s">
        <v>17</v>
      </c>
      <c r="L267" s="21" t="s">
        <v>18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89" t="s">
        <v>397</v>
      </c>
      <c r="B268" s="289"/>
      <c r="C268" s="289"/>
      <c r="D268" s="289"/>
      <c r="E268" s="130">
        <f t="shared" ref="E268:G272" si="6">E256+M256</f>
        <v>591</v>
      </c>
      <c r="F268" s="131">
        <f t="shared" si="6"/>
        <v>480</v>
      </c>
      <c r="G268" s="130">
        <f t="shared" si="6"/>
        <v>111</v>
      </c>
      <c r="H268" s="132">
        <f>F268/E268</f>
        <v>0.81218274111675126</v>
      </c>
      <c r="I268" s="130">
        <f t="shared" ref="I268:K272" si="7">I256+Q256</f>
        <v>794</v>
      </c>
      <c r="J268" s="131">
        <f t="shared" si="7"/>
        <v>385</v>
      </c>
      <c r="K268" s="130">
        <f t="shared" si="7"/>
        <v>409</v>
      </c>
      <c r="L268" s="151">
        <f>J268/I268</f>
        <v>0.48488664987405544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5" t="s">
        <v>398</v>
      </c>
      <c r="B269" s="295"/>
      <c r="C269" s="295"/>
      <c r="D269" s="295"/>
      <c r="E269" s="152">
        <f t="shared" si="6"/>
        <v>158</v>
      </c>
      <c r="F269" s="153">
        <f t="shared" si="6"/>
        <v>101</v>
      </c>
      <c r="G269" s="152">
        <f t="shared" si="6"/>
        <v>57</v>
      </c>
      <c r="H269" s="154">
        <f>F269/E269</f>
        <v>0.63924050632911389</v>
      </c>
      <c r="I269" s="152">
        <f t="shared" si="7"/>
        <v>187</v>
      </c>
      <c r="J269" s="153">
        <f t="shared" si="7"/>
        <v>80</v>
      </c>
      <c r="K269" s="152">
        <f t="shared" si="7"/>
        <v>107</v>
      </c>
      <c r="L269" s="155">
        <f>J269/I269</f>
        <v>0.42780748663101603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1" t="s">
        <v>399</v>
      </c>
      <c r="B270" s="291"/>
      <c r="C270" s="291"/>
      <c r="D270" s="291"/>
      <c r="E270" s="139">
        <f t="shared" si="6"/>
        <v>159</v>
      </c>
      <c r="F270" s="140">
        <f t="shared" si="6"/>
        <v>81</v>
      </c>
      <c r="G270" s="139">
        <f t="shared" si="6"/>
        <v>78</v>
      </c>
      <c r="H270" s="141">
        <f>F270/E270</f>
        <v>0.50943396226415094</v>
      </c>
      <c r="I270" s="139">
        <f t="shared" si="7"/>
        <v>294</v>
      </c>
      <c r="J270" s="140">
        <f t="shared" si="7"/>
        <v>57</v>
      </c>
      <c r="K270" s="139">
        <f t="shared" si="7"/>
        <v>237</v>
      </c>
      <c r="L270" s="156">
        <f>J270/I270</f>
        <v>0.19387755102040816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5.75" x14ac:dyDescent="0.2">
      <c r="A271" s="292" t="s">
        <v>400</v>
      </c>
      <c r="B271" s="292"/>
      <c r="C271" s="292"/>
      <c r="D271" s="292"/>
      <c r="E271" s="144">
        <f t="shared" si="6"/>
        <v>221</v>
      </c>
      <c r="F271" s="145">
        <f t="shared" si="6"/>
        <v>117</v>
      </c>
      <c r="G271" s="144">
        <f t="shared" si="6"/>
        <v>104</v>
      </c>
      <c r="H271" s="146">
        <f>F271/E271</f>
        <v>0.52941176470588236</v>
      </c>
      <c r="I271" s="144">
        <f t="shared" si="7"/>
        <v>277</v>
      </c>
      <c r="J271" s="145">
        <f t="shared" si="7"/>
        <v>110</v>
      </c>
      <c r="K271" s="144">
        <f t="shared" si="7"/>
        <v>167</v>
      </c>
      <c r="L271" s="157">
        <f>J271/I271</f>
        <v>0.3971119133574007</v>
      </c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5.75" x14ac:dyDescent="0.2">
      <c r="A272" s="296" t="s">
        <v>401</v>
      </c>
      <c r="B272" s="296"/>
      <c r="C272" s="296"/>
      <c r="D272" s="296"/>
      <c r="E272" s="158">
        <f t="shared" si="6"/>
        <v>1129</v>
      </c>
      <c r="F272" s="148">
        <f t="shared" si="6"/>
        <v>779</v>
      </c>
      <c r="G272" s="158">
        <f t="shared" si="6"/>
        <v>350</v>
      </c>
      <c r="H272" s="159">
        <f>F272/E272</f>
        <v>0.68999114260407435</v>
      </c>
      <c r="I272" s="158">
        <f t="shared" si="7"/>
        <v>1552</v>
      </c>
      <c r="J272" s="148">
        <f t="shared" si="7"/>
        <v>632</v>
      </c>
      <c r="K272" s="158">
        <f t="shared" si="7"/>
        <v>920</v>
      </c>
      <c r="L272" s="160">
        <f>J272/I272</f>
        <v>0.40721649484536082</v>
      </c>
      <c r="O272" s="15"/>
      <c r="P272" s="126"/>
      <c r="Q272" s="15"/>
      <c r="R272" s="15"/>
      <c r="S272" s="15"/>
      <c r="T272" s="127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</row>
    <row r="273" spans="1:240" x14ac:dyDescent="0.2">
      <c r="A273" s="16"/>
      <c r="B273" s="16"/>
      <c r="C273" s="16"/>
      <c r="D273" s="16"/>
      <c r="H273" s="16"/>
      <c r="O273" s="15"/>
      <c r="P273" s="126"/>
      <c r="Q273" s="15"/>
      <c r="R273" s="15"/>
      <c r="S273" s="15"/>
      <c r="T273" s="127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</row>
    <row r="274" spans="1:240" ht="14.65" customHeight="1" x14ac:dyDescent="0.2">
      <c r="A274" s="16"/>
      <c r="B274" s="16"/>
      <c r="C274" s="297" t="s">
        <v>402</v>
      </c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240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240" x14ac:dyDescent="0.2">
      <c r="A276" s="16"/>
      <c r="B276" s="16"/>
      <c r="C276" s="297"/>
      <c r="D276" s="297"/>
      <c r="E276" s="297"/>
      <c r="F276" s="297"/>
      <c r="G276" s="297"/>
      <c r="H276" s="297"/>
      <c r="I276" s="297"/>
      <c r="J276" s="297"/>
      <c r="K276" s="297"/>
      <c r="L276" s="297"/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  <c r="AA276" s="297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240" x14ac:dyDescent="0.2">
      <c r="A277" s="16"/>
      <c r="B277" s="16"/>
      <c r="C277" s="297"/>
      <c r="D277" s="297"/>
      <c r="E277" s="297"/>
      <c r="F277" s="297"/>
      <c r="G277" s="297"/>
      <c r="H277" s="297"/>
      <c r="I277" s="297"/>
      <c r="J277" s="297"/>
      <c r="K277" s="297"/>
      <c r="L277" s="297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240" ht="55.5" customHeight="1" x14ac:dyDescent="0.2">
      <c r="A278" s="16"/>
      <c r="B278" s="16"/>
      <c r="C278" s="161" t="s">
        <v>403</v>
      </c>
      <c r="D278" s="162" t="s">
        <v>404</v>
      </c>
      <c r="E278" s="163">
        <v>44075</v>
      </c>
      <c r="F278" s="163">
        <v>44076</v>
      </c>
      <c r="G278" s="163">
        <v>44077</v>
      </c>
      <c r="H278" s="163">
        <v>44078</v>
      </c>
      <c r="I278" s="163">
        <v>44079</v>
      </c>
      <c r="J278" s="163">
        <v>44080</v>
      </c>
      <c r="K278" s="163">
        <v>44081</v>
      </c>
      <c r="L278" s="163">
        <v>44082</v>
      </c>
      <c r="M278" s="163">
        <v>44083</v>
      </c>
      <c r="N278" s="163">
        <v>44084</v>
      </c>
      <c r="O278" s="163">
        <v>44085</v>
      </c>
      <c r="P278" s="163">
        <v>44086</v>
      </c>
      <c r="Q278" s="163">
        <v>44087</v>
      </c>
      <c r="R278" s="163">
        <v>44088</v>
      </c>
      <c r="S278" s="163">
        <v>44089</v>
      </c>
      <c r="T278" s="163">
        <v>44090</v>
      </c>
      <c r="U278" s="163">
        <v>44091</v>
      </c>
      <c r="V278" s="163">
        <v>44092</v>
      </c>
      <c r="W278" s="163">
        <v>44093</v>
      </c>
      <c r="X278" s="163">
        <v>44094</v>
      </c>
      <c r="Y278" s="163">
        <v>44095</v>
      </c>
      <c r="Z278" s="163">
        <v>44096</v>
      </c>
      <c r="AA278" s="163">
        <v>44097</v>
      </c>
      <c r="AB278"/>
      <c r="AC278"/>
      <c r="AD278"/>
      <c r="AE278"/>
      <c r="AF278"/>
      <c r="AG278"/>
      <c r="AH278"/>
      <c r="AI278"/>
      <c r="AJ278"/>
      <c r="AK278"/>
    </row>
    <row r="279" spans="1:240" x14ac:dyDescent="0.2">
      <c r="A279" s="16"/>
      <c r="B279" s="16"/>
      <c r="C279" s="298" t="s">
        <v>397</v>
      </c>
      <c r="D279" s="164" t="s">
        <v>405</v>
      </c>
      <c r="E279" s="165">
        <v>0.82</v>
      </c>
      <c r="F279" s="165">
        <v>0.82</v>
      </c>
      <c r="G279" s="165">
        <v>0.82</v>
      </c>
      <c r="H279" s="165">
        <v>0.82</v>
      </c>
      <c r="I279" s="165">
        <v>0.82</v>
      </c>
      <c r="J279" s="165">
        <v>0.82</v>
      </c>
      <c r="K279" s="165">
        <v>0.82</v>
      </c>
      <c r="L279" s="165">
        <v>0.83</v>
      </c>
      <c r="M279" s="165">
        <v>0.83</v>
      </c>
      <c r="N279" s="165">
        <v>0.83</v>
      </c>
      <c r="O279" s="165">
        <v>0.84</v>
      </c>
      <c r="P279" s="165">
        <v>0.83</v>
      </c>
      <c r="Q279" s="165">
        <v>0.83</v>
      </c>
      <c r="R279" s="165">
        <v>0.84</v>
      </c>
      <c r="S279" s="165">
        <v>0.84</v>
      </c>
      <c r="T279" s="165">
        <v>0.85</v>
      </c>
      <c r="U279" s="165">
        <v>0.85</v>
      </c>
      <c r="V279" s="165">
        <v>0.85</v>
      </c>
      <c r="W279" s="165">
        <v>0.85</v>
      </c>
      <c r="X279" s="165">
        <v>0.84</v>
      </c>
      <c r="Y279" s="165">
        <v>0.83</v>
      </c>
      <c r="Z279" s="165">
        <v>0.82</v>
      </c>
      <c r="AA279" s="165">
        <v>0.82</v>
      </c>
      <c r="AB279"/>
      <c r="AC279"/>
      <c r="AD279"/>
      <c r="AE279"/>
      <c r="AF279"/>
      <c r="AG279"/>
      <c r="AH279"/>
      <c r="AI279"/>
      <c r="AJ279"/>
      <c r="AK279"/>
    </row>
    <row r="280" spans="1:240" x14ac:dyDescent="0.2">
      <c r="A280" s="16"/>
      <c r="B280" s="16"/>
      <c r="C280" s="298"/>
      <c r="D280" s="166" t="s">
        <v>406</v>
      </c>
      <c r="E280" s="167">
        <v>0.55000000000000004</v>
      </c>
      <c r="F280" s="167">
        <v>0.56000000000000005</v>
      </c>
      <c r="G280" s="167">
        <v>0.56000000000000005</v>
      </c>
      <c r="H280" s="167">
        <v>0.56000000000000005</v>
      </c>
      <c r="I280" s="167">
        <v>0.56000000000000005</v>
      </c>
      <c r="J280" s="167">
        <v>0.56000000000000005</v>
      </c>
      <c r="K280" s="167">
        <v>0.56000000000000005</v>
      </c>
      <c r="L280" s="167">
        <v>0.56000000000000005</v>
      </c>
      <c r="M280" s="167">
        <v>0.55000000000000004</v>
      </c>
      <c r="N280" s="167">
        <v>0.55000000000000004</v>
      </c>
      <c r="O280" s="167">
        <v>0.55000000000000004</v>
      </c>
      <c r="P280" s="167">
        <v>0.55000000000000004</v>
      </c>
      <c r="Q280" s="167">
        <v>0.55000000000000004</v>
      </c>
      <c r="R280" s="167">
        <v>0.54</v>
      </c>
      <c r="S280" s="167">
        <v>0.54</v>
      </c>
      <c r="T280" s="167">
        <v>0.53</v>
      </c>
      <c r="U280" s="167">
        <v>0.53</v>
      </c>
      <c r="V280" s="167">
        <v>0.52</v>
      </c>
      <c r="W280" s="167">
        <v>0.52</v>
      </c>
      <c r="X280" s="167">
        <v>0.51</v>
      </c>
      <c r="Y280" s="167">
        <v>0.51</v>
      </c>
      <c r="Z280" s="167">
        <v>0.51</v>
      </c>
      <c r="AA280" s="167">
        <v>0.51</v>
      </c>
      <c r="AB280"/>
      <c r="AC280"/>
      <c r="AD280"/>
      <c r="AE280"/>
      <c r="AF280"/>
      <c r="AG280"/>
      <c r="AH280"/>
      <c r="AI280"/>
      <c r="AJ280"/>
      <c r="AK280"/>
    </row>
    <row r="281" spans="1:240" x14ac:dyDescent="0.2">
      <c r="A281" s="16"/>
      <c r="B281" s="16"/>
      <c r="C281" s="298"/>
      <c r="D281" s="166" t="s">
        <v>407</v>
      </c>
      <c r="E281" s="167">
        <v>0.39</v>
      </c>
      <c r="F281" s="167">
        <v>0.39</v>
      </c>
      <c r="G281" s="167">
        <v>0.39</v>
      </c>
      <c r="H281" s="167">
        <v>0.4</v>
      </c>
      <c r="I281" s="167">
        <v>0.42</v>
      </c>
      <c r="J281" s="167">
        <v>0.42</v>
      </c>
      <c r="K281" s="167">
        <v>0.41</v>
      </c>
      <c r="L281" s="167">
        <v>0.41</v>
      </c>
      <c r="M281" s="167">
        <v>0.4</v>
      </c>
      <c r="N281" s="167">
        <v>0.4</v>
      </c>
      <c r="O281" s="167">
        <v>0.41</v>
      </c>
      <c r="P281" s="167">
        <v>0.41</v>
      </c>
      <c r="Q281" s="167">
        <v>0.4</v>
      </c>
      <c r="R281" s="167">
        <v>0.41</v>
      </c>
      <c r="S281" s="167">
        <v>0.45</v>
      </c>
      <c r="T281" s="167">
        <v>0.49</v>
      </c>
      <c r="U281" s="167">
        <v>0.5</v>
      </c>
      <c r="V281" s="167">
        <v>0.5</v>
      </c>
      <c r="W281" s="167">
        <v>0.5</v>
      </c>
      <c r="X281" s="167">
        <v>0.53</v>
      </c>
      <c r="Y281" s="167">
        <v>0.57999999999999996</v>
      </c>
      <c r="Z281" s="167">
        <v>0.6</v>
      </c>
      <c r="AA281" s="167">
        <v>0.64</v>
      </c>
      <c r="AB281"/>
      <c r="AC281"/>
      <c r="AD281"/>
      <c r="AE281"/>
      <c r="AF281"/>
      <c r="AG281"/>
      <c r="AH281"/>
      <c r="AI281"/>
      <c r="AJ281"/>
      <c r="AK281"/>
    </row>
    <row r="282" spans="1:240" x14ac:dyDescent="0.2">
      <c r="A282" s="16"/>
      <c r="B282" s="16"/>
      <c r="C282" s="298"/>
      <c r="D282" s="168" t="s">
        <v>408</v>
      </c>
      <c r="E282" s="169">
        <v>0.24</v>
      </c>
      <c r="F282" s="169">
        <v>0.24</v>
      </c>
      <c r="G282" s="169">
        <v>0.22</v>
      </c>
      <c r="H282" s="169">
        <v>0.21</v>
      </c>
      <c r="I282" s="169">
        <v>0.21</v>
      </c>
      <c r="J282" s="169">
        <v>0.22</v>
      </c>
      <c r="K282" s="169">
        <v>0.21</v>
      </c>
      <c r="L282" s="169">
        <v>0.56000000000000005</v>
      </c>
      <c r="M282" s="169">
        <v>0.18</v>
      </c>
      <c r="N282" s="169">
        <v>0.2</v>
      </c>
      <c r="O282" s="169">
        <v>0.2</v>
      </c>
      <c r="P282" s="169">
        <v>0.2</v>
      </c>
      <c r="Q282" s="169">
        <v>0.2</v>
      </c>
      <c r="R282" s="169">
        <v>0.21</v>
      </c>
      <c r="S282" s="169">
        <v>0.22</v>
      </c>
      <c r="T282" s="169">
        <v>0.27</v>
      </c>
      <c r="U282" s="169">
        <v>0.28999999999999998</v>
      </c>
      <c r="V282" s="169">
        <v>0.31</v>
      </c>
      <c r="W282" s="169">
        <v>0.35</v>
      </c>
      <c r="X282" s="169">
        <v>0.38</v>
      </c>
      <c r="Y282" s="169">
        <v>0.4</v>
      </c>
      <c r="Z282" s="169">
        <v>0.43</v>
      </c>
      <c r="AA282" s="169">
        <v>0.4</v>
      </c>
      <c r="AB282"/>
      <c r="AC282"/>
      <c r="AD282"/>
      <c r="AE282"/>
      <c r="AF282"/>
      <c r="AG282"/>
      <c r="AH282"/>
      <c r="AI282"/>
      <c r="AJ282"/>
      <c r="AK282"/>
    </row>
    <row r="283" spans="1:240" x14ac:dyDescent="0.2">
      <c r="A283" s="16"/>
      <c r="B283" s="16"/>
      <c r="C283" s="299" t="s">
        <v>398</v>
      </c>
      <c r="D283" s="170" t="s">
        <v>405</v>
      </c>
      <c r="E283" s="171">
        <v>0.6</v>
      </c>
      <c r="F283" s="171">
        <v>0.61</v>
      </c>
      <c r="G283" s="171">
        <v>0.6</v>
      </c>
      <c r="H283" s="171">
        <v>0.59</v>
      </c>
      <c r="I283" s="171">
        <v>0.57999999999999996</v>
      </c>
      <c r="J283" s="171">
        <v>0.56999999999999995</v>
      </c>
      <c r="K283" s="171">
        <v>0.56999999999999995</v>
      </c>
      <c r="L283" s="171">
        <v>0.56000000000000005</v>
      </c>
      <c r="M283" s="171">
        <v>0.56000000000000005</v>
      </c>
      <c r="N283" s="171">
        <v>0.56999999999999995</v>
      </c>
      <c r="O283" s="171">
        <v>0.59</v>
      </c>
      <c r="P283" s="171">
        <v>0.6</v>
      </c>
      <c r="Q283" s="171">
        <v>0.62</v>
      </c>
      <c r="R283" s="171">
        <v>0.63</v>
      </c>
      <c r="S283" s="171">
        <v>0.64</v>
      </c>
      <c r="T283" s="171">
        <v>0.65</v>
      </c>
      <c r="U283" s="171">
        <v>0.65</v>
      </c>
      <c r="V283" s="171">
        <v>0.66</v>
      </c>
      <c r="W283" s="171">
        <v>0.66</v>
      </c>
      <c r="X283" s="171">
        <v>0.65</v>
      </c>
      <c r="Y283" s="171">
        <v>0.66</v>
      </c>
      <c r="Z283" s="171">
        <v>0.65</v>
      </c>
      <c r="AA283" s="171">
        <v>0.65</v>
      </c>
      <c r="AB283"/>
      <c r="AC283"/>
      <c r="AD283"/>
      <c r="AE283"/>
      <c r="AF283"/>
      <c r="AG283"/>
      <c r="AH283"/>
      <c r="AI283"/>
      <c r="AJ283"/>
      <c r="AK283"/>
    </row>
    <row r="284" spans="1:240" x14ac:dyDescent="0.2">
      <c r="A284" s="16"/>
      <c r="B284" s="16"/>
      <c r="C284" s="299"/>
      <c r="D284" s="170" t="s">
        <v>406</v>
      </c>
      <c r="E284" s="171">
        <v>0.49</v>
      </c>
      <c r="F284" s="171">
        <v>0.49</v>
      </c>
      <c r="G284" s="171">
        <v>0.5</v>
      </c>
      <c r="H284" s="171">
        <v>0.5</v>
      </c>
      <c r="I284" s="171">
        <v>0.51</v>
      </c>
      <c r="J284" s="171">
        <v>0.52</v>
      </c>
      <c r="K284" s="171">
        <v>0.52</v>
      </c>
      <c r="L284" s="171">
        <v>0.52</v>
      </c>
      <c r="M284" s="171">
        <v>0.52</v>
      </c>
      <c r="N284" s="171">
        <v>0.52</v>
      </c>
      <c r="O284" s="171">
        <v>0.52</v>
      </c>
      <c r="P284" s="171">
        <v>0.5</v>
      </c>
      <c r="Q284" s="171">
        <v>0.5</v>
      </c>
      <c r="R284" s="171">
        <v>0.5</v>
      </c>
      <c r="S284" s="171">
        <v>0.48</v>
      </c>
      <c r="T284" s="171">
        <v>0.47</v>
      </c>
      <c r="U284" s="171">
        <v>0.47</v>
      </c>
      <c r="V284" s="171">
        <v>0.47</v>
      </c>
      <c r="W284" s="171">
        <v>0.46</v>
      </c>
      <c r="X284" s="171">
        <v>0.46</v>
      </c>
      <c r="Y284" s="171">
        <v>0.46</v>
      </c>
      <c r="Z284" s="171">
        <v>0.46</v>
      </c>
      <c r="AA284" s="171">
        <v>0.46</v>
      </c>
      <c r="AB284"/>
      <c r="AC284"/>
      <c r="AD284"/>
      <c r="AE284"/>
      <c r="AF284"/>
      <c r="AG284"/>
      <c r="AH284"/>
      <c r="AI284"/>
      <c r="AJ284"/>
      <c r="AK284"/>
    </row>
    <row r="285" spans="1:240" x14ac:dyDescent="0.2">
      <c r="A285" s="16"/>
      <c r="B285" s="16"/>
      <c r="C285" s="299"/>
      <c r="D285" s="170" t="s">
        <v>407</v>
      </c>
      <c r="E285" s="171">
        <v>0.28999999999999998</v>
      </c>
      <c r="F285" s="171">
        <v>0.28999999999999998</v>
      </c>
      <c r="G285" s="171">
        <v>0.28999999999999998</v>
      </c>
      <c r="H285" s="171">
        <v>0.36</v>
      </c>
      <c r="I285" s="171">
        <v>0.43</v>
      </c>
      <c r="J285" s="171">
        <v>0.5</v>
      </c>
      <c r="K285" s="171">
        <v>0.5</v>
      </c>
      <c r="L285" s="171">
        <v>0.5</v>
      </c>
      <c r="M285" s="171">
        <v>0.5</v>
      </c>
      <c r="N285" s="171">
        <v>0.5</v>
      </c>
      <c r="O285" s="171">
        <v>0.5</v>
      </c>
      <c r="P285" s="171">
        <v>0.5</v>
      </c>
      <c r="Q285" s="171">
        <v>0.43</v>
      </c>
      <c r="R285" s="171">
        <v>0.36</v>
      </c>
      <c r="S285" s="171">
        <v>0.28999999999999998</v>
      </c>
      <c r="T285" s="171">
        <v>0.21</v>
      </c>
      <c r="U285" s="171">
        <v>0.14000000000000001</v>
      </c>
      <c r="V285" s="171">
        <v>7.0000000000000007E-2</v>
      </c>
      <c r="W285" s="171">
        <v>0</v>
      </c>
      <c r="X285" s="171">
        <v>7.0000000000000007E-2</v>
      </c>
      <c r="Y285" s="171">
        <v>7.0000000000000007E-2</v>
      </c>
      <c r="Z285" s="171">
        <v>0.14000000000000001</v>
      </c>
      <c r="AA285" s="171">
        <v>0.21</v>
      </c>
      <c r="AB285"/>
      <c r="AC285"/>
      <c r="AD285"/>
      <c r="AE285"/>
      <c r="AF285"/>
      <c r="AG285"/>
      <c r="AH285"/>
      <c r="AI285"/>
      <c r="AJ285"/>
      <c r="AK285"/>
    </row>
    <row r="286" spans="1:240" x14ac:dyDescent="0.2">
      <c r="A286" s="16"/>
      <c r="B286" s="16"/>
      <c r="C286" s="299"/>
      <c r="D286" s="170" t="s">
        <v>408</v>
      </c>
      <c r="E286" s="171">
        <v>0.05</v>
      </c>
      <c r="F286" s="171">
        <v>0.05</v>
      </c>
      <c r="G286" s="171">
        <v>0.05</v>
      </c>
      <c r="H286" s="171">
        <v>0.14000000000000001</v>
      </c>
      <c r="I286" s="171">
        <v>0.24</v>
      </c>
      <c r="J286" s="171">
        <v>0.33</v>
      </c>
      <c r="K286" s="171">
        <v>0.48</v>
      </c>
      <c r="L286" s="171">
        <v>0.52</v>
      </c>
      <c r="M286" s="171">
        <v>0.52</v>
      </c>
      <c r="N286" s="171">
        <v>0.52</v>
      </c>
      <c r="O286" s="171">
        <v>0.43</v>
      </c>
      <c r="P286" s="171">
        <v>0.33</v>
      </c>
      <c r="Q286" s="171">
        <v>0.24</v>
      </c>
      <c r="R286" s="171">
        <v>0.1</v>
      </c>
      <c r="S286" s="171">
        <v>0.05</v>
      </c>
      <c r="T286" s="171">
        <v>0.05</v>
      </c>
      <c r="U286" s="171">
        <v>0.05</v>
      </c>
      <c r="V286" s="171">
        <v>0.05</v>
      </c>
      <c r="W286" s="171">
        <v>0.05</v>
      </c>
      <c r="X286" s="171">
        <v>0.05</v>
      </c>
      <c r="Y286" s="171">
        <v>0.1</v>
      </c>
      <c r="Z286" s="171">
        <v>0.1</v>
      </c>
      <c r="AA286" s="171">
        <v>0.1</v>
      </c>
      <c r="AB286"/>
      <c r="AC286"/>
      <c r="AD286"/>
      <c r="AE286"/>
      <c r="AF286"/>
      <c r="AG286"/>
      <c r="AH286"/>
      <c r="AI286"/>
      <c r="AJ286"/>
      <c r="AK286"/>
    </row>
    <row r="287" spans="1:240" x14ac:dyDescent="0.2">
      <c r="A287" s="16"/>
      <c r="B287" s="16"/>
      <c r="C287" s="300" t="s">
        <v>399</v>
      </c>
      <c r="D287" s="172" t="s">
        <v>405</v>
      </c>
      <c r="E287" s="173">
        <v>0.57999999999999996</v>
      </c>
      <c r="F287" s="173">
        <v>0.6</v>
      </c>
      <c r="G287" s="173">
        <v>0.61</v>
      </c>
      <c r="H287" s="173">
        <v>0.62</v>
      </c>
      <c r="I287" s="173">
        <v>0.62</v>
      </c>
      <c r="J287" s="173">
        <v>0.62</v>
      </c>
      <c r="K287" s="173">
        <v>0.63</v>
      </c>
      <c r="L287" s="173">
        <v>0.63</v>
      </c>
      <c r="M287" s="173">
        <v>0.62</v>
      </c>
      <c r="N287" s="173">
        <v>0.61</v>
      </c>
      <c r="O287" s="173">
        <v>0.6</v>
      </c>
      <c r="P287" s="173">
        <v>0.57999999999999996</v>
      </c>
      <c r="Q287" s="173">
        <v>0.56999999999999995</v>
      </c>
      <c r="R287" s="173">
        <v>0.57999999999999996</v>
      </c>
      <c r="S287" s="173">
        <v>0.54</v>
      </c>
      <c r="T287" s="173">
        <v>0.52</v>
      </c>
      <c r="U287" s="173">
        <v>0.5</v>
      </c>
      <c r="V287" s="173">
        <v>0.49</v>
      </c>
      <c r="W287" s="173">
        <v>0.49</v>
      </c>
      <c r="X287" s="173">
        <v>0.48</v>
      </c>
      <c r="Y287" s="173">
        <v>0.48</v>
      </c>
      <c r="Z287" s="173">
        <v>0.49</v>
      </c>
      <c r="AA287" s="173">
        <v>0.5</v>
      </c>
      <c r="AB287"/>
      <c r="AC287"/>
      <c r="AD287"/>
      <c r="AE287"/>
      <c r="AF287"/>
      <c r="AG287"/>
      <c r="AH287"/>
      <c r="AI287"/>
      <c r="AJ287"/>
      <c r="AK287"/>
    </row>
    <row r="288" spans="1:240" x14ac:dyDescent="0.2">
      <c r="A288" s="16"/>
      <c r="B288" s="16"/>
      <c r="C288" s="300"/>
      <c r="D288" s="174" t="s">
        <v>406</v>
      </c>
      <c r="E288" s="175">
        <v>0.28000000000000003</v>
      </c>
      <c r="F288" s="175">
        <v>0.28000000000000003</v>
      </c>
      <c r="G288" s="175">
        <v>0.28000000000000003</v>
      </c>
      <c r="H288" s="175">
        <v>0.28999999999999998</v>
      </c>
      <c r="I288" s="175">
        <v>0.28999999999999998</v>
      </c>
      <c r="J288" s="175">
        <v>0.3</v>
      </c>
      <c r="K288" s="175">
        <v>0.3</v>
      </c>
      <c r="L288" s="175">
        <v>0.31</v>
      </c>
      <c r="M288" s="175">
        <v>0.32</v>
      </c>
      <c r="N288" s="175">
        <v>0.32</v>
      </c>
      <c r="O288" s="175">
        <v>0.31</v>
      </c>
      <c r="P288" s="175">
        <v>0.31</v>
      </c>
      <c r="Q288" s="175">
        <v>0.3</v>
      </c>
      <c r="R288" s="175">
        <v>0.3</v>
      </c>
      <c r="S288" s="175">
        <v>0.28999999999999998</v>
      </c>
      <c r="T288" s="175">
        <v>0.28999999999999998</v>
      </c>
      <c r="U288" s="175">
        <v>0.28000000000000003</v>
      </c>
      <c r="V288" s="175">
        <v>0.28000000000000003</v>
      </c>
      <c r="W288" s="175">
        <v>0.27</v>
      </c>
      <c r="X288" s="175">
        <v>0.26</v>
      </c>
      <c r="Y288" s="175">
        <v>0.25</v>
      </c>
      <c r="Z288" s="175">
        <v>0.24</v>
      </c>
      <c r="AA288" s="175">
        <v>0.22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0"/>
      <c r="D289" s="174" t="s">
        <v>407</v>
      </c>
      <c r="E289" s="175">
        <v>0.18</v>
      </c>
      <c r="F289" s="175">
        <v>0.17</v>
      </c>
      <c r="G289" s="175">
        <v>0.18</v>
      </c>
      <c r="H289" s="175">
        <v>0.16</v>
      </c>
      <c r="I289" s="175">
        <v>0.16</v>
      </c>
      <c r="J289" s="175">
        <v>0.16</v>
      </c>
      <c r="K289" s="175">
        <v>0.16</v>
      </c>
      <c r="L289" s="175">
        <v>0.14000000000000001</v>
      </c>
      <c r="M289" s="175">
        <v>0.13</v>
      </c>
      <c r="N289" s="175">
        <v>0.12</v>
      </c>
      <c r="O289" s="175">
        <v>0.12</v>
      </c>
      <c r="P289" s="175">
        <v>0.1</v>
      </c>
      <c r="Q289" s="175">
        <v>0.09</v>
      </c>
      <c r="R289" s="175">
        <v>0.09</v>
      </c>
      <c r="S289" s="175">
        <v>0.09</v>
      </c>
      <c r="T289" s="175">
        <v>0.09</v>
      </c>
      <c r="U289" s="175">
        <v>0.1</v>
      </c>
      <c r="V289" s="175">
        <v>0.1</v>
      </c>
      <c r="W289" s="175">
        <v>0.12</v>
      </c>
      <c r="X289" s="175">
        <v>0.12</v>
      </c>
      <c r="Y289" s="175">
        <v>0.12</v>
      </c>
      <c r="Z289" s="175">
        <v>0.13</v>
      </c>
      <c r="AA289" s="175">
        <v>0.13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0"/>
      <c r="D290" s="176" t="s">
        <v>408</v>
      </c>
      <c r="E290" s="177">
        <v>0.13</v>
      </c>
      <c r="F290" s="177">
        <v>0.13</v>
      </c>
      <c r="G290" s="177">
        <v>0.13</v>
      </c>
      <c r="H290" s="177">
        <v>0.16</v>
      </c>
      <c r="I290" s="177">
        <v>0.18</v>
      </c>
      <c r="J290" s="177">
        <v>0.18</v>
      </c>
      <c r="K290" s="177">
        <v>0.16</v>
      </c>
      <c r="L290" s="177">
        <v>0.14000000000000001</v>
      </c>
      <c r="M290" s="177">
        <v>0.14000000000000001</v>
      </c>
      <c r="N290" s="177">
        <v>0.11</v>
      </c>
      <c r="O290" s="177">
        <v>0.11</v>
      </c>
      <c r="P290" s="177">
        <v>0.11</v>
      </c>
      <c r="Q290" s="177">
        <v>0.12</v>
      </c>
      <c r="R290" s="177">
        <v>0.13</v>
      </c>
      <c r="S290" s="177">
        <v>0.14000000000000001</v>
      </c>
      <c r="T290" s="177">
        <v>0.16</v>
      </c>
      <c r="U290" s="177">
        <v>0.17</v>
      </c>
      <c r="V290" s="177">
        <v>0.16</v>
      </c>
      <c r="W290" s="177">
        <v>0.14000000000000001</v>
      </c>
      <c r="X290" s="177">
        <v>0.14000000000000001</v>
      </c>
      <c r="Y290" s="177">
        <v>0.14000000000000001</v>
      </c>
      <c r="Z290" s="177">
        <v>0.13</v>
      </c>
      <c r="AA290" s="177">
        <v>0.14000000000000001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 t="s">
        <v>400</v>
      </c>
      <c r="D291" s="178" t="s">
        <v>405</v>
      </c>
      <c r="E291" s="179">
        <v>0.61</v>
      </c>
      <c r="F291" s="179">
        <v>0.61</v>
      </c>
      <c r="G291" s="179">
        <v>0.62</v>
      </c>
      <c r="H291" s="179">
        <v>0.62</v>
      </c>
      <c r="I291" s="179">
        <v>0.62</v>
      </c>
      <c r="J291" s="179">
        <v>0.62</v>
      </c>
      <c r="K291" s="179">
        <v>0.63</v>
      </c>
      <c r="L291" s="179">
        <v>0.62</v>
      </c>
      <c r="M291" s="179">
        <v>0.62</v>
      </c>
      <c r="N291" s="179">
        <v>0.62</v>
      </c>
      <c r="O291" s="179">
        <v>0.63</v>
      </c>
      <c r="P291" s="179">
        <v>0.64</v>
      </c>
      <c r="Q291" s="179">
        <v>0.64</v>
      </c>
      <c r="R291" s="179">
        <v>0.65</v>
      </c>
      <c r="S291" s="179">
        <v>0.65</v>
      </c>
      <c r="T291" s="179">
        <v>0.67</v>
      </c>
      <c r="U291" s="179">
        <v>0.66</v>
      </c>
      <c r="V291" s="179">
        <v>0.65</v>
      </c>
      <c r="W291" s="179">
        <v>0.65</v>
      </c>
      <c r="X291" s="179">
        <v>0.64</v>
      </c>
      <c r="Y291" s="179">
        <v>0.63</v>
      </c>
      <c r="Z291" s="179">
        <v>0.63</v>
      </c>
      <c r="AA291" s="179">
        <v>0.61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406</v>
      </c>
      <c r="E292" s="179">
        <v>0.47</v>
      </c>
      <c r="F292" s="179">
        <v>0.47</v>
      </c>
      <c r="G292" s="179">
        <v>0.47</v>
      </c>
      <c r="H292" s="179">
        <v>0.47</v>
      </c>
      <c r="I292" s="179">
        <v>0.48</v>
      </c>
      <c r="J292" s="179">
        <v>0.49</v>
      </c>
      <c r="K292" s="179">
        <v>0.5</v>
      </c>
      <c r="L292" s="179">
        <v>0.51</v>
      </c>
      <c r="M292" s="179">
        <v>0.52</v>
      </c>
      <c r="N292" s="179">
        <v>0.52</v>
      </c>
      <c r="O292" s="179">
        <v>0.52</v>
      </c>
      <c r="P292" s="179">
        <v>0.53</v>
      </c>
      <c r="Q292" s="179">
        <v>0.53</v>
      </c>
      <c r="R292" s="179">
        <v>0.52</v>
      </c>
      <c r="S292" s="179">
        <v>0.51</v>
      </c>
      <c r="T292" s="179">
        <v>0.49</v>
      </c>
      <c r="U292" s="179">
        <v>0.49</v>
      </c>
      <c r="V292" s="179">
        <v>0.48</v>
      </c>
      <c r="W292" s="179">
        <v>0.48</v>
      </c>
      <c r="X292" s="179">
        <v>0.47</v>
      </c>
      <c r="Y292" s="179">
        <v>0.48</v>
      </c>
      <c r="Z292" s="179">
        <v>0.47</v>
      </c>
      <c r="AA292" s="179">
        <v>0.46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1"/>
      <c r="D293" s="178" t="s">
        <v>407</v>
      </c>
      <c r="E293" s="179">
        <v>0.1</v>
      </c>
      <c r="F293" s="179">
        <v>0.09</v>
      </c>
      <c r="G293" s="179">
        <v>0.12</v>
      </c>
      <c r="H293" s="179">
        <v>0.14000000000000001</v>
      </c>
      <c r="I293" s="179">
        <v>0.16</v>
      </c>
      <c r="J293" s="179">
        <v>0.21</v>
      </c>
      <c r="K293" s="179">
        <v>0.26</v>
      </c>
      <c r="L293" s="179">
        <v>0.28999999999999998</v>
      </c>
      <c r="M293" s="179">
        <v>0.31</v>
      </c>
      <c r="N293" s="179">
        <v>0.3</v>
      </c>
      <c r="O293" s="179">
        <v>0.3</v>
      </c>
      <c r="P293" s="179">
        <v>0.31</v>
      </c>
      <c r="Q293" s="179">
        <v>0.3</v>
      </c>
      <c r="R293" s="179">
        <v>0.28000000000000003</v>
      </c>
      <c r="S293" s="179">
        <v>0.28000000000000003</v>
      </c>
      <c r="T293" s="179">
        <v>0.3</v>
      </c>
      <c r="U293" s="179">
        <v>0.31</v>
      </c>
      <c r="V293" s="179">
        <v>0.31</v>
      </c>
      <c r="W293" s="179">
        <v>0.3</v>
      </c>
      <c r="X293" s="179">
        <v>0.31</v>
      </c>
      <c r="Y293" s="179">
        <v>0.31</v>
      </c>
      <c r="Z293" s="179">
        <v>0.3</v>
      </c>
      <c r="AA293" s="179">
        <v>0.25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1"/>
      <c r="D294" s="178" t="s">
        <v>408</v>
      </c>
      <c r="E294" s="179">
        <v>0.11</v>
      </c>
      <c r="F294" s="179">
        <v>0.11</v>
      </c>
      <c r="G294" s="179">
        <v>0.1</v>
      </c>
      <c r="H294" s="179">
        <v>0.09</v>
      </c>
      <c r="I294" s="179">
        <v>0.08</v>
      </c>
      <c r="J294" s="179">
        <v>7.0000000000000007E-2</v>
      </c>
      <c r="K294" s="179">
        <v>0.05</v>
      </c>
      <c r="L294" s="179">
        <v>0.02</v>
      </c>
      <c r="M294" s="179">
        <v>0.05</v>
      </c>
      <c r="N294" s="179">
        <v>0.06</v>
      </c>
      <c r="O294" s="179">
        <v>0.08</v>
      </c>
      <c r="P294" s="179">
        <v>0.08</v>
      </c>
      <c r="Q294" s="179">
        <v>0.08</v>
      </c>
      <c r="R294" s="179">
        <v>0.11</v>
      </c>
      <c r="S294" s="179">
        <v>0.11</v>
      </c>
      <c r="T294" s="179">
        <v>7.0000000000000007E-2</v>
      </c>
      <c r="U294" s="179">
        <v>0.05</v>
      </c>
      <c r="V294" s="179">
        <v>0.05</v>
      </c>
      <c r="W294" s="179">
        <v>0.03</v>
      </c>
      <c r="X294" s="179">
        <v>0.04</v>
      </c>
      <c r="Y294" s="179">
        <v>0.06</v>
      </c>
      <c r="Z294" s="179">
        <v>0.09</v>
      </c>
      <c r="AA294" s="179">
        <v>0.12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 t="s">
        <v>409</v>
      </c>
      <c r="D295" s="180" t="s">
        <v>405</v>
      </c>
      <c r="E295" s="181">
        <v>0.72</v>
      </c>
      <c r="F295" s="181">
        <v>0.72</v>
      </c>
      <c r="G295" s="181">
        <v>0.72</v>
      </c>
      <c r="H295" s="181">
        <v>0.73</v>
      </c>
      <c r="I295" s="181">
        <v>0.72</v>
      </c>
      <c r="J295" s="181">
        <v>0.72</v>
      </c>
      <c r="K295" s="181">
        <v>0.73</v>
      </c>
      <c r="L295" s="181">
        <v>0.73</v>
      </c>
      <c r="M295" s="181">
        <v>0.72</v>
      </c>
      <c r="N295" s="181">
        <v>0.73</v>
      </c>
      <c r="O295" s="181">
        <v>0.73</v>
      </c>
      <c r="P295" s="181">
        <v>0.73</v>
      </c>
      <c r="Q295" s="181">
        <v>0.73</v>
      </c>
      <c r="R295" s="181">
        <v>0.74</v>
      </c>
      <c r="S295" s="181">
        <v>0.74</v>
      </c>
      <c r="T295" s="181">
        <v>0.74</v>
      </c>
      <c r="U295" s="181">
        <v>0.74</v>
      </c>
      <c r="V295" s="181">
        <v>0.74</v>
      </c>
      <c r="W295" s="181">
        <v>0.74</v>
      </c>
      <c r="X295" s="181">
        <v>0.73</v>
      </c>
      <c r="Y295" s="181">
        <v>0.72</v>
      </c>
      <c r="Z295" s="181">
        <v>0.72</v>
      </c>
      <c r="AA295" s="181">
        <v>0.71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2" t="s">
        <v>408</v>
      </c>
      <c r="E296" s="183">
        <v>0.48</v>
      </c>
      <c r="F296" s="183">
        <v>0.49</v>
      </c>
      <c r="G296" s="183">
        <v>0.49</v>
      </c>
      <c r="H296" s="183">
        <v>0.49</v>
      </c>
      <c r="I296" s="183">
        <v>0.5</v>
      </c>
      <c r="J296" s="183">
        <v>0.5</v>
      </c>
      <c r="K296" s="183">
        <v>0.5</v>
      </c>
      <c r="L296" s="183">
        <v>0.5</v>
      </c>
      <c r="M296" s="183">
        <v>0.5</v>
      </c>
      <c r="N296" s="183">
        <v>0.5</v>
      </c>
      <c r="O296" s="183">
        <v>0.5</v>
      </c>
      <c r="P296" s="183">
        <v>0.5</v>
      </c>
      <c r="Q296" s="183">
        <v>0.5</v>
      </c>
      <c r="R296" s="183">
        <v>0.49</v>
      </c>
      <c r="S296" s="183">
        <v>0.48</v>
      </c>
      <c r="T296" s="183">
        <v>0.48</v>
      </c>
      <c r="U296" s="183">
        <v>0.47</v>
      </c>
      <c r="V296" s="183">
        <v>0.47</v>
      </c>
      <c r="W296" s="183">
        <v>0.46</v>
      </c>
      <c r="X296" s="183">
        <v>0.45</v>
      </c>
      <c r="Y296" s="183">
        <v>0.45</v>
      </c>
      <c r="Z296" s="183">
        <v>0.45</v>
      </c>
      <c r="AA296" s="183">
        <v>0.44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2"/>
      <c r="D297" s="182" t="s">
        <v>407</v>
      </c>
      <c r="E297" s="183">
        <v>0.25</v>
      </c>
      <c r="F297" s="183">
        <v>0.24</v>
      </c>
      <c r="G297" s="183">
        <v>0.26</v>
      </c>
      <c r="H297" s="183">
        <v>0.27</v>
      </c>
      <c r="I297" s="183">
        <v>0.28000000000000003</v>
      </c>
      <c r="J297" s="183">
        <v>0.3</v>
      </c>
      <c r="K297" s="183">
        <v>0.31</v>
      </c>
      <c r="L297" s="183">
        <v>0.32</v>
      </c>
      <c r="M297" s="183">
        <v>0.32</v>
      </c>
      <c r="N297" s="183">
        <v>0.31</v>
      </c>
      <c r="O297" s="183">
        <v>0.31</v>
      </c>
      <c r="P297" s="183">
        <v>0.31</v>
      </c>
      <c r="Q297" s="183">
        <v>0.28999999999999998</v>
      </c>
      <c r="R297" s="183">
        <v>0.28000000000000003</v>
      </c>
      <c r="S297" s="183">
        <v>0.28999999999999998</v>
      </c>
      <c r="T297" s="183">
        <v>0.31</v>
      </c>
      <c r="U297" s="183">
        <v>0.32</v>
      </c>
      <c r="V297" s="183">
        <v>0.31</v>
      </c>
      <c r="W297" s="183">
        <v>0.31</v>
      </c>
      <c r="X297" s="183">
        <v>0.33</v>
      </c>
      <c r="Y297" s="183">
        <v>0.35</v>
      </c>
      <c r="Z297" s="183">
        <v>0.36</v>
      </c>
      <c r="AA297" s="183">
        <v>0.36</v>
      </c>
      <c r="AB297"/>
      <c r="AC297"/>
      <c r="AD297"/>
      <c r="AE297"/>
      <c r="AF297"/>
      <c r="AG297"/>
      <c r="AH297"/>
      <c r="AI297"/>
      <c r="AJ297"/>
      <c r="AK297"/>
    </row>
    <row r="298" spans="1:240" x14ac:dyDescent="0.2">
      <c r="A298" s="16"/>
      <c r="B298" s="16"/>
      <c r="C298" s="302"/>
      <c r="D298" s="184" t="s">
        <v>408</v>
      </c>
      <c r="E298" s="185">
        <v>0.18</v>
      </c>
      <c r="F298" s="185">
        <v>0.17</v>
      </c>
      <c r="G298" s="185">
        <v>0.17</v>
      </c>
      <c r="H298" s="185">
        <v>0.17</v>
      </c>
      <c r="I298" s="185">
        <v>0.18</v>
      </c>
      <c r="J298" s="185">
        <v>0.18</v>
      </c>
      <c r="K298" s="185">
        <v>0.17</v>
      </c>
      <c r="L298" s="185">
        <v>0.16</v>
      </c>
      <c r="M298" s="185">
        <v>0.15</v>
      </c>
      <c r="N298" s="185">
        <v>0.16</v>
      </c>
      <c r="O298" s="185">
        <v>0.16</v>
      </c>
      <c r="P298" s="185">
        <v>0.16</v>
      </c>
      <c r="Q298" s="185">
        <v>0.15</v>
      </c>
      <c r="R298" s="185">
        <v>0.16</v>
      </c>
      <c r="S298" s="185">
        <v>0.16</v>
      </c>
      <c r="T298" s="185">
        <v>0.18</v>
      </c>
      <c r="U298" s="185">
        <v>0.19</v>
      </c>
      <c r="V298" s="185">
        <v>0.19</v>
      </c>
      <c r="W298" s="185">
        <v>0.19</v>
      </c>
      <c r="X298" s="185">
        <v>0.21</v>
      </c>
      <c r="Y298" s="185">
        <v>0.22</v>
      </c>
      <c r="Z298" s="185">
        <v>0.23</v>
      </c>
      <c r="AA298" s="185">
        <v>0.23</v>
      </c>
      <c r="AB298"/>
      <c r="AC298"/>
      <c r="AD298"/>
      <c r="AE298"/>
      <c r="AF298"/>
      <c r="AG298"/>
      <c r="AH298"/>
      <c r="AI298"/>
      <c r="AJ298"/>
      <c r="AK298"/>
    </row>
    <row r="299" spans="1:240" x14ac:dyDescent="0.2">
      <c r="A299" s="16"/>
      <c r="B299" s="16"/>
      <c r="C299" s="303" t="s">
        <v>410</v>
      </c>
      <c r="D299" s="303"/>
      <c r="E299"/>
      <c r="F299"/>
      <c r="H299" s="16"/>
    </row>
    <row r="300" spans="1:240" x14ac:dyDescent="0.2">
      <c r="A300" s="16"/>
      <c r="B300" s="16"/>
      <c r="C300" s="186" t="s">
        <v>411</v>
      </c>
      <c r="D300"/>
      <c r="E300"/>
      <c r="F300"/>
      <c r="H300" s="16"/>
    </row>
    <row r="301" spans="1:240" x14ac:dyDescent="0.2">
      <c r="A301" s="16"/>
      <c r="B301" s="16"/>
      <c r="C301" s="16"/>
      <c r="D301" s="16"/>
      <c r="H301" s="16"/>
      <c r="O301" s="15"/>
      <c r="P301" s="126"/>
      <c r="Q301" s="15"/>
      <c r="R301" s="15"/>
      <c r="S301" s="15"/>
      <c r="T301" s="127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</row>
    <row r="302" spans="1:240" s="189" customFormat="1" ht="11.25" x14ac:dyDescent="0.2">
      <c r="A302" s="187"/>
      <c r="B302" s="187"/>
      <c r="C302" s="187"/>
      <c r="D302" s="187"/>
      <c r="E302" s="16"/>
      <c r="F302" s="16"/>
      <c r="G302" s="16"/>
      <c r="H302" s="17"/>
      <c r="I302" s="16"/>
      <c r="J302" s="16"/>
      <c r="K302" s="16"/>
      <c r="L302" s="16"/>
      <c r="M302" s="16"/>
      <c r="N302" s="16"/>
      <c r="O302" s="16"/>
      <c r="P302" s="17"/>
      <c r="Q302" s="16"/>
      <c r="R302" s="16"/>
      <c r="S302" s="16"/>
      <c r="T302" s="18"/>
      <c r="U302" s="188"/>
      <c r="V302" s="19"/>
      <c r="W302" s="188"/>
      <c r="X302" s="188"/>
    </row>
    <row r="303" spans="1:240" s="189" customFormat="1" ht="21.95" customHeight="1" x14ac:dyDescent="0.2">
      <c r="A303" s="187"/>
      <c r="B303" s="187"/>
      <c r="C303" s="187"/>
      <c r="D303" s="190" t="s">
        <v>412</v>
      </c>
      <c r="E303" s="191" t="s">
        <v>15</v>
      </c>
      <c r="F303" s="191" t="s">
        <v>16</v>
      </c>
      <c r="G303" s="191" t="s">
        <v>17</v>
      </c>
      <c r="H303" s="304" t="s">
        <v>18</v>
      </c>
      <c r="I303" s="304"/>
      <c r="J303" s="16"/>
      <c r="K303" s="16"/>
      <c r="L303" s="16"/>
      <c r="M303" s="16"/>
      <c r="N303" s="16"/>
      <c r="O303" s="16"/>
      <c r="P303" s="17"/>
      <c r="Q303" s="16"/>
      <c r="R303" s="16"/>
      <c r="S303" s="16"/>
      <c r="T303" s="18"/>
      <c r="U303" s="188"/>
      <c r="V303" s="19"/>
      <c r="W303" s="188"/>
      <c r="X303" s="188"/>
    </row>
    <row r="304" spans="1:240" ht="14.65" customHeight="1" x14ac:dyDescent="0.2">
      <c r="D304" s="192" t="s">
        <v>405</v>
      </c>
      <c r="E304" s="193">
        <f>E244</f>
        <v>1085</v>
      </c>
      <c r="F304" s="193">
        <f>F244</f>
        <v>761</v>
      </c>
      <c r="G304" s="193">
        <f>G244</f>
        <v>324</v>
      </c>
      <c r="H304" s="305">
        <f>F304/E304</f>
        <v>0.70138248847926266</v>
      </c>
      <c r="I304" s="305"/>
      <c r="M304" s="306"/>
      <c r="N304" s="306"/>
    </row>
    <row r="305" spans="1:14" ht="14.65" customHeight="1" x14ac:dyDescent="0.2">
      <c r="D305" s="192" t="s">
        <v>413</v>
      </c>
      <c r="E305" s="193">
        <f>I244</f>
        <v>1493</v>
      </c>
      <c r="F305" s="193">
        <f>J244</f>
        <v>618</v>
      </c>
      <c r="G305" s="193">
        <f>K244</f>
        <v>875</v>
      </c>
      <c r="H305" s="305">
        <f>F305/E305</f>
        <v>0.41393168117883455</v>
      </c>
      <c r="I305" s="305"/>
    </row>
    <row r="306" spans="1:14" ht="14.65" customHeight="1" x14ac:dyDescent="0.2">
      <c r="D306" s="192" t="s">
        <v>407</v>
      </c>
      <c r="E306" s="193">
        <f>M244</f>
        <v>44</v>
      </c>
      <c r="F306" s="193">
        <f>N244</f>
        <v>18</v>
      </c>
      <c r="G306" s="193">
        <f>O244</f>
        <v>26</v>
      </c>
      <c r="H306" s="305">
        <f>F306/E306</f>
        <v>0.40909090909090912</v>
      </c>
      <c r="I306" s="305"/>
    </row>
    <row r="307" spans="1:14" ht="14.65" customHeight="1" x14ac:dyDescent="0.2">
      <c r="D307" s="192" t="s">
        <v>414</v>
      </c>
      <c r="E307" s="193">
        <f>Q244</f>
        <v>59</v>
      </c>
      <c r="F307" s="193">
        <f>R244</f>
        <v>14</v>
      </c>
      <c r="G307" s="193">
        <f>S244</f>
        <v>45</v>
      </c>
      <c r="H307" s="305">
        <f>F307/E307</f>
        <v>0.23728813559322035</v>
      </c>
      <c r="I307" s="305"/>
    </row>
    <row r="308" spans="1:14" ht="14.65" customHeight="1" x14ac:dyDescent="0.2">
      <c r="D308" s="194" t="s">
        <v>401</v>
      </c>
      <c r="E308" s="158">
        <f>SUM(E304:E307)</f>
        <v>2681</v>
      </c>
      <c r="F308" s="158">
        <f>SUM(F304:F307)</f>
        <v>1411</v>
      </c>
      <c r="G308" s="158">
        <f>SUM(G304:G307)</f>
        <v>1270</v>
      </c>
      <c r="H308" s="307">
        <f>F308/E308</f>
        <v>0.52629615814994402</v>
      </c>
      <c r="I308" s="307"/>
    </row>
    <row r="310" spans="1:14" ht="87" customHeight="1" x14ac:dyDescent="0.2">
      <c r="D310" s="190" t="s">
        <v>415</v>
      </c>
      <c r="E310" s="195" t="s">
        <v>416</v>
      </c>
      <c r="F310" s="195" t="s">
        <v>417</v>
      </c>
      <c r="G310" s="195" t="s">
        <v>418</v>
      </c>
      <c r="H310" s="308" t="s">
        <v>419</v>
      </c>
      <c r="I310" s="308"/>
    </row>
    <row r="311" spans="1:14" ht="14.65" customHeight="1" x14ac:dyDescent="0.2">
      <c r="D311" s="192" t="s">
        <v>405</v>
      </c>
      <c r="E311" s="193">
        <f>F304</f>
        <v>761</v>
      </c>
      <c r="F311" s="193">
        <f>U244</f>
        <v>52</v>
      </c>
      <c r="G311" s="193">
        <v>110</v>
      </c>
      <c r="H311" s="309">
        <f>E311+F311+G311</f>
        <v>923</v>
      </c>
      <c r="I311" s="309">
        <f>SUM(E311:H311)</f>
        <v>1846</v>
      </c>
      <c r="J311" s="18"/>
    </row>
    <row r="312" spans="1:14" ht="14.65" customHeight="1" x14ac:dyDescent="0.2">
      <c r="D312" s="192" t="s">
        <v>413</v>
      </c>
      <c r="E312" s="193">
        <f>F305</f>
        <v>618</v>
      </c>
      <c r="F312" s="193">
        <f>V244</f>
        <v>276</v>
      </c>
      <c r="G312" s="193">
        <v>133</v>
      </c>
      <c r="H312" s="309">
        <f>E312+F312+G312</f>
        <v>1027</v>
      </c>
      <c r="I312" s="309"/>
    </row>
    <row r="313" spans="1:14" ht="14.65" customHeight="1" x14ac:dyDescent="0.2">
      <c r="D313" s="192" t="s">
        <v>407</v>
      </c>
      <c r="E313" s="193">
        <f>F306</f>
        <v>18</v>
      </c>
      <c r="F313" s="193">
        <f>W244</f>
        <v>2</v>
      </c>
      <c r="G313" s="196">
        <v>2</v>
      </c>
      <c r="H313" s="309">
        <f>E313+F313+G313</f>
        <v>22</v>
      </c>
      <c r="I313" s="309"/>
    </row>
    <row r="314" spans="1:14" ht="14.65" customHeight="1" x14ac:dyDescent="0.2">
      <c r="D314" s="192" t="s">
        <v>414</v>
      </c>
      <c r="E314" s="193">
        <f>F307</f>
        <v>14</v>
      </c>
      <c r="F314" s="193">
        <f>X244</f>
        <v>18</v>
      </c>
      <c r="G314" s="196">
        <v>5</v>
      </c>
      <c r="H314" s="309">
        <f>E314+F314+G314</f>
        <v>37</v>
      </c>
      <c r="I314" s="309"/>
    </row>
    <row r="315" spans="1:14" ht="14.65" customHeight="1" x14ac:dyDescent="0.2">
      <c r="D315" s="194" t="s">
        <v>401</v>
      </c>
      <c r="E315" s="197">
        <f>SUM(E311:E314)</f>
        <v>1411</v>
      </c>
      <c r="F315" s="197">
        <f>SUM(F311:F314)</f>
        <v>348</v>
      </c>
      <c r="G315" s="197">
        <f>SUM(G311:G314)</f>
        <v>250</v>
      </c>
      <c r="H315" s="310">
        <f>H311+H312+H313+H314</f>
        <v>2009</v>
      </c>
      <c r="I315" s="310">
        <f>F315+G315+H315</f>
        <v>2607</v>
      </c>
    </row>
    <row r="317" spans="1:14" x14ac:dyDescent="0.2">
      <c r="A317" s="281" t="s">
        <v>420</v>
      </c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</row>
    <row r="318" spans="1:14" x14ac:dyDescent="0.2">
      <c r="A318" s="281" t="s">
        <v>421</v>
      </c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</row>
    <row r="319" spans="1:14" ht="25.35" customHeight="1" x14ac:dyDescent="0.2">
      <c r="A319" s="16"/>
      <c r="B319" s="16"/>
      <c r="C319" s="16"/>
      <c r="D319" s="311" t="s">
        <v>433</v>
      </c>
      <c r="E319" s="311" t="s">
        <v>423</v>
      </c>
      <c r="F319" s="311"/>
      <c r="G319" s="311"/>
      <c r="H319" s="311"/>
      <c r="I319" s="311"/>
      <c r="J319" s="311"/>
      <c r="K319" s="311"/>
      <c r="L319" s="311"/>
      <c r="M319" s="311"/>
    </row>
    <row r="320" spans="1:14" ht="14.65" customHeight="1" x14ac:dyDescent="0.2">
      <c r="A320" s="16"/>
      <c r="B320" s="16"/>
      <c r="C320" s="16"/>
      <c r="D320" s="312" t="s">
        <v>404</v>
      </c>
      <c r="E320" s="313" t="s">
        <v>424</v>
      </c>
      <c r="F320" s="313"/>
      <c r="G320" s="313"/>
      <c r="H320" s="314" t="s">
        <v>425</v>
      </c>
      <c r="I320" s="314"/>
      <c r="J320" s="314"/>
      <c r="K320" s="315" t="s">
        <v>426</v>
      </c>
      <c r="L320" s="315"/>
      <c r="M320" s="315"/>
    </row>
    <row r="321" spans="1:240" x14ac:dyDescent="0.2">
      <c r="A321" s="16"/>
      <c r="B321" s="16"/>
      <c r="C321" s="16"/>
      <c r="D321" s="312"/>
      <c r="E321" s="198" t="s">
        <v>427</v>
      </c>
      <c r="F321" s="198" t="s">
        <v>428</v>
      </c>
      <c r="G321" s="198" t="s">
        <v>401</v>
      </c>
      <c r="H321" s="199" t="s">
        <v>429</v>
      </c>
      <c r="I321" s="199" t="s">
        <v>428</v>
      </c>
      <c r="J321" s="199" t="s">
        <v>401</v>
      </c>
      <c r="K321" s="200" t="s">
        <v>427</v>
      </c>
      <c r="L321" s="200" t="s">
        <v>428</v>
      </c>
      <c r="M321" s="201" t="s">
        <v>401</v>
      </c>
    </row>
    <row r="322" spans="1:240" x14ac:dyDescent="0.2">
      <c r="A322" s="16"/>
      <c r="B322" s="16"/>
      <c r="C322" s="16"/>
      <c r="D322" s="202" t="s">
        <v>13</v>
      </c>
      <c r="E322" s="203">
        <f>K322-H322</f>
        <v>419</v>
      </c>
      <c r="F322" s="203">
        <v>414</v>
      </c>
      <c r="G322" s="203">
        <f>SUM(E322:F322)</f>
        <v>833</v>
      </c>
      <c r="H322" s="204">
        <v>28</v>
      </c>
      <c r="I322" s="204">
        <v>84</v>
      </c>
      <c r="J322" s="204">
        <f>SUM(H322:I322)</f>
        <v>112</v>
      </c>
      <c r="K322" s="205">
        <f>M322-L322</f>
        <v>447</v>
      </c>
      <c r="L322" s="205">
        <f>F322+I322</f>
        <v>498</v>
      </c>
      <c r="M322" s="206">
        <f>H311+H313</f>
        <v>945</v>
      </c>
    </row>
    <row r="323" spans="1:240" x14ac:dyDescent="0.2">
      <c r="A323" s="16"/>
      <c r="B323" s="16"/>
      <c r="C323" s="16"/>
      <c r="D323" s="202" t="s">
        <v>430</v>
      </c>
      <c r="E323" s="203">
        <f>K323-H323</f>
        <v>506</v>
      </c>
      <c r="F323" s="203">
        <v>420</v>
      </c>
      <c r="G323" s="203">
        <f>SUM(E323:F323)</f>
        <v>926</v>
      </c>
      <c r="H323" s="204">
        <v>36</v>
      </c>
      <c r="I323" s="204">
        <v>102</v>
      </c>
      <c r="J323" s="204">
        <f>SUM(H323:I323)</f>
        <v>138</v>
      </c>
      <c r="K323" s="205">
        <f>M323-L323</f>
        <v>542</v>
      </c>
      <c r="L323" s="205">
        <f>F323+I323</f>
        <v>522</v>
      </c>
      <c r="M323" s="206">
        <f>H312+H314</f>
        <v>1064</v>
      </c>
    </row>
    <row r="324" spans="1:240" x14ac:dyDescent="0.2">
      <c r="A324" s="16"/>
      <c r="B324" s="16"/>
      <c r="C324" s="16"/>
      <c r="D324" s="207" t="s">
        <v>431</v>
      </c>
      <c r="E324" s="208">
        <f>K324-H324</f>
        <v>925</v>
      </c>
      <c r="F324" s="208">
        <f>SUM(F322:F323)</f>
        <v>834</v>
      </c>
      <c r="G324" s="208">
        <f>SUM(E324:F324)</f>
        <v>1759</v>
      </c>
      <c r="H324" s="209">
        <f t="shared" ref="H324:M324" si="8">SUM(H322:H323)</f>
        <v>64</v>
      </c>
      <c r="I324" s="209">
        <f t="shared" si="8"/>
        <v>186</v>
      </c>
      <c r="J324" s="209">
        <f t="shared" si="8"/>
        <v>250</v>
      </c>
      <c r="K324" s="210">
        <f t="shared" si="8"/>
        <v>989</v>
      </c>
      <c r="L324" s="210">
        <f t="shared" si="8"/>
        <v>1020</v>
      </c>
      <c r="M324" s="211">
        <f t="shared" si="8"/>
        <v>2009</v>
      </c>
    </row>
    <row r="325" spans="1:240" x14ac:dyDescent="0.2">
      <c r="A325" s="16"/>
      <c r="B325" s="16"/>
      <c r="C325" s="16"/>
      <c r="D325" s="186" t="s">
        <v>411</v>
      </c>
    </row>
    <row r="326" spans="1:240" ht="14.65" customHeight="1" x14ac:dyDescent="0.2">
      <c r="A326" s="16"/>
      <c r="B326" s="16"/>
      <c r="C326" s="16"/>
      <c r="D326" s="303" t="s">
        <v>432</v>
      </c>
      <c r="E326" s="303"/>
      <c r="F326" s="303"/>
      <c r="G326" s="303"/>
      <c r="H326" s="303"/>
      <c r="I326" s="303"/>
      <c r="J326" s="303"/>
      <c r="K326" s="303"/>
      <c r="L326" s="303"/>
      <c r="M326" s="303"/>
    </row>
    <row r="327" spans="1:240" ht="25.7" customHeight="1" x14ac:dyDescent="0.2">
      <c r="A327"/>
      <c r="B327"/>
      <c r="C327" s="16"/>
      <c r="D327" s="316" t="s">
        <v>433</v>
      </c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  <c r="AA327" s="316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58.5" customHeight="1" x14ac:dyDescent="0.2">
      <c r="A328"/>
      <c r="B328"/>
      <c r="C328" s="16"/>
      <c r="D328" s="212" t="s">
        <v>404</v>
      </c>
      <c r="E328" s="213">
        <v>44075</v>
      </c>
      <c r="F328" s="213">
        <v>44076</v>
      </c>
      <c r="G328" s="213">
        <v>44077</v>
      </c>
      <c r="H328" s="213">
        <v>44078</v>
      </c>
      <c r="I328" s="213">
        <v>44079</v>
      </c>
      <c r="J328" s="213">
        <v>44080</v>
      </c>
      <c r="K328" s="213">
        <v>44081</v>
      </c>
      <c r="L328" s="213">
        <v>44082</v>
      </c>
      <c r="M328" s="213">
        <v>44083</v>
      </c>
      <c r="N328" s="213">
        <v>44084</v>
      </c>
      <c r="O328" s="213">
        <v>44085</v>
      </c>
      <c r="P328" s="213">
        <v>44086</v>
      </c>
      <c r="Q328" s="213">
        <v>44087</v>
      </c>
      <c r="R328" s="213">
        <v>44088</v>
      </c>
      <c r="S328" s="213">
        <v>44089</v>
      </c>
      <c r="T328" s="213">
        <v>44090</v>
      </c>
      <c r="U328" s="213">
        <v>44091</v>
      </c>
      <c r="V328" s="213">
        <v>44092</v>
      </c>
      <c r="W328" s="213">
        <v>44093</v>
      </c>
      <c r="X328" s="213">
        <v>44094</v>
      </c>
      <c r="Y328" s="213">
        <v>44095</v>
      </c>
      <c r="Z328" s="213">
        <v>44096</v>
      </c>
      <c r="AA328" s="213">
        <v>44097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4" t="s">
        <v>13</v>
      </c>
      <c r="E329" s="215">
        <v>945</v>
      </c>
      <c r="F329" s="215">
        <v>975</v>
      </c>
      <c r="G329" s="215">
        <v>952</v>
      </c>
      <c r="H329" s="215">
        <v>933</v>
      </c>
      <c r="I329" s="215">
        <v>966</v>
      </c>
      <c r="J329" s="215">
        <v>957</v>
      </c>
      <c r="K329" s="215">
        <v>945</v>
      </c>
      <c r="L329" s="215">
        <v>942</v>
      </c>
      <c r="M329" s="215">
        <v>935</v>
      </c>
      <c r="N329" s="215">
        <v>962</v>
      </c>
      <c r="O329" s="215">
        <v>967</v>
      </c>
      <c r="P329" s="215">
        <v>964</v>
      </c>
      <c r="Q329" s="215">
        <v>978</v>
      </c>
      <c r="R329" s="215">
        <v>994</v>
      </c>
      <c r="S329" s="215">
        <v>952</v>
      </c>
      <c r="T329" s="215">
        <v>952</v>
      </c>
      <c r="U329" s="215">
        <v>956</v>
      </c>
      <c r="V329" s="215">
        <v>956</v>
      </c>
      <c r="W329" s="215">
        <v>959</v>
      </c>
      <c r="X329" s="215">
        <v>936</v>
      </c>
      <c r="Y329" s="215">
        <v>944</v>
      </c>
      <c r="Z329" s="215">
        <v>922</v>
      </c>
      <c r="AA329" s="215">
        <v>945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0" spans="1:240" ht="22.7" customHeight="1" x14ac:dyDescent="0.2">
      <c r="A330"/>
      <c r="B330"/>
      <c r="C330" s="16"/>
      <c r="D330" s="216" t="s">
        <v>430</v>
      </c>
      <c r="E330" s="217">
        <v>1267</v>
      </c>
      <c r="F330" s="217">
        <v>1329</v>
      </c>
      <c r="G330" s="217">
        <v>1297</v>
      </c>
      <c r="H330" s="217">
        <v>1331</v>
      </c>
      <c r="I330" s="217">
        <v>1316</v>
      </c>
      <c r="J330" s="217">
        <v>1331</v>
      </c>
      <c r="K330" s="217">
        <v>1354</v>
      </c>
      <c r="L330" s="217">
        <v>1356</v>
      </c>
      <c r="M330" s="217">
        <v>1301</v>
      </c>
      <c r="N330" s="217">
        <v>1268</v>
      </c>
      <c r="O330" s="217">
        <v>1263</v>
      </c>
      <c r="P330" s="217">
        <v>1279</v>
      </c>
      <c r="Q330" s="217">
        <v>1257</v>
      </c>
      <c r="R330" s="217">
        <v>1216</v>
      </c>
      <c r="S330" s="217">
        <v>1202</v>
      </c>
      <c r="T330" s="217">
        <v>1155</v>
      </c>
      <c r="U330" s="217">
        <v>1173</v>
      </c>
      <c r="V330" s="217">
        <v>1179</v>
      </c>
      <c r="W330" s="217">
        <v>1161</v>
      </c>
      <c r="X330" s="217">
        <v>1130</v>
      </c>
      <c r="Y330" s="217">
        <v>1131</v>
      </c>
      <c r="Z330" s="217">
        <v>1085</v>
      </c>
      <c r="AA330" s="217">
        <v>1064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</row>
    <row r="331" spans="1:240" ht="22.7" customHeight="1" x14ac:dyDescent="0.2">
      <c r="A331"/>
      <c r="B331"/>
      <c r="C331" s="16"/>
      <c r="D331" s="218" t="s">
        <v>434</v>
      </c>
      <c r="E331" s="219">
        <f t="shared" ref="E331:AA331" si="9">SUM(E329:E330)</f>
        <v>2212</v>
      </c>
      <c r="F331" s="219">
        <f t="shared" si="9"/>
        <v>2304</v>
      </c>
      <c r="G331" s="219">
        <f t="shared" si="9"/>
        <v>2249</v>
      </c>
      <c r="H331" s="219">
        <f t="shared" si="9"/>
        <v>2264</v>
      </c>
      <c r="I331" s="219">
        <f t="shared" si="9"/>
        <v>2282</v>
      </c>
      <c r="J331" s="219">
        <f t="shared" si="9"/>
        <v>2288</v>
      </c>
      <c r="K331" s="219">
        <f t="shared" si="9"/>
        <v>2299</v>
      </c>
      <c r="L331" s="219">
        <f t="shared" si="9"/>
        <v>2298</v>
      </c>
      <c r="M331" s="219">
        <f t="shared" si="9"/>
        <v>2236</v>
      </c>
      <c r="N331" s="219">
        <f t="shared" si="9"/>
        <v>2230</v>
      </c>
      <c r="O331" s="219">
        <f t="shared" si="9"/>
        <v>2230</v>
      </c>
      <c r="P331" s="219">
        <f t="shared" si="9"/>
        <v>2243</v>
      </c>
      <c r="Q331" s="219">
        <f t="shared" si="9"/>
        <v>2235</v>
      </c>
      <c r="R331" s="219">
        <f t="shared" si="9"/>
        <v>2210</v>
      </c>
      <c r="S331" s="219">
        <f t="shared" si="9"/>
        <v>2154</v>
      </c>
      <c r="T331" s="219">
        <f t="shared" si="9"/>
        <v>2107</v>
      </c>
      <c r="U331" s="219">
        <f t="shared" si="9"/>
        <v>2129</v>
      </c>
      <c r="V331" s="219">
        <f t="shared" si="9"/>
        <v>2135</v>
      </c>
      <c r="W331" s="219">
        <f t="shared" si="9"/>
        <v>2120</v>
      </c>
      <c r="X331" s="219">
        <f t="shared" si="9"/>
        <v>2066</v>
      </c>
      <c r="Y331" s="219">
        <f t="shared" si="9"/>
        <v>2075</v>
      </c>
      <c r="Z331" s="219">
        <f t="shared" si="9"/>
        <v>2007</v>
      </c>
      <c r="AA331" s="219">
        <f t="shared" si="9"/>
        <v>2009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</row>
    <row r="333" spans="1:240" ht="28.35" customHeight="1" x14ac:dyDescent="0.2">
      <c r="C333" s="317" t="s">
        <v>435</v>
      </c>
      <c r="D333" s="317"/>
      <c r="E333" s="317"/>
      <c r="F333" s="317"/>
      <c r="G333" s="317"/>
      <c r="H333" s="318" t="s">
        <v>436</v>
      </c>
      <c r="I333" s="318"/>
      <c r="J333" s="318"/>
      <c r="K333" s="318"/>
      <c r="L333" s="319" t="s">
        <v>437</v>
      </c>
      <c r="M333" s="319"/>
      <c r="N333" s="319"/>
      <c r="O333" s="319"/>
      <c r="P333" s="320" t="s">
        <v>438</v>
      </c>
      <c r="Q333" s="320"/>
      <c r="R333" s="320"/>
      <c r="S333" s="320"/>
      <c r="T333" s="361" t="s">
        <v>426</v>
      </c>
      <c r="U333" s="361"/>
      <c r="V333" s="361"/>
      <c r="W333" s="361"/>
    </row>
    <row r="334" spans="1:240" x14ac:dyDescent="0.2">
      <c r="C334" s="317"/>
      <c r="D334" s="317"/>
      <c r="E334" s="317"/>
      <c r="F334" s="317"/>
      <c r="G334" s="317"/>
      <c r="H334" s="322" t="s">
        <v>439</v>
      </c>
      <c r="I334" s="322"/>
      <c r="J334" s="323" t="s">
        <v>440</v>
      </c>
      <c r="K334" s="323"/>
      <c r="L334" s="324" t="s">
        <v>439</v>
      </c>
      <c r="M334" s="324"/>
      <c r="N334" s="325" t="s">
        <v>440</v>
      </c>
      <c r="O334" s="325"/>
      <c r="P334" s="326" t="s">
        <v>439</v>
      </c>
      <c r="Q334" s="326"/>
      <c r="R334" s="327" t="s">
        <v>440</v>
      </c>
      <c r="S334" s="327"/>
      <c r="T334" s="362" t="s">
        <v>439</v>
      </c>
      <c r="U334" s="362"/>
      <c r="V334" s="363" t="s">
        <v>440</v>
      </c>
      <c r="W334" s="363"/>
    </row>
    <row r="335" spans="1:240" ht="14.65" customHeight="1" x14ac:dyDescent="0.2">
      <c r="C335" s="362" t="s">
        <v>441</v>
      </c>
      <c r="D335" s="364" t="s">
        <v>442</v>
      </c>
      <c r="E335" s="365" t="s">
        <v>443</v>
      </c>
      <c r="F335" s="365"/>
      <c r="G335" s="365"/>
      <c r="H335" s="332">
        <v>2498</v>
      </c>
      <c r="I335" s="332"/>
      <c r="J335" s="333">
        <f>H335/H341</f>
        <v>0.17037239121538672</v>
      </c>
      <c r="K335" s="333"/>
      <c r="L335" s="334">
        <v>707</v>
      </c>
      <c r="M335" s="334"/>
      <c r="N335" s="335">
        <f>L335/L341</f>
        <v>0.15859129654553611</v>
      </c>
      <c r="O335" s="335"/>
      <c r="P335" s="336">
        <v>29</v>
      </c>
      <c r="Q335" s="336"/>
      <c r="R335" s="337">
        <f>P335/P341</f>
        <v>0.26363636363636361</v>
      </c>
      <c r="S335" s="337"/>
      <c r="T335" s="379">
        <f>H335+L335+P335</f>
        <v>3234</v>
      </c>
      <c r="U335" s="379"/>
      <c r="V335" s="380">
        <f>T335/T341</f>
        <v>0.16818347287950491</v>
      </c>
      <c r="W335" s="380"/>
    </row>
    <row r="336" spans="1:240" x14ac:dyDescent="0.2">
      <c r="C336" s="362"/>
      <c r="D336" s="364"/>
      <c r="E336" s="365" t="s">
        <v>444</v>
      </c>
      <c r="F336" s="365"/>
      <c r="G336" s="365"/>
      <c r="H336" s="332">
        <v>579</v>
      </c>
      <c r="I336" s="332"/>
      <c r="J336" s="333">
        <f>H336/H341</f>
        <v>3.9489837675624063E-2</v>
      </c>
      <c r="K336" s="333"/>
      <c r="L336" s="334">
        <v>357</v>
      </c>
      <c r="M336" s="334"/>
      <c r="N336" s="335">
        <f>L336/L341</f>
        <v>8.0080753701211302E-2</v>
      </c>
      <c r="O336" s="335"/>
      <c r="P336" s="336">
        <v>0</v>
      </c>
      <c r="Q336" s="336"/>
      <c r="R336" s="337">
        <f>P336/P341</f>
        <v>0</v>
      </c>
      <c r="S336" s="337"/>
      <c r="T336" s="379">
        <f>H336+L336+P336</f>
        <v>936</v>
      </c>
      <c r="U336" s="379"/>
      <c r="V336" s="380">
        <f>T336/T341</f>
        <v>4.867647823599771E-2</v>
      </c>
      <c r="W336" s="380"/>
    </row>
    <row r="337" spans="1:240" x14ac:dyDescent="0.2">
      <c r="C337" s="362"/>
      <c r="D337" s="364"/>
      <c r="E337" s="365" t="s">
        <v>445</v>
      </c>
      <c r="F337" s="365"/>
      <c r="G337" s="365"/>
      <c r="H337" s="332">
        <v>2</v>
      </c>
      <c r="I337" s="332"/>
      <c r="J337" s="333">
        <f>H337/H341</f>
        <v>1.3640703860319192E-4</v>
      </c>
      <c r="K337" s="333"/>
      <c r="L337" s="334">
        <v>8</v>
      </c>
      <c r="M337" s="334"/>
      <c r="N337" s="335">
        <f>L337/L341</f>
        <v>1.794526693584567E-3</v>
      </c>
      <c r="O337" s="335"/>
      <c r="P337" s="336">
        <v>0</v>
      </c>
      <c r="Q337" s="336"/>
      <c r="R337" s="337">
        <f>P337/P341</f>
        <v>0</v>
      </c>
      <c r="S337" s="337"/>
      <c r="T337" s="379">
        <f>H337+L337+P337</f>
        <v>10</v>
      </c>
      <c r="U337" s="379"/>
      <c r="V337" s="380">
        <f>T337/T341</f>
        <v>5.200478444016849E-4</v>
      </c>
      <c r="W337" s="380"/>
    </row>
    <row r="338" spans="1:240" ht="14.65" customHeight="1" x14ac:dyDescent="0.2">
      <c r="C338" s="362"/>
      <c r="D338" s="364"/>
      <c r="E338" s="365" t="s">
        <v>446</v>
      </c>
      <c r="F338" s="365"/>
      <c r="G338" s="365"/>
      <c r="H338" s="332">
        <v>0</v>
      </c>
      <c r="I338" s="332"/>
      <c r="J338" s="333">
        <f>H338/H341</f>
        <v>0</v>
      </c>
      <c r="K338" s="333"/>
      <c r="L338" s="334">
        <v>2</v>
      </c>
      <c r="M338" s="334"/>
      <c r="N338" s="335">
        <f>L338/L341</f>
        <v>4.4863167339614175E-4</v>
      </c>
      <c r="O338" s="335"/>
      <c r="P338" s="336">
        <v>0</v>
      </c>
      <c r="Q338" s="336"/>
      <c r="R338" s="337">
        <f>P338/P341</f>
        <v>0</v>
      </c>
      <c r="S338" s="337"/>
      <c r="T338" s="379">
        <f>H338+L338+P338</f>
        <v>2</v>
      </c>
      <c r="U338" s="379"/>
      <c r="V338" s="380">
        <f>T338/T341</f>
        <v>1.0400956888033699E-4</v>
      </c>
      <c r="W338" s="380"/>
    </row>
    <row r="339" spans="1:240" ht="14.65" customHeight="1" x14ac:dyDescent="0.2">
      <c r="C339" s="362"/>
      <c r="D339" s="364"/>
      <c r="E339" s="368" t="s">
        <v>401</v>
      </c>
      <c r="F339" s="368"/>
      <c r="G339" s="368"/>
      <c r="H339" s="332">
        <f>SUM(H335:H338)</f>
        <v>3079</v>
      </c>
      <c r="I339" s="332">
        <f>SUM(H339:H339)</f>
        <v>3079</v>
      </c>
      <c r="J339" s="333">
        <f>H339/H341</f>
        <v>0.20999863592961396</v>
      </c>
      <c r="K339" s="333"/>
      <c r="L339" s="334">
        <f>L335+L336+L337+L338</f>
        <v>1074</v>
      </c>
      <c r="M339" s="334">
        <f>SUM(L339:L339)</f>
        <v>1074</v>
      </c>
      <c r="N339" s="335">
        <f>L339/L341</f>
        <v>0.24091520861372812</v>
      </c>
      <c r="O339" s="335"/>
      <c r="P339" s="336">
        <v>30</v>
      </c>
      <c r="Q339" s="336"/>
      <c r="R339" s="337">
        <f>P339/P341</f>
        <v>0.27272727272727271</v>
      </c>
      <c r="S339" s="337"/>
      <c r="T339" s="379">
        <f>SUM(T335:T338)</f>
        <v>4182</v>
      </c>
      <c r="U339" s="379"/>
      <c r="V339" s="380">
        <f>T339/T341</f>
        <v>0.21748400852878466</v>
      </c>
      <c r="W339" s="380"/>
    </row>
    <row r="340" spans="1:240" ht="14.65" customHeight="1" x14ac:dyDescent="0.2">
      <c r="A340"/>
      <c r="C340" s="362"/>
      <c r="D340" s="364" t="s">
        <v>447</v>
      </c>
      <c r="E340" s="364"/>
      <c r="F340" s="364"/>
      <c r="G340" s="364"/>
      <c r="H340" s="332">
        <v>11583</v>
      </c>
      <c r="I340" s="332"/>
      <c r="J340" s="333">
        <f>H340/H341</f>
        <v>0.79000136407038601</v>
      </c>
      <c r="K340" s="333"/>
      <c r="L340" s="334">
        <v>3384</v>
      </c>
      <c r="M340" s="334"/>
      <c r="N340" s="335">
        <f>L340/L341</f>
        <v>0.75908479138627183</v>
      </c>
      <c r="O340" s="335"/>
      <c r="P340" s="336">
        <v>80</v>
      </c>
      <c r="Q340" s="336"/>
      <c r="R340" s="337">
        <f>P340/P341</f>
        <v>0.72727272727272729</v>
      </c>
      <c r="S340" s="337"/>
      <c r="T340" s="379">
        <f>H340+L340+P340</f>
        <v>15047</v>
      </c>
      <c r="U340" s="379"/>
      <c r="V340" s="380">
        <f>T340/T341</f>
        <v>0.78251599147121531</v>
      </c>
      <c r="W340" s="380"/>
    </row>
    <row r="341" spans="1:240" ht="15.75" customHeight="1" x14ac:dyDescent="0.2">
      <c r="A341"/>
      <c r="C341" s="341" t="s">
        <v>448</v>
      </c>
      <c r="D341" s="341"/>
      <c r="E341" s="341"/>
      <c r="F341" s="341"/>
      <c r="G341" s="341"/>
      <c r="H341" s="342">
        <f>H339+H340</f>
        <v>14662</v>
      </c>
      <c r="I341" s="342"/>
      <c r="J341" s="307">
        <f>H341/H341</f>
        <v>1</v>
      </c>
      <c r="K341" s="307"/>
      <c r="L341" s="342">
        <f>L339+L340</f>
        <v>4458</v>
      </c>
      <c r="M341" s="342"/>
      <c r="N341" s="307">
        <f>L341/L341</f>
        <v>1</v>
      </c>
      <c r="O341" s="307"/>
      <c r="P341" s="342">
        <f>P339+P340</f>
        <v>110</v>
      </c>
      <c r="Q341" s="342"/>
      <c r="R341" s="307">
        <f>P341/P341</f>
        <v>1</v>
      </c>
      <c r="S341" s="307"/>
      <c r="T341" s="381">
        <f>T339+T340</f>
        <v>19229</v>
      </c>
      <c r="U341" s="381"/>
      <c r="V341" s="382">
        <f>T341/T341</f>
        <v>1</v>
      </c>
      <c r="W341" s="382"/>
    </row>
    <row r="342" spans="1:240" x14ac:dyDescent="0.2">
      <c r="A342"/>
      <c r="B342"/>
      <c r="C342" s="281" t="s">
        <v>449</v>
      </c>
      <c r="D342" s="281"/>
      <c r="E342" s="281"/>
      <c r="F342" s="281"/>
      <c r="G342" s="281"/>
      <c r="H342" s="281">
        <f>SUM(H335:H339)</f>
        <v>6158</v>
      </c>
      <c r="I342" s="281">
        <f>SUM(I335:I339)</f>
        <v>3079</v>
      </c>
      <c r="J342" s="281"/>
      <c r="K342" s="281"/>
      <c r="L342" s="281">
        <f>SUM(L335:L339)</f>
        <v>2148</v>
      </c>
      <c r="M342" s="281">
        <f>SUM(M335:M339)</f>
        <v>1074</v>
      </c>
      <c r="N342" s="281"/>
      <c r="O342" s="281"/>
      <c r="P342" s="28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4" spans="1:240" ht="54" customHeight="1" x14ac:dyDescent="0.2">
      <c r="A344"/>
      <c r="B344"/>
      <c r="C344"/>
      <c r="D344" s="357" t="s">
        <v>450</v>
      </c>
      <c r="E344" s="357"/>
      <c r="F344" s="357"/>
      <c r="G344" s="357"/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7"/>
      <c r="X344" s="357"/>
      <c r="Y344" s="357"/>
      <c r="Z344" s="357"/>
      <c r="AA344" s="357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67.7" customHeight="1" x14ac:dyDescent="0.2">
      <c r="A345"/>
      <c r="B345"/>
      <c r="C345"/>
      <c r="D345" s="224" t="s">
        <v>404</v>
      </c>
      <c r="E345" s="225">
        <v>44075</v>
      </c>
      <c r="F345" s="226">
        <v>44076</v>
      </c>
      <c r="G345" s="226">
        <v>44077</v>
      </c>
      <c r="H345" s="226">
        <v>44078</v>
      </c>
      <c r="I345" s="226">
        <v>44079</v>
      </c>
      <c r="J345" s="226">
        <v>44080</v>
      </c>
      <c r="K345" s="226">
        <v>44081</v>
      </c>
      <c r="L345" s="226">
        <v>44082</v>
      </c>
      <c r="M345" s="226">
        <v>44083</v>
      </c>
      <c r="N345" s="226">
        <v>44084</v>
      </c>
      <c r="O345" s="226">
        <v>44085</v>
      </c>
      <c r="P345" s="226">
        <v>44086</v>
      </c>
      <c r="Q345" s="226">
        <v>44087</v>
      </c>
      <c r="R345" s="226">
        <v>44088</v>
      </c>
      <c r="S345" s="226">
        <v>44089</v>
      </c>
      <c r="T345" s="226">
        <v>44090</v>
      </c>
      <c r="U345" s="226">
        <v>44091</v>
      </c>
      <c r="V345" s="226">
        <v>44092</v>
      </c>
      <c r="W345" s="226">
        <v>44093</v>
      </c>
      <c r="X345" s="226">
        <v>44094</v>
      </c>
      <c r="Y345" s="226">
        <v>44095</v>
      </c>
      <c r="Z345" s="226">
        <v>44096</v>
      </c>
      <c r="AA345" s="226">
        <v>44097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/>
      <c r="D346" s="227" t="s">
        <v>451</v>
      </c>
      <c r="E346" s="152">
        <v>3402</v>
      </c>
      <c r="F346" s="228">
        <v>3440</v>
      </c>
      <c r="G346" s="228">
        <v>3475</v>
      </c>
      <c r="H346" s="228">
        <v>3512</v>
      </c>
      <c r="I346" s="228">
        <v>3532</v>
      </c>
      <c r="J346" s="228">
        <v>3556</v>
      </c>
      <c r="K346" s="228">
        <v>3587</v>
      </c>
      <c r="L346" s="228">
        <v>3618</v>
      </c>
      <c r="M346" s="228">
        <v>3646</v>
      </c>
      <c r="N346" s="228">
        <v>3668</v>
      </c>
      <c r="O346" s="228">
        <v>3880</v>
      </c>
      <c r="P346" s="228">
        <v>3906</v>
      </c>
      <c r="Q346" s="228">
        <v>3930</v>
      </c>
      <c r="R346" s="228">
        <v>3958</v>
      </c>
      <c r="S346" s="228">
        <v>3992</v>
      </c>
      <c r="T346" s="228">
        <v>4021</v>
      </c>
      <c r="U346" s="228">
        <v>4048</v>
      </c>
      <c r="V346" s="228">
        <v>4071</v>
      </c>
      <c r="W346" s="228">
        <v>4093</v>
      </c>
      <c r="X346" s="228">
        <v>4116</v>
      </c>
      <c r="Y346" s="228">
        <v>4136</v>
      </c>
      <c r="Z346" s="228">
        <v>4163</v>
      </c>
      <c r="AA346" s="228">
        <v>4182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ht="15" x14ac:dyDescent="0.2">
      <c r="A347"/>
      <c r="B347"/>
      <c r="C347"/>
      <c r="D347" s="229" t="s">
        <v>452</v>
      </c>
      <c r="E347" s="130">
        <v>12500</v>
      </c>
      <c r="F347" s="230">
        <v>12614</v>
      </c>
      <c r="G347" s="230">
        <v>12705</v>
      </c>
      <c r="H347" s="230">
        <v>12808</v>
      </c>
      <c r="I347" s="230">
        <v>12926</v>
      </c>
      <c r="J347" s="230">
        <v>12997</v>
      </c>
      <c r="K347" s="230">
        <v>13064</v>
      </c>
      <c r="L347" s="230">
        <v>13192</v>
      </c>
      <c r="M347" s="230">
        <v>13295</v>
      </c>
      <c r="N347" s="230">
        <v>13392</v>
      </c>
      <c r="O347" s="230">
        <v>13894</v>
      </c>
      <c r="P347" s="230">
        <v>14000</v>
      </c>
      <c r="Q347" s="230">
        <v>14097</v>
      </c>
      <c r="R347" s="230">
        <v>14182</v>
      </c>
      <c r="S347" s="230">
        <v>14285</v>
      </c>
      <c r="T347" s="230">
        <v>14380</v>
      </c>
      <c r="U347" s="230">
        <v>14506</v>
      </c>
      <c r="V347" s="230">
        <v>14584</v>
      </c>
      <c r="W347" s="230">
        <v>14689</v>
      </c>
      <c r="X347" s="230">
        <v>14767</v>
      </c>
      <c r="Y347" s="230">
        <v>14841</v>
      </c>
      <c r="Z347" s="230">
        <v>14958</v>
      </c>
      <c r="AA347" s="230">
        <v>15047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ht="15" x14ac:dyDescent="0.2">
      <c r="A348"/>
      <c r="B348"/>
      <c r="C348" s="16"/>
      <c r="D348" s="231" t="s">
        <v>453</v>
      </c>
      <c r="E348" s="232">
        <f t="shared" ref="E348:AA348" si="10">SUM(E346:E347)</f>
        <v>15902</v>
      </c>
      <c r="F348" s="233">
        <f t="shared" si="10"/>
        <v>16054</v>
      </c>
      <c r="G348" s="233">
        <f t="shared" si="10"/>
        <v>16180</v>
      </c>
      <c r="H348" s="233">
        <f t="shared" si="10"/>
        <v>16320</v>
      </c>
      <c r="I348" s="233">
        <f t="shared" si="10"/>
        <v>16458</v>
      </c>
      <c r="J348" s="233">
        <f t="shared" si="10"/>
        <v>16553</v>
      </c>
      <c r="K348" s="233">
        <f t="shared" si="10"/>
        <v>16651</v>
      </c>
      <c r="L348" s="233">
        <f t="shared" si="10"/>
        <v>16810</v>
      </c>
      <c r="M348" s="233">
        <f t="shared" si="10"/>
        <v>16941</v>
      </c>
      <c r="N348" s="233">
        <f t="shared" si="10"/>
        <v>17060</v>
      </c>
      <c r="O348" s="233">
        <f t="shared" si="10"/>
        <v>17774</v>
      </c>
      <c r="P348" s="233">
        <f t="shared" si="10"/>
        <v>17906</v>
      </c>
      <c r="Q348" s="233">
        <f t="shared" si="10"/>
        <v>18027</v>
      </c>
      <c r="R348" s="233">
        <f t="shared" si="10"/>
        <v>18140</v>
      </c>
      <c r="S348" s="233">
        <f t="shared" si="10"/>
        <v>18277</v>
      </c>
      <c r="T348" s="233">
        <f t="shared" si="10"/>
        <v>18401</v>
      </c>
      <c r="U348" s="233">
        <f t="shared" si="10"/>
        <v>18554</v>
      </c>
      <c r="V348" s="233">
        <f t="shared" si="10"/>
        <v>18655</v>
      </c>
      <c r="W348" s="233">
        <f t="shared" si="10"/>
        <v>18782</v>
      </c>
      <c r="X348" s="233">
        <f t="shared" si="10"/>
        <v>18883</v>
      </c>
      <c r="Y348" s="233">
        <f t="shared" si="10"/>
        <v>18977</v>
      </c>
      <c r="Z348" s="233">
        <f t="shared" si="10"/>
        <v>19121</v>
      </c>
      <c r="AA348" s="233">
        <f t="shared" si="10"/>
        <v>19229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 s="16"/>
      <c r="D349" s="303" t="s">
        <v>454</v>
      </c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x14ac:dyDescent="0.2">
      <c r="A350"/>
      <c r="B350"/>
      <c r="C350" s="16"/>
      <c r="D350" s="303" t="s">
        <v>455</v>
      </c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O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B352"/>
      <c r="C352"/>
      <c r="D352" s="383" t="s">
        <v>456</v>
      </c>
      <c r="E352" s="383"/>
      <c r="F352" s="383"/>
      <c r="G352" s="383"/>
      <c r="H352" s="383"/>
      <c r="I352" s="383"/>
      <c r="J352" s="383"/>
      <c r="K352" s="383"/>
      <c r="L352" s="384" t="s">
        <v>457</v>
      </c>
      <c r="M352" s="384"/>
      <c r="N352" s="384"/>
      <c r="O352" s="384"/>
      <c r="P352" s="384"/>
      <c r="Q352" s="384"/>
      <c r="R352" s="384"/>
      <c r="S352" s="384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</row>
    <row r="353" spans="2:240" ht="25.5" customHeight="1" x14ac:dyDescent="0.2">
      <c r="B353"/>
      <c r="C353"/>
      <c r="D353" s="383"/>
      <c r="E353" s="383"/>
      <c r="F353" s="383"/>
      <c r="G353" s="383"/>
      <c r="H353" s="383"/>
      <c r="I353" s="383"/>
      <c r="J353" s="383"/>
      <c r="K353" s="383"/>
      <c r="L353" s="347" t="s">
        <v>513</v>
      </c>
      <c r="M353" s="347"/>
      <c r="N353" s="347"/>
      <c r="O353" s="347"/>
      <c r="P353" s="385" t="s">
        <v>458</v>
      </c>
      <c r="Q353" s="385"/>
      <c r="R353" s="385"/>
      <c r="S353" s="38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</row>
    <row r="354" spans="2:240" ht="14.65" customHeight="1" x14ac:dyDescent="0.2">
      <c r="D354" s="386" t="s">
        <v>403</v>
      </c>
      <c r="E354" s="386"/>
      <c r="F354" s="386"/>
      <c r="G354" s="386"/>
      <c r="H354" s="387" t="s">
        <v>404</v>
      </c>
      <c r="I354" s="387"/>
      <c r="J354" s="387"/>
      <c r="K354" s="387"/>
      <c r="L354" s="388" t="s">
        <v>514</v>
      </c>
      <c r="M354" s="388" t="s">
        <v>515</v>
      </c>
      <c r="N354" s="388" t="s">
        <v>407</v>
      </c>
      <c r="O354" s="388" t="s">
        <v>516</v>
      </c>
      <c r="P354" s="388" t="s">
        <v>514</v>
      </c>
      <c r="Q354" s="388" t="s">
        <v>515</v>
      </c>
      <c r="R354" s="388" t="s">
        <v>407</v>
      </c>
      <c r="S354" s="389" t="s">
        <v>516</v>
      </c>
    </row>
    <row r="355" spans="2:240" x14ac:dyDescent="0.2">
      <c r="D355" s="386"/>
      <c r="E355" s="386"/>
      <c r="F355" s="386"/>
      <c r="G355" s="386"/>
      <c r="H355" s="390" t="s">
        <v>517</v>
      </c>
      <c r="I355" s="390"/>
      <c r="J355" s="390"/>
      <c r="K355" s="390"/>
      <c r="L355" s="388"/>
      <c r="M355" s="388"/>
      <c r="N355" s="388"/>
      <c r="O355" s="388"/>
      <c r="P355" s="388"/>
      <c r="Q355" s="388"/>
      <c r="R355" s="388"/>
      <c r="S355" s="389"/>
    </row>
    <row r="356" spans="2:240" ht="17.100000000000001" customHeight="1" x14ac:dyDescent="0.2">
      <c r="D356" s="391" t="s">
        <v>397</v>
      </c>
      <c r="E356" s="391"/>
      <c r="F356" s="391"/>
      <c r="G356" s="391"/>
      <c r="H356" s="392" t="s">
        <v>452</v>
      </c>
      <c r="I356" s="392"/>
      <c r="J356" s="392"/>
      <c r="K356" s="392"/>
      <c r="L356" s="243">
        <v>10.58</v>
      </c>
      <c r="M356" s="244">
        <v>6.45</v>
      </c>
      <c r="N356" s="244">
        <v>3.62</v>
      </c>
      <c r="O356" s="245">
        <v>3.54</v>
      </c>
      <c r="P356" s="244">
        <v>7.12</v>
      </c>
      <c r="Q356" s="244">
        <v>6.04</v>
      </c>
      <c r="R356" s="244">
        <v>3.45</v>
      </c>
      <c r="S356" s="245">
        <v>1.75</v>
      </c>
    </row>
    <row r="357" spans="2:240" ht="17.100000000000001" customHeight="1" x14ac:dyDescent="0.2">
      <c r="D357" s="391"/>
      <c r="E357" s="391"/>
      <c r="F357" s="391"/>
      <c r="G357" s="391"/>
      <c r="H357" s="393" t="s">
        <v>518</v>
      </c>
      <c r="I357" s="393"/>
      <c r="J357" s="393"/>
      <c r="K357" s="393"/>
      <c r="L357" s="246">
        <v>11.16</v>
      </c>
      <c r="M357" s="247">
        <v>7.95</v>
      </c>
      <c r="N357" s="247">
        <v>20</v>
      </c>
      <c r="O357" s="248">
        <v>0</v>
      </c>
      <c r="P357" s="247">
        <v>12.75</v>
      </c>
      <c r="Q357" s="247">
        <v>8.5399999999999991</v>
      </c>
      <c r="R357" s="247">
        <v>20</v>
      </c>
      <c r="S357" s="248">
        <v>0</v>
      </c>
    </row>
    <row r="358" spans="2:240" ht="17.100000000000001" customHeight="1" x14ac:dyDescent="0.2">
      <c r="D358" s="394" t="s">
        <v>398</v>
      </c>
      <c r="E358" s="394"/>
      <c r="F358" s="394"/>
      <c r="G358" s="394"/>
      <c r="H358" s="395" t="s">
        <v>452</v>
      </c>
      <c r="I358" s="395"/>
      <c r="J358" s="395"/>
      <c r="K358" s="395"/>
      <c r="L358" s="249">
        <v>9.25</v>
      </c>
      <c r="M358" s="250">
        <v>6.08</v>
      </c>
      <c r="N358" s="250">
        <v>5.87</v>
      </c>
      <c r="O358" s="251">
        <v>4.75</v>
      </c>
      <c r="P358" s="250">
        <v>12.16</v>
      </c>
      <c r="Q358" s="250">
        <v>6.08</v>
      </c>
      <c r="R358" s="250">
        <v>5.04</v>
      </c>
      <c r="S358" s="251">
        <v>10.62</v>
      </c>
    </row>
    <row r="359" spans="2:240" ht="17.100000000000001" customHeight="1" x14ac:dyDescent="0.2">
      <c r="D359" s="394"/>
      <c r="E359" s="394"/>
      <c r="F359" s="394"/>
      <c r="G359" s="394"/>
      <c r="H359" s="395" t="s">
        <v>518</v>
      </c>
      <c r="I359" s="395"/>
      <c r="J359" s="395"/>
      <c r="K359" s="395"/>
      <c r="L359" s="249">
        <v>10.45</v>
      </c>
      <c r="M359" s="250">
        <v>8.1999999999999993</v>
      </c>
      <c r="N359" s="250">
        <v>0</v>
      </c>
      <c r="O359" s="251">
        <v>0</v>
      </c>
      <c r="P359" s="250">
        <v>12.95</v>
      </c>
      <c r="Q359" s="250">
        <v>8.1999999999999993</v>
      </c>
      <c r="R359" s="250">
        <v>0</v>
      </c>
      <c r="S359" s="251">
        <v>0</v>
      </c>
    </row>
    <row r="360" spans="2:240" ht="17.100000000000001" customHeight="1" x14ac:dyDescent="0.2">
      <c r="D360" s="396" t="s">
        <v>399</v>
      </c>
      <c r="E360" s="396"/>
      <c r="F360" s="396"/>
      <c r="G360" s="396"/>
      <c r="H360" s="397" t="s">
        <v>452</v>
      </c>
      <c r="I360" s="397"/>
      <c r="J360" s="397"/>
      <c r="K360" s="397"/>
      <c r="L360" s="252">
        <v>9.0399999999999991</v>
      </c>
      <c r="M360" s="253">
        <v>5.62</v>
      </c>
      <c r="N360" s="253">
        <v>2.7</v>
      </c>
      <c r="O360" s="254">
        <v>2.29</v>
      </c>
      <c r="P360" s="253">
        <v>11.37</v>
      </c>
      <c r="Q360" s="253">
        <v>6.62</v>
      </c>
      <c r="R360" s="253">
        <v>7.58</v>
      </c>
      <c r="S360" s="254">
        <v>5.79</v>
      </c>
    </row>
    <row r="361" spans="2:240" ht="17.100000000000001" customHeight="1" x14ac:dyDescent="0.2">
      <c r="D361" s="396"/>
      <c r="E361" s="396"/>
      <c r="F361" s="396"/>
      <c r="G361" s="396"/>
      <c r="H361" s="398" t="s">
        <v>518</v>
      </c>
      <c r="I361" s="398"/>
      <c r="J361" s="398"/>
      <c r="K361" s="398"/>
      <c r="L361" s="255">
        <v>9.8699999999999992</v>
      </c>
      <c r="M361" s="256">
        <v>3.87</v>
      </c>
      <c r="N361" s="256">
        <v>1.79</v>
      </c>
      <c r="O361" s="257">
        <v>0</v>
      </c>
      <c r="P361" s="256">
        <v>12.16</v>
      </c>
      <c r="Q361" s="256">
        <v>8.3699999999999992</v>
      </c>
      <c r="R361" s="256">
        <v>0</v>
      </c>
      <c r="S361" s="257">
        <v>0</v>
      </c>
    </row>
    <row r="362" spans="2:240" ht="17.100000000000001" customHeight="1" x14ac:dyDescent="0.2">
      <c r="D362" s="399" t="s">
        <v>400</v>
      </c>
      <c r="E362" s="399"/>
      <c r="F362" s="399"/>
      <c r="G362" s="399"/>
      <c r="H362" s="400" t="s">
        <v>452</v>
      </c>
      <c r="I362" s="400"/>
      <c r="J362" s="400"/>
      <c r="K362" s="400"/>
      <c r="L362" s="258">
        <v>7.58</v>
      </c>
      <c r="M362" s="259">
        <v>5.04</v>
      </c>
      <c r="N362" s="259">
        <v>3.45</v>
      </c>
      <c r="O362" s="260">
        <v>3.66</v>
      </c>
      <c r="P362" s="259">
        <v>9.6199999999999992</v>
      </c>
      <c r="Q362" s="259">
        <v>6.83</v>
      </c>
      <c r="R362" s="259">
        <v>7.62</v>
      </c>
      <c r="S362" s="260">
        <v>2.66</v>
      </c>
    </row>
    <row r="363" spans="2:240" ht="17.100000000000001" customHeight="1" x14ac:dyDescent="0.2">
      <c r="D363" s="399"/>
      <c r="E363" s="399"/>
      <c r="F363" s="399"/>
      <c r="G363" s="399"/>
      <c r="H363" s="401" t="s">
        <v>518</v>
      </c>
      <c r="I363" s="401"/>
      <c r="J363" s="401"/>
      <c r="K363" s="401"/>
      <c r="L363" s="261">
        <v>9.25</v>
      </c>
      <c r="M363" s="262">
        <v>4.87</v>
      </c>
      <c r="N363" s="262">
        <v>0</v>
      </c>
      <c r="O363" s="263">
        <v>0</v>
      </c>
      <c r="P363" s="262">
        <v>10.29</v>
      </c>
      <c r="Q363" s="262">
        <v>6.45</v>
      </c>
      <c r="R363" s="262">
        <v>0</v>
      </c>
      <c r="S363" s="263">
        <v>0</v>
      </c>
    </row>
    <row r="364" spans="2:240" ht="17.100000000000001" customHeight="1" x14ac:dyDescent="0.2">
      <c r="D364" s="402" t="s">
        <v>409</v>
      </c>
      <c r="E364" s="402"/>
      <c r="F364" s="402"/>
      <c r="G364" s="402"/>
      <c r="H364" s="403" t="s">
        <v>452</v>
      </c>
      <c r="I364" s="403"/>
      <c r="J364" s="403"/>
      <c r="K364" s="403"/>
      <c r="L364" s="264">
        <v>9.16</v>
      </c>
      <c r="M364" s="265">
        <v>5.91</v>
      </c>
      <c r="N364" s="265">
        <v>3.62</v>
      </c>
      <c r="O364" s="266">
        <v>3.16</v>
      </c>
      <c r="P364" s="265">
        <v>11.25</v>
      </c>
      <c r="Q364" s="265">
        <v>6.33</v>
      </c>
      <c r="R364" s="265">
        <v>3.45</v>
      </c>
      <c r="S364" s="266">
        <v>6.7</v>
      </c>
    </row>
    <row r="365" spans="2:240" ht="17.100000000000001" customHeight="1" x14ac:dyDescent="0.2">
      <c r="D365" s="402"/>
      <c r="E365" s="402"/>
      <c r="F365" s="402"/>
      <c r="G365" s="402"/>
      <c r="H365" s="404" t="s">
        <v>518</v>
      </c>
      <c r="I365" s="404"/>
      <c r="J365" s="404"/>
      <c r="K365" s="404"/>
      <c r="L365" s="267">
        <v>10.41</v>
      </c>
      <c r="M365" s="268">
        <v>6.54</v>
      </c>
      <c r="N365" s="268">
        <v>1.79</v>
      </c>
      <c r="O365" s="269">
        <v>0</v>
      </c>
      <c r="P365" s="268">
        <v>12.16</v>
      </c>
      <c r="Q365" s="268">
        <v>8.0399999999999991</v>
      </c>
      <c r="R365" s="268">
        <v>0</v>
      </c>
      <c r="S365" s="269">
        <v>0</v>
      </c>
    </row>
    <row r="366" spans="2:240" x14ac:dyDescent="0.2">
      <c r="D366" s="15" t="s">
        <v>463</v>
      </c>
    </row>
    <row r="367" spans="2:240" x14ac:dyDescent="0.2">
      <c r="D367" s="15" t="s">
        <v>519</v>
      </c>
    </row>
    <row r="368" spans="2:240" ht="25.5" customHeight="1" x14ac:dyDescent="0.2">
      <c r="E368" s="369" t="s">
        <v>494</v>
      </c>
      <c r="F368" s="369"/>
      <c r="G368" s="369"/>
      <c r="H368" s="369"/>
      <c r="I368" s="36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</row>
    <row r="369" spans="3:19" ht="26.25" customHeight="1" x14ac:dyDescent="0.2">
      <c r="E369" s="370" t="s">
        <v>495</v>
      </c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</row>
    <row r="370" spans="3:19" x14ac:dyDescent="0.2">
      <c r="E370" s="371" t="s">
        <v>468</v>
      </c>
      <c r="F370" s="371"/>
      <c r="G370" s="371"/>
      <c r="H370" s="371"/>
      <c r="I370" s="371"/>
      <c r="J370" s="371"/>
      <c r="K370" s="359" t="s">
        <v>439</v>
      </c>
      <c r="L370" s="359"/>
      <c r="M370" s="359"/>
      <c r="N370" s="359"/>
      <c r="O370" s="359"/>
      <c r="P370" s="372" t="s">
        <v>440</v>
      </c>
      <c r="Q370" s="372"/>
      <c r="R370" s="372"/>
      <c r="S370" s="372"/>
    </row>
    <row r="371" spans="3:19" x14ac:dyDescent="0.2">
      <c r="E371" s="373" t="s">
        <v>469</v>
      </c>
      <c r="F371" s="373"/>
      <c r="G371" s="373"/>
      <c r="H371" s="373"/>
      <c r="I371" s="373"/>
      <c r="J371" s="373"/>
      <c r="K371" s="374">
        <v>8722</v>
      </c>
      <c r="L371" s="374"/>
      <c r="M371" s="374"/>
      <c r="N371" s="374"/>
      <c r="O371" s="374"/>
      <c r="P371" s="375">
        <f>K371/K379</f>
        <v>0.59487109534852001</v>
      </c>
      <c r="Q371" s="375"/>
      <c r="R371" s="375"/>
      <c r="S371" s="375">
        <f t="shared" ref="S371:S379" si="11">SUM(P371:R371)</f>
        <v>0.59487109534852001</v>
      </c>
    </row>
    <row r="372" spans="3:19" x14ac:dyDescent="0.2">
      <c r="E372" s="373" t="s">
        <v>470</v>
      </c>
      <c r="F372" s="373"/>
      <c r="G372" s="373"/>
      <c r="H372" s="373"/>
      <c r="I372" s="373"/>
      <c r="J372" s="373"/>
      <c r="K372" s="374">
        <v>1766</v>
      </c>
      <c r="L372" s="374"/>
      <c r="M372" s="374"/>
      <c r="N372" s="374"/>
      <c r="O372" s="374"/>
      <c r="P372" s="375">
        <f>K372/K379</f>
        <v>0.12044741508661846</v>
      </c>
      <c r="Q372" s="375"/>
      <c r="R372" s="375"/>
      <c r="S372" s="375">
        <f t="shared" si="11"/>
        <v>0.12044741508661846</v>
      </c>
    </row>
    <row r="373" spans="3:19" x14ac:dyDescent="0.2">
      <c r="E373" s="373" t="s">
        <v>471</v>
      </c>
      <c r="F373" s="373"/>
      <c r="G373" s="373"/>
      <c r="H373" s="373"/>
      <c r="I373" s="373"/>
      <c r="J373" s="373"/>
      <c r="K373" s="374">
        <v>1020</v>
      </c>
      <c r="L373" s="374"/>
      <c r="M373" s="374"/>
      <c r="N373" s="374"/>
      <c r="O373" s="374"/>
      <c r="P373" s="375">
        <f>K373/K379</f>
        <v>6.9567589687627884E-2</v>
      </c>
      <c r="Q373" s="375"/>
      <c r="R373" s="375"/>
      <c r="S373" s="375">
        <f t="shared" si="11"/>
        <v>6.9567589687627884E-2</v>
      </c>
    </row>
    <row r="374" spans="3:19" x14ac:dyDescent="0.2">
      <c r="E374" s="373" t="s">
        <v>472</v>
      </c>
      <c r="F374" s="373"/>
      <c r="G374" s="373"/>
      <c r="H374" s="373"/>
      <c r="I374" s="373"/>
      <c r="J374" s="373"/>
      <c r="K374" s="374">
        <v>771</v>
      </c>
      <c r="L374" s="374"/>
      <c r="M374" s="374"/>
      <c r="N374" s="374"/>
      <c r="O374" s="374"/>
      <c r="P374" s="375">
        <f>K374/K379</f>
        <v>5.2584913381530485E-2</v>
      </c>
      <c r="Q374" s="375"/>
      <c r="R374" s="375"/>
      <c r="S374" s="375">
        <f t="shared" si="11"/>
        <v>5.2584913381530485E-2</v>
      </c>
    </row>
    <row r="375" spans="3:19" x14ac:dyDescent="0.2">
      <c r="E375" s="373" t="s">
        <v>473</v>
      </c>
      <c r="F375" s="373"/>
      <c r="G375" s="373"/>
      <c r="H375" s="373"/>
      <c r="I375" s="373"/>
      <c r="J375" s="373"/>
      <c r="K375" s="374">
        <v>669</v>
      </c>
      <c r="L375" s="374"/>
      <c r="M375" s="374"/>
      <c r="N375" s="374"/>
      <c r="O375" s="374"/>
      <c r="P375" s="375">
        <f>K375/K379</f>
        <v>4.5628154412767699E-2</v>
      </c>
      <c r="Q375" s="375"/>
      <c r="R375" s="375"/>
      <c r="S375" s="375">
        <f t="shared" si="11"/>
        <v>4.5628154412767699E-2</v>
      </c>
    </row>
    <row r="376" spans="3:19" x14ac:dyDescent="0.2">
      <c r="E376" s="373" t="s">
        <v>474</v>
      </c>
      <c r="F376" s="373"/>
      <c r="G376" s="373"/>
      <c r="H376" s="373"/>
      <c r="I376" s="373"/>
      <c r="J376" s="373"/>
      <c r="K376" s="374">
        <v>567</v>
      </c>
      <c r="L376" s="374"/>
      <c r="M376" s="374"/>
      <c r="N376" s="374"/>
      <c r="O376" s="374"/>
      <c r="P376" s="375">
        <f>K376/K379</f>
        <v>3.8671395444004913E-2</v>
      </c>
      <c r="Q376" s="375"/>
      <c r="R376" s="375"/>
      <c r="S376" s="375">
        <f t="shared" si="11"/>
        <v>3.8671395444004913E-2</v>
      </c>
    </row>
    <row r="377" spans="3:19" x14ac:dyDescent="0.2">
      <c r="E377" s="373" t="s">
        <v>505</v>
      </c>
      <c r="F377" s="373"/>
      <c r="G377" s="373"/>
      <c r="H377" s="373"/>
      <c r="I377" s="373"/>
      <c r="J377" s="373"/>
      <c r="K377" s="374">
        <f>379+176+100+72+75+69</f>
        <v>871</v>
      </c>
      <c r="L377" s="374"/>
      <c r="M377" s="374"/>
      <c r="N377" s="374"/>
      <c r="O377" s="374"/>
      <c r="P377" s="375">
        <f>K377/K379</f>
        <v>5.9405265311690082E-2</v>
      </c>
      <c r="Q377" s="375"/>
      <c r="R377" s="375"/>
      <c r="S377" s="375">
        <f t="shared" si="11"/>
        <v>5.9405265311690082E-2</v>
      </c>
    </row>
    <row r="378" spans="3:19" x14ac:dyDescent="0.2">
      <c r="E378" s="373" t="s">
        <v>476</v>
      </c>
      <c r="F378" s="373"/>
      <c r="G378" s="373"/>
      <c r="H378" s="373"/>
      <c r="I378" s="373"/>
      <c r="J378" s="373"/>
      <c r="K378" s="374">
        <f>14662-14386</f>
        <v>276</v>
      </c>
      <c r="L378" s="374"/>
      <c r="M378" s="374"/>
      <c r="N378" s="374"/>
      <c r="O378" s="374"/>
      <c r="P378" s="375">
        <f>K378/K379</f>
        <v>1.8824171327240485E-2</v>
      </c>
      <c r="Q378" s="375"/>
      <c r="R378" s="375"/>
      <c r="S378" s="375">
        <f t="shared" si="11"/>
        <v>1.8824171327240485E-2</v>
      </c>
    </row>
    <row r="379" spans="3:19" x14ac:dyDescent="0.2">
      <c r="E379" s="376" t="s">
        <v>401</v>
      </c>
      <c r="F379" s="376"/>
      <c r="G379" s="376"/>
      <c r="H379" s="376"/>
      <c r="I379" s="376"/>
      <c r="J379" s="376"/>
      <c r="K379" s="377">
        <f>K371+K372+K373+K374+K375+K376+K377+K378</f>
        <v>14662</v>
      </c>
      <c r="L379" s="377"/>
      <c r="M379" s="377"/>
      <c r="N379" s="377"/>
      <c r="O379" s="377">
        <f>SUM(K379:N379)</f>
        <v>14662</v>
      </c>
      <c r="P379" s="378">
        <f>SUM(P371:P378)</f>
        <v>1</v>
      </c>
      <c r="Q379" s="378"/>
      <c r="R379" s="378"/>
      <c r="S379" s="378">
        <f t="shared" si="11"/>
        <v>1</v>
      </c>
    </row>
    <row r="380" spans="3:19" x14ac:dyDescent="0.2">
      <c r="E380" s="239" t="s">
        <v>477</v>
      </c>
      <c r="F380" s="239"/>
      <c r="G380" s="239"/>
      <c r="H380" s="240"/>
      <c r="I380" s="241"/>
      <c r="J380" s="241"/>
      <c r="K380" s="241"/>
      <c r="L380" s="241"/>
      <c r="M380" s="241"/>
      <c r="N380" s="241"/>
    </row>
    <row r="381" spans="3:19" x14ac:dyDescent="0.2">
      <c r="E381" s="239" t="s">
        <v>478</v>
      </c>
      <c r="F381" s="239"/>
      <c r="G381" s="239"/>
      <c r="H381" s="240"/>
      <c r="I381" s="241"/>
      <c r="J381" s="241"/>
      <c r="K381" s="241"/>
      <c r="L381" s="241"/>
      <c r="M381" s="241"/>
      <c r="N381" s="241"/>
    </row>
    <row r="382" spans="3:19" x14ac:dyDescent="0.2">
      <c r="C382"/>
      <c r="E382" s="242" t="s">
        <v>506</v>
      </c>
    </row>
  </sheetData>
  <mergeCells count="279">
    <mergeCell ref="E377:J377"/>
    <mergeCell ref="K377:O377"/>
    <mergeCell ref="P377:S377"/>
    <mergeCell ref="E378:J378"/>
    <mergeCell ref="K378:O378"/>
    <mergeCell ref="P378:S378"/>
    <mergeCell ref="E379:J379"/>
    <mergeCell ref="K379:O379"/>
    <mergeCell ref="P379:S379"/>
    <mergeCell ref="E374:J374"/>
    <mergeCell ref="K374:O374"/>
    <mergeCell ref="P374:S374"/>
    <mergeCell ref="E375:J375"/>
    <mergeCell ref="K375:O375"/>
    <mergeCell ref="P375:S375"/>
    <mergeCell ref="E376:J376"/>
    <mergeCell ref="K376:O376"/>
    <mergeCell ref="P376:S376"/>
    <mergeCell ref="E371:J371"/>
    <mergeCell ref="K371:O371"/>
    <mergeCell ref="P371:S371"/>
    <mergeCell ref="E372:J372"/>
    <mergeCell ref="K372:O372"/>
    <mergeCell ref="P372:S372"/>
    <mergeCell ref="E373:J373"/>
    <mergeCell ref="K373:O373"/>
    <mergeCell ref="P373:S373"/>
    <mergeCell ref="D362:G363"/>
    <mergeCell ref="H362:K362"/>
    <mergeCell ref="H363:K363"/>
    <mergeCell ref="D364:G365"/>
    <mergeCell ref="H364:K364"/>
    <mergeCell ref="H365:K365"/>
    <mergeCell ref="E368:S368"/>
    <mergeCell ref="E369:S369"/>
    <mergeCell ref="E370:J370"/>
    <mergeCell ref="K370:O370"/>
    <mergeCell ref="P370:S370"/>
    <mergeCell ref="D356:G357"/>
    <mergeCell ref="H356:K356"/>
    <mergeCell ref="H357:K357"/>
    <mergeCell ref="D358:G359"/>
    <mergeCell ref="H358:K358"/>
    <mergeCell ref="H359:K359"/>
    <mergeCell ref="D360:G361"/>
    <mergeCell ref="H360:K360"/>
    <mergeCell ref="H361:K361"/>
    <mergeCell ref="C342:P342"/>
    <mergeCell ref="D344:AA344"/>
    <mergeCell ref="D349:Z349"/>
    <mergeCell ref="D350:Z350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H355:K355"/>
    <mergeCell ref="C341:G341"/>
    <mergeCell ref="H341:I341"/>
    <mergeCell ref="J341:K341"/>
    <mergeCell ref="L341:M341"/>
    <mergeCell ref="N341:O341"/>
    <mergeCell ref="P341:Q341"/>
    <mergeCell ref="R341:S341"/>
    <mergeCell ref="T341:U341"/>
    <mergeCell ref="V341:W341"/>
    <mergeCell ref="T339:U339"/>
    <mergeCell ref="V339:W339"/>
    <mergeCell ref="D340:G340"/>
    <mergeCell ref="H340:I340"/>
    <mergeCell ref="J340:K340"/>
    <mergeCell ref="L340:M340"/>
    <mergeCell ref="N340:O340"/>
    <mergeCell ref="P340:Q340"/>
    <mergeCell ref="R340:S340"/>
    <mergeCell ref="T340:U340"/>
    <mergeCell ref="V340:W340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C335:C340"/>
    <mergeCell ref="D335:D339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E339:G339"/>
    <mergeCell ref="H339:I339"/>
    <mergeCell ref="J339:K339"/>
    <mergeCell ref="L339:M339"/>
    <mergeCell ref="N339:O339"/>
    <mergeCell ref="P339:Q339"/>
    <mergeCell ref="R339:S339"/>
    <mergeCell ref="D319:M319"/>
    <mergeCell ref="D320:D321"/>
    <mergeCell ref="E320:G320"/>
    <mergeCell ref="H320:J320"/>
    <mergeCell ref="K320:M320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H308:I308"/>
    <mergeCell ref="H310:I310"/>
    <mergeCell ref="H311:I311"/>
    <mergeCell ref="H312:I312"/>
    <mergeCell ref="H313:I313"/>
    <mergeCell ref="H314:I314"/>
    <mergeCell ref="H315:I315"/>
    <mergeCell ref="A317:N317"/>
    <mergeCell ref="A318:K318"/>
    <mergeCell ref="C291:C294"/>
    <mergeCell ref="C295:C298"/>
    <mergeCell ref="C299:D299"/>
    <mergeCell ref="H303:I303"/>
    <mergeCell ref="H304:I304"/>
    <mergeCell ref="M304:N304"/>
    <mergeCell ref="H305:I305"/>
    <mergeCell ref="H306:I306"/>
    <mergeCell ref="H307:I307"/>
    <mergeCell ref="A268:D268"/>
    <mergeCell ref="A269:D269"/>
    <mergeCell ref="A270:D270"/>
    <mergeCell ref="A271:D271"/>
    <mergeCell ref="A272:D272"/>
    <mergeCell ref="C274:AA277"/>
    <mergeCell ref="C279:C282"/>
    <mergeCell ref="C283:C286"/>
    <mergeCell ref="C287:C290"/>
    <mergeCell ref="A256:D256"/>
    <mergeCell ref="A257:D257"/>
    <mergeCell ref="A258:D258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A243:D243"/>
    <mergeCell ref="A244:D244"/>
    <mergeCell ref="A245:N245"/>
    <mergeCell ref="A247:X247"/>
    <mergeCell ref="A248:X248"/>
    <mergeCell ref="A249:X249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I254:L254"/>
    <mergeCell ref="M254:P254"/>
    <mergeCell ref="Q254:T254"/>
    <mergeCell ref="A181:D181"/>
    <mergeCell ref="A182:A242"/>
    <mergeCell ref="B182:B187"/>
    <mergeCell ref="C186:C187"/>
    <mergeCell ref="B188:B209"/>
    <mergeCell ref="C188:C196"/>
    <mergeCell ref="C202:C203"/>
    <mergeCell ref="B210:B217"/>
    <mergeCell ref="C216:C217"/>
    <mergeCell ref="B218:B233"/>
    <mergeCell ref="C226:C227"/>
    <mergeCell ref="B234:B242"/>
    <mergeCell ref="C234:C237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C163:C164"/>
    <mergeCell ref="B170:B180"/>
    <mergeCell ref="C171:C176"/>
    <mergeCell ref="A82:D82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B128:B136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64" zoomScaleNormal="100" workbookViewId="0">
      <selection activeCell="S67" sqref="S67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44098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>
        <v>1</v>
      </c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17</v>
      </c>
      <c r="G13" s="44">
        <f>E13-F13</f>
        <v>3</v>
      </c>
      <c r="H13" s="45">
        <f>F13/E13</f>
        <v>0.85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6</v>
      </c>
      <c r="G14" s="44">
        <f>E14-F14</f>
        <v>2</v>
      </c>
      <c r="H14" s="45">
        <f>F14/E14</f>
        <v>0.75</v>
      </c>
      <c r="I14" s="44">
        <v>10</v>
      </c>
      <c r="J14" s="43">
        <v>7</v>
      </c>
      <c r="K14" s="44">
        <f>I14-J14</f>
        <v>3</v>
      </c>
      <c r="L14" s="46">
        <f>J14/I14</f>
        <v>0.7</v>
      </c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3</v>
      </c>
      <c r="G16" s="44">
        <f>E16-F16</f>
        <v>7</v>
      </c>
      <c r="H16" s="45">
        <f>F16/E16</f>
        <v>0.3</v>
      </c>
      <c r="I16" s="44">
        <v>15</v>
      </c>
      <c r="J16" s="43">
        <v>2</v>
      </c>
      <c r="K16" s="44">
        <f>I16-J16</f>
        <v>13</v>
      </c>
      <c r="L16" s="46">
        <f>J16/I16</f>
        <v>0.13333333333333333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44</v>
      </c>
      <c r="G17" s="44">
        <f>E17-F17</f>
        <v>21</v>
      </c>
      <c r="H17" s="45">
        <f>F17/E17</f>
        <v>0.67692307692307696</v>
      </c>
      <c r="I17" s="44">
        <v>70</v>
      </c>
      <c r="J17" s="43">
        <v>46</v>
      </c>
      <c r="K17" s="44">
        <f>I17-J17</f>
        <v>24</v>
      </c>
      <c r="L17" s="46">
        <f>J17/I17</f>
        <v>0.65714285714285714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/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58</v>
      </c>
      <c r="G19" s="44">
        <f>E19-F19</f>
        <v>3</v>
      </c>
      <c r="H19" s="45">
        <f>F19/E19</f>
        <v>0.95081967213114749</v>
      </c>
      <c r="I19" s="44">
        <v>83</v>
      </c>
      <c r="J19" s="43">
        <v>72</v>
      </c>
      <c r="K19" s="44">
        <f>I19-J19</f>
        <v>11</v>
      </c>
      <c r="L19" s="46">
        <f>J19/I19</f>
        <v>0.86746987951807231</v>
      </c>
      <c r="M19" s="54">
        <v>5</v>
      </c>
      <c r="N19" s="51">
        <v>5</v>
      </c>
      <c r="O19" s="49">
        <f>M19-N19</f>
        <v>0</v>
      </c>
      <c r="P19" s="45">
        <f>N19/M19</f>
        <v>1</v>
      </c>
      <c r="Q19" s="54"/>
      <c r="R19" s="43"/>
      <c r="S19" s="44"/>
      <c r="T19" s="46"/>
      <c r="U19" s="51"/>
      <c r="V19" s="51"/>
      <c r="W19" s="51">
        <v>1</v>
      </c>
      <c r="X19" s="52">
        <v>12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4</v>
      </c>
      <c r="O20" s="49">
        <f>M20-N20</f>
        <v>1</v>
      </c>
      <c r="P20" s="45">
        <f>N20/M20</f>
        <v>0.8</v>
      </c>
      <c r="Q20" s="54">
        <v>10</v>
      </c>
      <c r="R20" s="43">
        <v>5</v>
      </c>
      <c r="S20" s="44">
        <f>Q20-R20</f>
        <v>5</v>
      </c>
      <c r="T20" s="46">
        <f>R20/Q20</f>
        <v>0.5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3</v>
      </c>
      <c r="G22" s="44">
        <f>E22-F22</f>
        <v>2</v>
      </c>
      <c r="H22" s="45">
        <f>F22/E22</f>
        <v>0.6</v>
      </c>
      <c r="I22" s="44">
        <v>8</v>
      </c>
      <c r="J22" s="43">
        <v>0</v>
      </c>
      <c r="K22" s="44">
        <f>I22-J22</f>
        <v>8</v>
      </c>
      <c r="L22" s="46">
        <f>J22/I22</f>
        <v>0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32</v>
      </c>
      <c r="G24" s="44">
        <f>E24-F24</f>
        <v>1</v>
      </c>
      <c r="H24" s="45">
        <f>F24/E24</f>
        <v>0.96969696969696972</v>
      </c>
      <c r="I24" s="44">
        <v>48</v>
      </c>
      <c r="J24" s="43">
        <v>33</v>
      </c>
      <c r="K24" s="44">
        <f>I24-J24</f>
        <v>15</v>
      </c>
      <c r="L24" s="46">
        <f>J24/I24</f>
        <v>0.6875</v>
      </c>
      <c r="M24" s="54">
        <v>6</v>
      </c>
      <c r="N24" s="51">
        <v>1</v>
      </c>
      <c r="O24" s="49">
        <f>M24-N24</f>
        <v>5</v>
      </c>
      <c r="P24" s="45">
        <f>N24/M24</f>
        <v>0.16666666666666666</v>
      </c>
      <c r="Q24" s="54">
        <v>10</v>
      </c>
      <c r="R24" s="43">
        <v>0</v>
      </c>
      <c r="S24" s="44">
        <f>Q24-R24</f>
        <v>10</v>
      </c>
      <c r="T24" s="46">
        <f>R24/Q24</f>
        <v>0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62</v>
      </c>
      <c r="G25" s="44">
        <f>E25-F25</f>
        <v>0</v>
      </c>
      <c r="H25" s="45">
        <f>F25/E25</f>
        <v>1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18</v>
      </c>
      <c r="G27" s="44">
        <f>E27-F27</f>
        <v>4</v>
      </c>
      <c r="H27" s="45">
        <f>F27/E27</f>
        <v>0.81818181818181823</v>
      </c>
      <c r="I27" s="44">
        <v>28</v>
      </c>
      <c r="J27" s="43">
        <v>20</v>
      </c>
      <c r="K27" s="44">
        <f>I27-J27</f>
        <v>8</v>
      </c>
      <c r="L27" s="46">
        <f>J27/I27</f>
        <v>0.7142857142857143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35</v>
      </c>
      <c r="G29" s="44">
        <f>E29-F29</f>
        <v>17</v>
      </c>
      <c r="H29" s="45">
        <f>F29/E29</f>
        <v>0.67307692307692313</v>
      </c>
      <c r="I29" s="44">
        <v>32</v>
      </c>
      <c r="J29" s="43">
        <v>4</v>
      </c>
      <c r="K29" s="44">
        <f>I29-J29</f>
        <v>28</v>
      </c>
      <c r="L29" s="46">
        <f>J29/I29</f>
        <v>0.125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5</v>
      </c>
      <c r="G30" s="44">
        <f>E30-F30</f>
        <v>5</v>
      </c>
      <c r="H30" s="45">
        <f>F30/E30</f>
        <v>0.5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2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1</v>
      </c>
      <c r="X33" s="52">
        <v>3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8</v>
      </c>
      <c r="G34" s="44">
        <f>E34-F34</f>
        <v>0</v>
      </c>
      <c r="H34" s="45">
        <f>F34/E34</f>
        <v>1</v>
      </c>
      <c r="I34" s="44">
        <v>10</v>
      </c>
      <c r="J34" s="43">
        <v>8</v>
      </c>
      <c r="K34" s="44">
        <f>I34-J34</f>
        <v>2</v>
      </c>
      <c r="L34" s="46">
        <f>J34/I34</f>
        <v>0.8</v>
      </c>
      <c r="M34" s="54"/>
      <c r="N34" s="51"/>
      <c r="O34" s="49"/>
      <c r="P34" s="45"/>
      <c r="Q34" s="54"/>
      <c r="R34" s="43"/>
      <c r="S34" s="44"/>
      <c r="T34" s="46"/>
      <c r="U34" s="51"/>
      <c r="V34" s="51"/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114</v>
      </c>
      <c r="G35" s="44">
        <f>E35-F35</f>
        <v>11</v>
      </c>
      <c r="H35" s="45">
        <f>F35/E35</f>
        <v>0.91200000000000003</v>
      </c>
      <c r="I35" s="44">
        <v>212</v>
      </c>
      <c r="J35" s="43">
        <v>44</v>
      </c>
      <c r="K35" s="44">
        <f>I35-J35</f>
        <v>168</v>
      </c>
      <c r="L35" s="46">
        <f>J35/I35</f>
        <v>0.20754716981132076</v>
      </c>
      <c r="M35" s="54"/>
      <c r="N35" s="51"/>
      <c r="O35" s="49"/>
      <c r="P35" s="45"/>
      <c r="Q35" s="54"/>
      <c r="R35" s="43"/>
      <c r="S35" s="44"/>
      <c r="T35" s="46"/>
      <c r="U35" s="51">
        <v>4</v>
      </c>
      <c r="V35" s="51">
        <v>6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/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/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/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7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25</v>
      </c>
      <c r="G50" s="44">
        <f>E50-F50</f>
        <v>5</v>
      </c>
      <c r="H50" s="45">
        <f>F50/E50</f>
        <v>0.83333333333333337</v>
      </c>
      <c r="I50" s="44">
        <v>34</v>
      </c>
      <c r="J50" s="43">
        <v>21</v>
      </c>
      <c r="K50" s="44">
        <f>I50-J50</f>
        <v>13</v>
      </c>
      <c r="L50" s="46">
        <f>J50/I50</f>
        <v>0.61764705882352944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1</v>
      </c>
      <c r="W50" s="51"/>
      <c r="X50" s="52"/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2</v>
      </c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/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>
        <v>1</v>
      </c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1</v>
      </c>
      <c r="G65" s="44">
        <f>E65-F65</f>
        <v>3</v>
      </c>
      <c r="H65" s="45">
        <f>F65/E65</f>
        <v>0.25</v>
      </c>
      <c r="I65" s="44">
        <v>4</v>
      </c>
      <c r="J65" s="43">
        <v>2</v>
      </c>
      <c r="K65" s="44">
        <f>I65-J65</f>
        <v>2</v>
      </c>
      <c r="L65" s="46">
        <f>J65/I65</f>
        <v>0.5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3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/>
      <c r="F66" s="43"/>
      <c r="G66" s="44"/>
      <c r="H66" s="45"/>
      <c r="I66" s="44"/>
      <c r="J66" s="43"/>
      <c r="K66" s="44"/>
      <c r="L66" s="46"/>
      <c r="M66" s="54"/>
      <c r="N66" s="51"/>
      <c r="O66" s="49"/>
      <c r="P66" s="45"/>
      <c r="Q66" s="54"/>
      <c r="R66" s="43"/>
      <c r="S66" s="44"/>
      <c r="T66" s="46"/>
      <c r="U66" s="51">
        <v>1</v>
      </c>
      <c r="V66" s="51">
        <v>1</v>
      </c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7</v>
      </c>
      <c r="G67" s="44">
        <f>E67-F67</f>
        <v>13</v>
      </c>
      <c r="H67" s="45">
        <f>F67/E67</f>
        <v>0.35</v>
      </c>
      <c r="I67" s="44">
        <v>60</v>
      </c>
      <c r="J67" s="43">
        <v>5</v>
      </c>
      <c r="K67" s="44">
        <f>I67-J67</f>
        <v>55</v>
      </c>
      <c r="L67" s="46">
        <f>J67/I67</f>
        <v>8.3333333333333329E-2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4</v>
      </c>
      <c r="G71" s="44">
        <f>E71-F71</f>
        <v>6</v>
      </c>
      <c r="H71" s="45">
        <f>F71/E71</f>
        <v>0.4</v>
      </c>
      <c r="I71" s="44">
        <v>20</v>
      </c>
      <c r="J71" s="43">
        <v>0</v>
      </c>
      <c r="K71" s="44">
        <f>I71-J71</f>
        <v>20</v>
      </c>
      <c r="L71" s="46">
        <f>J71/I71</f>
        <v>0</v>
      </c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0</v>
      </c>
      <c r="G73" s="44">
        <f>E73-F73</f>
        <v>4</v>
      </c>
      <c r="H73" s="45">
        <f>F73/E73</f>
        <v>0</v>
      </c>
      <c r="I73" s="44">
        <v>8</v>
      </c>
      <c r="J73" s="43">
        <v>1</v>
      </c>
      <c r="K73" s="44">
        <f>I73-J73</f>
        <v>7</v>
      </c>
      <c r="L73" s="46">
        <f>J73/I73</f>
        <v>0.125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1</v>
      </c>
      <c r="G74" s="44">
        <f>E74-F74</f>
        <v>1</v>
      </c>
      <c r="H74" s="45">
        <f>F74/E74</f>
        <v>0.5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>
        <v>3</v>
      </c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>
        <v>1</v>
      </c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17</v>
      </c>
      <c r="G80" s="44">
        <f>E80-F80</f>
        <v>3</v>
      </c>
      <c r="H80" s="45">
        <f>F80/E80</f>
        <v>0.85</v>
      </c>
      <c r="I80" s="44">
        <v>20</v>
      </c>
      <c r="J80" s="43">
        <v>1</v>
      </c>
      <c r="K80" s="44">
        <f>I80-J80</f>
        <v>19</v>
      </c>
      <c r="L80" s="46">
        <f>J80/I80</f>
        <v>0.05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3</v>
      </c>
      <c r="G81" s="44">
        <f>E81-F81</f>
        <v>1</v>
      </c>
      <c r="H81" s="45">
        <f>F81/E81</f>
        <v>0.75</v>
      </c>
      <c r="I81" s="44">
        <v>6</v>
      </c>
      <c r="J81" s="43">
        <v>4</v>
      </c>
      <c r="K81" s="44">
        <f>I81-J81</f>
        <v>2</v>
      </c>
      <c r="L81" s="46">
        <f>J81/I81</f>
        <v>0.66666666666666663</v>
      </c>
      <c r="M81" s="54"/>
      <c r="N81" s="51"/>
      <c r="O81" s="49"/>
      <c r="P81" s="45"/>
      <c r="Q81" s="54">
        <v>2</v>
      </c>
      <c r="R81" s="43">
        <v>0</v>
      </c>
      <c r="S81" s="44">
        <f>Q81-R81</f>
        <v>2</v>
      </c>
      <c r="T81" s="46">
        <f>R81/Q81</f>
        <v>0</v>
      </c>
      <c r="U81" s="51">
        <v>2</v>
      </c>
      <c r="V81" s="51">
        <v>2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575</v>
      </c>
      <c r="F82" s="59">
        <f>SUM(F10:F81)</f>
        <v>463</v>
      </c>
      <c r="G82" s="59">
        <f>E82-F82</f>
        <v>112</v>
      </c>
      <c r="H82" s="24">
        <f>F82/E82</f>
        <v>0.80521739130434777</v>
      </c>
      <c r="I82" s="23">
        <f>SUM(I10:I81)</f>
        <v>772</v>
      </c>
      <c r="J82" s="23">
        <f>SUM(J10:J81)</f>
        <v>360</v>
      </c>
      <c r="K82" s="23">
        <f>I82-J82</f>
        <v>412</v>
      </c>
      <c r="L82" s="60">
        <f>J82/I82</f>
        <v>0.46632124352331605</v>
      </c>
      <c r="M82" s="59">
        <f>SUM(M10:M81)</f>
        <v>16</v>
      </c>
      <c r="N82" s="59">
        <f>SUM(N10:N81)</f>
        <v>10</v>
      </c>
      <c r="O82" s="61">
        <f>M82-N82</f>
        <v>6</v>
      </c>
      <c r="P82" s="24">
        <f>N82/M82</f>
        <v>0.625</v>
      </c>
      <c r="Q82" s="59">
        <f>SUM(Q10:Q81)</f>
        <v>22</v>
      </c>
      <c r="R82" s="59">
        <f>SUM(R10:R81)</f>
        <v>5</v>
      </c>
      <c r="S82" s="23">
        <f>Q82-R82</f>
        <v>17</v>
      </c>
      <c r="T82" s="60">
        <f>R82/Q82</f>
        <v>0.22727272727272727</v>
      </c>
      <c r="U82" s="59">
        <f>SUM(U10:U81)</f>
        <v>13</v>
      </c>
      <c r="V82" s="59">
        <f>SUM(V10:V81)</f>
        <v>34</v>
      </c>
      <c r="W82" s="59">
        <f>SUM(W10:W81)</f>
        <v>2</v>
      </c>
      <c r="X82" s="62">
        <f>SUM(X10:X81)</f>
        <v>15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0</v>
      </c>
      <c r="G83" s="68">
        <f>E83-F83</f>
        <v>7</v>
      </c>
      <c r="H83" s="69">
        <f>F83/E83</f>
        <v>0</v>
      </c>
      <c r="I83" s="68">
        <v>7</v>
      </c>
      <c r="J83" s="67">
        <v>3</v>
      </c>
      <c r="K83" s="70">
        <f>I83-J83</f>
        <v>4</v>
      </c>
      <c r="L83" s="71">
        <f>J83/I83</f>
        <v>0.42857142857142855</v>
      </c>
      <c r="M83" s="68">
        <v>2</v>
      </c>
      <c r="N83" s="67">
        <v>1</v>
      </c>
      <c r="O83" s="70">
        <f>M83-N83</f>
        <v>1</v>
      </c>
      <c r="P83" s="69">
        <f>N83/M83</f>
        <v>0.5</v>
      </c>
      <c r="Q83" s="68">
        <v>3</v>
      </c>
      <c r="R83" s="67">
        <v>1</v>
      </c>
      <c r="S83" s="70">
        <f>Q83-R83</f>
        <v>2</v>
      </c>
      <c r="T83" s="71">
        <f>R83/Q83</f>
        <v>0.33333333333333331</v>
      </c>
      <c r="U83" s="72"/>
      <c r="V83" s="67"/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4</v>
      </c>
      <c r="G84" s="76">
        <f>E84-F84</f>
        <v>1</v>
      </c>
      <c r="H84" s="77">
        <f>F84/E84</f>
        <v>0.8</v>
      </c>
      <c r="I84" s="76">
        <v>15</v>
      </c>
      <c r="J84" s="75">
        <v>3</v>
      </c>
      <c r="K84" s="78">
        <f>I84-J84</f>
        <v>12</v>
      </c>
      <c r="L84" s="79">
        <f>J84/I84</f>
        <v>0.2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2</v>
      </c>
      <c r="G87" s="76">
        <f>E87-F87</f>
        <v>8</v>
      </c>
      <c r="H87" s="77">
        <f>F87/E87</f>
        <v>0.2</v>
      </c>
      <c r="I87" s="76">
        <v>20</v>
      </c>
      <c r="J87" s="75">
        <v>4</v>
      </c>
      <c r="K87" s="78">
        <f>I87-J87</f>
        <v>16</v>
      </c>
      <c r="L87" s="79">
        <f>J87/I87</f>
        <v>0.2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524</v>
      </c>
      <c r="D88" s="65" t="s">
        <v>525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1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149</v>
      </c>
      <c r="D89" s="65" t="s">
        <v>150</v>
      </c>
      <c r="E89" s="74">
        <v>10</v>
      </c>
      <c r="F89" s="75">
        <v>2</v>
      </c>
      <c r="G89" s="76">
        <f>E89-F89</f>
        <v>8</v>
      </c>
      <c r="H89" s="77">
        <f>F89/E89</f>
        <v>0.2</v>
      </c>
      <c r="I89" s="76">
        <v>7</v>
      </c>
      <c r="J89" s="75">
        <v>0</v>
      </c>
      <c r="K89" s="78">
        <f>I89-J89</f>
        <v>7</v>
      </c>
      <c r="L89" s="79">
        <f>J89/I89</f>
        <v>0</v>
      </c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151</v>
      </c>
      <c r="D90" s="65" t="s">
        <v>152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>
        <v>2</v>
      </c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 t="s">
        <v>153</v>
      </c>
      <c r="C91" s="64" t="s">
        <v>154</v>
      </c>
      <c r="D91" s="65" t="s">
        <v>155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156</v>
      </c>
      <c r="D92" s="65" t="s">
        <v>157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1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158</v>
      </c>
      <c r="D93" s="65" t="s">
        <v>159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160</v>
      </c>
      <c r="D94" s="65" t="s">
        <v>161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162</v>
      </c>
      <c r="D95" s="65" t="s">
        <v>163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164</v>
      </c>
      <c r="D96" s="65" t="s">
        <v>165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64" t="s">
        <v>166</v>
      </c>
      <c r="D97" s="65" t="s">
        <v>167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>
        <v>1</v>
      </c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 t="s">
        <v>168</v>
      </c>
      <c r="D98" s="65" t="s">
        <v>169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170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</row>
    <row r="100" spans="1:240" x14ac:dyDescent="0.2">
      <c r="A100" s="274"/>
      <c r="B100" s="275"/>
      <c r="C100" s="275"/>
      <c r="D100" s="65" t="s">
        <v>171</v>
      </c>
      <c r="E100" s="74">
        <v>10</v>
      </c>
      <c r="F100" s="75">
        <v>5</v>
      </c>
      <c r="G100" s="76">
        <f>E100-F100</f>
        <v>5</v>
      </c>
      <c r="H100" s="77">
        <f>F100/E100</f>
        <v>0.5</v>
      </c>
      <c r="I100" s="76">
        <v>10</v>
      </c>
      <c r="J100" s="75">
        <v>6</v>
      </c>
      <c r="K100" s="78">
        <f>I100-J100</f>
        <v>4</v>
      </c>
      <c r="L100" s="79">
        <f>J100/I100</f>
        <v>0.6</v>
      </c>
      <c r="M100" s="76"/>
      <c r="N100" s="75"/>
      <c r="O100" s="78"/>
      <c r="P100" s="77"/>
      <c r="Q100" s="76"/>
      <c r="R100" s="75"/>
      <c r="S100" s="78"/>
      <c r="T100" s="79"/>
      <c r="U100" s="80"/>
      <c r="V100" s="75">
        <v>1</v>
      </c>
      <c r="W100" s="75"/>
      <c r="X100" s="81"/>
    </row>
    <row r="101" spans="1:240" x14ac:dyDescent="0.2">
      <c r="A101" s="274"/>
      <c r="B101" s="275"/>
      <c r="C101" s="64" t="s">
        <v>172</v>
      </c>
      <c r="D101" s="65" t="s">
        <v>173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3</v>
      </c>
      <c r="W101" s="75"/>
      <c r="X101" s="81"/>
    </row>
    <row r="102" spans="1:240" x14ac:dyDescent="0.2">
      <c r="A102" s="274"/>
      <c r="B102" s="275" t="s">
        <v>174</v>
      </c>
      <c r="C102" s="64" t="s">
        <v>175</v>
      </c>
      <c r="D102" s="65" t="s">
        <v>176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>
        <v>1</v>
      </c>
      <c r="W102" s="75"/>
      <c r="X102" s="81"/>
    </row>
    <row r="103" spans="1:240" x14ac:dyDescent="0.2">
      <c r="A103" s="274"/>
      <c r="B103" s="275"/>
      <c r="C103" s="64" t="s">
        <v>177</v>
      </c>
      <c r="D103" s="65" t="s">
        <v>178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>
        <v>2</v>
      </c>
      <c r="W103" s="75"/>
      <c r="X103" s="81"/>
    </row>
    <row r="104" spans="1:240" x14ac:dyDescent="0.2">
      <c r="A104" s="274"/>
      <c r="B104" s="275"/>
      <c r="C104" s="64" t="s">
        <v>179</v>
      </c>
      <c r="D104" s="65" t="s">
        <v>180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/>
      <c r="W104" s="75"/>
      <c r="X104" s="81"/>
    </row>
    <row r="105" spans="1:240" x14ac:dyDescent="0.2">
      <c r="A105" s="274"/>
      <c r="B105" s="275"/>
      <c r="C105" s="64" t="s">
        <v>211</v>
      </c>
      <c r="D105" s="65" t="s">
        <v>202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>
        <v>1</v>
      </c>
      <c r="W105" s="75"/>
      <c r="X105" s="81"/>
    </row>
    <row r="106" spans="1:240" x14ac:dyDescent="0.2">
      <c r="A106" s="274"/>
      <c r="B106" s="275"/>
      <c r="C106" s="275" t="s">
        <v>181</v>
      </c>
      <c r="D106" s="65" t="s">
        <v>182</v>
      </c>
      <c r="E106" s="74">
        <v>30</v>
      </c>
      <c r="F106" s="75">
        <v>29</v>
      </c>
      <c r="G106" s="76">
        <f>E106-F106</f>
        <v>1</v>
      </c>
      <c r="H106" s="77">
        <f>F106/E106</f>
        <v>0.96666666666666667</v>
      </c>
      <c r="I106" s="76">
        <v>52</v>
      </c>
      <c r="J106" s="75">
        <v>34</v>
      </c>
      <c r="K106" s="78">
        <f>I106-J106</f>
        <v>18</v>
      </c>
      <c r="L106" s="79">
        <f>J106/I106</f>
        <v>0.65384615384615385</v>
      </c>
      <c r="M106" s="76"/>
      <c r="N106" s="75"/>
      <c r="O106" s="78"/>
      <c r="P106" s="77"/>
      <c r="Q106" s="76"/>
      <c r="R106" s="75"/>
      <c r="S106" s="78"/>
      <c r="T106" s="79"/>
      <c r="U106" s="80">
        <v>12</v>
      </c>
      <c r="V106" s="75">
        <v>22</v>
      </c>
      <c r="W106" s="75"/>
      <c r="X106" s="81"/>
    </row>
    <row r="107" spans="1:240" x14ac:dyDescent="0.2">
      <c r="A107" s="274"/>
      <c r="B107" s="275"/>
      <c r="C107" s="275"/>
      <c r="D107" s="65" t="s">
        <v>183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>
        <v>6</v>
      </c>
      <c r="V107" s="75">
        <v>1</v>
      </c>
      <c r="W107" s="75"/>
      <c r="X107" s="81">
        <v>1</v>
      </c>
    </row>
    <row r="108" spans="1:240" x14ac:dyDescent="0.2">
      <c r="A108" s="274"/>
      <c r="B108" s="275" t="s">
        <v>184</v>
      </c>
      <c r="C108" s="64" t="s">
        <v>185</v>
      </c>
      <c r="D108" s="65" t="s">
        <v>186</v>
      </c>
      <c r="E108" s="74"/>
      <c r="F108" s="75"/>
      <c r="G108" s="76"/>
      <c r="H108" s="77"/>
      <c r="I108" s="76"/>
      <c r="J108" s="75"/>
      <c r="K108" s="78"/>
      <c r="L108" s="79"/>
      <c r="M108" s="76"/>
      <c r="N108" s="75"/>
      <c r="O108" s="78"/>
      <c r="P108" s="77"/>
      <c r="Q108" s="76"/>
      <c r="R108" s="75"/>
      <c r="S108" s="78"/>
      <c r="T108" s="79"/>
      <c r="U108" s="80"/>
      <c r="V108" s="75">
        <v>1</v>
      </c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188</v>
      </c>
      <c r="E109" s="74">
        <v>30</v>
      </c>
      <c r="F109" s="75">
        <v>22</v>
      </c>
      <c r="G109" s="76">
        <f>E109-F109</f>
        <v>8</v>
      </c>
      <c r="H109" s="77">
        <f>F109/E109</f>
        <v>0.73333333333333328</v>
      </c>
      <c r="I109" s="76">
        <v>27</v>
      </c>
      <c r="J109" s="75">
        <v>16</v>
      </c>
      <c r="K109" s="78">
        <f>I109-J109</f>
        <v>11</v>
      </c>
      <c r="L109" s="79">
        <f>J109/I109</f>
        <v>0.59259259259259256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82" t="s">
        <v>189</v>
      </c>
      <c r="E110" s="74">
        <v>14</v>
      </c>
      <c r="F110" s="75">
        <v>6</v>
      </c>
      <c r="G110" s="76">
        <f>E110-F110</f>
        <v>8</v>
      </c>
      <c r="H110" s="77">
        <f>F110/E110</f>
        <v>0.42857142857142855</v>
      </c>
      <c r="I110" s="76">
        <v>28</v>
      </c>
      <c r="J110" s="75">
        <v>14</v>
      </c>
      <c r="K110" s="78">
        <f>I110-J110</f>
        <v>14</v>
      </c>
      <c r="L110" s="79">
        <f>J110/I110</f>
        <v>0.5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 t="s">
        <v>187</v>
      </c>
      <c r="D111" s="65" t="s">
        <v>190</v>
      </c>
      <c r="E111" s="74">
        <v>2</v>
      </c>
      <c r="F111" s="75">
        <v>2</v>
      </c>
      <c r="G111" s="76">
        <f>E111-F111</f>
        <v>0</v>
      </c>
      <c r="H111" s="77">
        <f>F111/E111</f>
        <v>1</v>
      </c>
      <c r="I111" s="76">
        <v>4</v>
      </c>
      <c r="J111" s="75">
        <v>0</v>
      </c>
      <c r="K111" s="78">
        <f>I111-J111</f>
        <v>4</v>
      </c>
      <c r="L111" s="79">
        <f>J111/I111</f>
        <v>0</v>
      </c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191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275"/>
      <c r="D113" s="65" t="s">
        <v>192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>
        <v>1</v>
      </c>
      <c r="W113" s="75"/>
      <c r="X113" s="81"/>
    </row>
    <row r="114" spans="1:24" x14ac:dyDescent="0.2">
      <c r="A114" s="274"/>
      <c r="B114" s="275"/>
      <c r="C114" s="275"/>
      <c r="D114" s="65" t="s">
        <v>193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194</v>
      </c>
      <c r="D115" s="65" t="s">
        <v>195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196</v>
      </c>
      <c r="D116" s="65" t="s">
        <v>47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197</v>
      </c>
      <c r="D117" s="65" t="s">
        <v>198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64" t="s">
        <v>199</v>
      </c>
      <c r="D118" s="65" t="s">
        <v>200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275" t="s">
        <v>201</v>
      </c>
      <c r="D119" s="65" t="s">
        <v>202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203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275"/>
      <c r="D121" s="65" t="s">
        <v>204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2</v>
      </c>
      <c r="W121" s="75"/>
      <c r="X121" s="81"/>
    </row>
    <row r="122" spans="1:24" x14ac:dyDescent="0.2">
      <c r="A122" s="274"/>
      <c r="B122" s="275"/>
      <c r="C122" s="64" t="s">
        <v>205</v>
      </c>
      <c r="D122" s="65" t="s">
        <v>206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>
        <v>3</v>
      </c>
      <c r="W122" s="75"/>
      <c r="X122" s="81"/>
    </row>
    <row r="123" spans="1:24" x14ac:dyDescent="0.2">
      <c r="A123" s="274"/>
      <c r="B123" s="275"/>
      <c r="C123" s="64" t="s">
        <v>207</v>
      </c>
      <c r="D123" s="65" t="s">
        <v>47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208</v>
      </c>
      <c r="D124" s="65" t="s">
        <v>123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209</v>
      </c>
      <c r="D125" s="65" t="s">
        <v>210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212</v>
      </c>
      <c r="D126" s="65" t="s">
        <v>213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214</v>
      </c>
      <c r="D127" s="65" t="s">
        <v>47</v>
      </c>
      <c r="E127" s="74"/>
      <c r="F127" s="75"/>
      <c r="G127" s="76"/>
      <c r="H127" s="77"/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 t="s">
        <v>215</v>
      </c>
      <c r="C128" s="64" t="s">
        <v>216</v>
      </c>
      <c r="D128" s="65" t="s">
        <v>217</v>
      </c>
      <c r="E128" s="74">
        <v>14</v>
      </c>
      <c r="F128" s="75">
        <v>10</v>
      </c>
      <c r="G128" s="76">
        <f>E128-F128</f>
        <v>4</v>
      </c>
      <c r="H128" s="77">
        <f>F128/E128</f>
        <v>0.7142857142857143</v>
      </c>
      <c r="I128" s="76">
        <v>14</v>
      </c>
      <c r="J128" s="75">
        <v>1</v>
      </c>
      <c r="K128" s="78">
        <f>I128-J128</f>
        <v>13</v>
      </c>
      <c r="L128" s="79">
        <f>J128/I128</f>
        <v>7.1428571428571425E-2</v>
      </c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218</v>
      </c>
      <c r="D129" s="65" t="s">
        <v>219</v>
      </c>
      <c r="E129" s="74">
        <v>24</v>
      </c>
      <c r="F129" s="75">
        <v>14</v>
      </c>
      <c r="G129" s="76">
        <f>E129-F129</f>
        <v>10</v>
      </c>
      <c r="H129" s="77">
        <f>F129/E129</f>
        <v>0.58333333333333337</v>
      </c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220</v>
      </c>
      <c r="D130" s="65" t="s">
        <v>221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222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223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224</v>
      </c>
      <c r="D133" s="65" t="s">
        <v>180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225</v>
      </c>
      <c r="D134" s="65" t="s">
        <v>47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2</v>
      </c>
      <c r="W134" s="75"/>
      <c r="X134" s="81"/>
    </row>
    <row r="135" spans="1:240" x14ac:dyDescent="0.2">
      <c r="A135" s="274"/>
      <c r="B135" s="275"/>
      <c r="C135" s="64" t="s">
        <v>226</v>
      </c>
      <c r="D135" s="65" t="s">
        <v>227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/>
      <c r="W135" s="75"/>
      <c r="X135" s="81"/>
    </row>
    <row r="136" spans="1:240" x14ac:dyDescent="0.2">
      <c r="A136" s="274"/>
      <c r="B136" s="275"/>
      <c r="C136" s="64" t="s">
        <v>228</v>
      </c>
      <c r="D136" s="65" t="s">
        <v>229</v>
      </c>
      <c r="E136" s="74"/>
      <c r="F136" s="75"/>
      <c r="G136" s="76"/>
      <c r="H136" s="77"/>
      <c r="I136" s="76"/>
      <c r="J136" s="75"/>
      <c r="K136" s="78"/>
      <c r="L136" s="79"/>
      <c r="M136" s="76"/>
      <c r="N136" s="75"/>
      <c r="O136" s="78"/>
      <c r="P136" s="77"/>
      <c r="Q136" s="76"/>
      <c r="R136" s="75"/>
      <c r="S136" s="78"/>
      <c r="T136" s="79"/>
      <c r="U136" s="80"/>
      <c r="V136" s="75"/>
      <c r="W136" s="75"/>
      <c r="X136" s="81"/>
    </row>
    <row r="137" spans="1:240" x14ac:dyDescent="0.2">
      <c r="A137" s="276" t="s">
        <v>230</v>
      </c>
      <c r="B137" s="276"/>
      <c r="C137" s="276"/>
      <c r="D137" s="276"/>
      <c r="E137" s="83">
        <f>SUM(E83:E136)</f>
        <v>156</v>
      </c>
      <c r="F137" s="84">
        <f>SUM(F83:F136)</f>
        <v>96</v>
      </c>
      <c r="G137" s="84">
        <f>E137-F137</f>
        <v>60</v>
      </c>
      <c r="H137" s="85">
        <f>F137/E137</f>
        <v>0.61538461538461542</v>
      </c>
      <c r="I137" s="84">
        <f>SUM(I83:I136)</f>
        <v>184</v>
      </c>
      <c r="J137" s="84">
        <f>SUM(J83:J136)</f>
        <v>81</v>
      </c>
      <c r="K137" s="86">
        <f>I137-J137</f>
        <v>103</v>
      </c>
      <c r="L137" s="87">
        <f>J137/I137</f>
        <v>0.44021739130434784</v>
      </c>
      <c r="M137" s="84">
        <f>SUM(M83:M136)</f>
        <v>2</v>
      </c>
      <c r="N137" s="84">
        <f>SUM(N83:N136)</f>
        <v>1</v>
      </c>
      <c r="O137" s="86">
        <f>(M137-N137)</f>
        <v>1</v>
      </c>
      <c r="P137" s="85">
        <f>N137/M137</f>
        <v>0.5</v>
      </c>
      <c r="Q137" s="84">
        <f>SUM(Q83:Q136)</f>
        <v>3</v>
      </c>
      <c r="R137" s="84">
        <f>SUM(R83:R136)</f>
        <v>1</v>
      </c>
      <c r="S137" s="86">
        <f>Q137-R137</f>
        <v>2</v>
      </c>
      <c r="T137" s="87">
        <f>R137/Q137</f>
        <v>0.33333333333333331</v>
      </c>
      <c r="U137" s="83">
        <f>SUM(U83:U136)</f>
        <v>18</v>
      </c>
      <c r="V137" s="84">
        <f>SUM(V83:V136)</f>
        <v>47</v>
      </c>
      <c r="W137" s="84">
        <f>SUM(W83:W136)</f>
        <v>0</v>
      </c>
      <c r="X137" s="88">
        <f>SUM(X83:X136)</f>
        <v>1</v>
      </c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</row>
    <row r="138" spans="1:240" x14ac:dyDescent="0.2">
      <c r="A138" s="4" t="s">
        <v>231</v>
      </c>
      <c r="B138" s="277" t="s">
        <v>232</v>
      </c>
      <c r="C138" s="277" t="s">
        <v>233</v>
      </c>
      <c r="D138" s="89" t="s">
        <v>234</v>
      </c>
      <c r="E138" s="90">
        <v>15</v>
      </c>
      <c r="F138" s="91">
        <v>5</v>
      </c>
      <c r="G138" s="92">
        <f>E138-F138</f>
        <v>10</v>
      </c>
      <c r="H138" s="93">
        <f>F138/E138</f>
        <v>0.33333333333333331</v>
      </c>
      <c r="I138" s="92">
        <v>25</v>
      </c>
      <c r="J138" s="91">
        <v>4</v>
      </c>
      <c r="K138" s="94">
        <f>I138-J138</f>
        <v>21</v>
      </c>
      <c r="L138" s="95">
        <f>J138/I138</f>
        <v>0.16</v>
      </c>
      <c r="M138" s="92"/>
      <c r="N138" s="91"/>
      <c r="O138" s="94"/>
      <c r="P138" s="93"/>
      <c r="Q138" s="92"/>
      <c r="R138" s="91"/>
      <c r="S138" s="94"/>
      <c r="T138" s="95"/>
      <c r="U138" s="96"/>
      <c r="V138" s="97"/>
      <c r="W138" s="97"/>
      <c r="X138" s="98"/>
    </row>
    <row r="139" spans="1:240" x14ac:dyDescent="0.2">
      <c r="A139" s="4"/>
      <c r="B139" s="277"/>
      <c r="C139" s="277"/>
      <c r="D139" s="99" t="s">
        <v>235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>
        <v>1</v>
      </c>
      <c r="W139" s="97"/>
      <c r="X139" s="98"/>
    </row>
    <row r="140" spans="1:240" x14ac:dyDescent="0.2">
      <c r="A140" s="4"/>
      <c r="B140" s="277"/>
      <c r="C140" s="105" t="s">
        <v>236</v>
      </c>
      <c r="D140" s="99" t="s">
        <v>237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>
        <v>2</v>
      </c>
      <c r="W140" s="97"/>
      <c r="X140" s="98"/>
    </row>
    <row r="141" spans="1:240" x14ac:dyDescent="0.2">
      <c r="A141" s="4"/>
      <c r="B141" s="277"/>
      <c r="C141" s="105" t="s">
        <v>238</v>
      </c>
      <c r="D141" s="99" t="s">
        <v>239</v>
      </c>
      <c r="E141" s="100">
        <v>10</v>
      </c>
      <c r="F141" s="97">
        <v>7</v>
      </c>
      <c r="G141" s="101">
        <f>E141-F141</f>
        <v>3</v>
      </c>
      <c r="H141" s="102">
        <f>F141/E141</f>
        <v>0.7</v>
      </c>
      <c r="I141" s="101">
        <v>20</v>
      </c>
      <c r="J141" s="97">
        <v>1</v>
      </c>
      <c r="K141" s="103">
        <f>I141-J141</f>
        <v>19</v>
      </c>
      <c r="L141" s="104">
        <f>J141/I141</f>
        <v>0.05</v>
      </c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240</v>
      </c>
      <c r="D142" s="99" t="s">
        <v>47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241</v>
      </c>
      <c r="D143" s="99" t="s">
        <v>242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243</v>
      </c>
      <c r="D144" s="99" t="s">
        <v>244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7"/>
      <c r="C145" s="105" t="s">
        <v>245</v>
      </c>
      <c r="D145" s="99" t="s">
        <v>56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7"/>
      <c r="C146" s="105" t="s">
        <v>246</v>
      </c>
      <c r="D146" s="99" t="s">
        <v>247</v>
      </c>
      <c r="E146" s="100"/>
      <c r="F146" s="97"/>
      <c r="G146" s="101"/>
      <c r="H146" s="102"/>
      <c r="I146" s="101"/>
      <c r="J146" s="97"/>
      <c r="K146" s="103"/>
      <c r="L146" s="104"/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 t="s">
        <v>248</v>
      </c>
      <c r="C147" s="278" t="s">
        <v>249</v>
      </c>
      <c r="D147" s="99" t="s">
        <v>250</v>
      </c>
      <c r="E147" s="100">
        <v>10</v>
      </c>
      <c r="F147" s="97">
        <v>8</v>
      </c>
      <c r="G147" s="101">
        <f>E147-F147</f>
        <v>2</v>
      </c>
      <c r="H147" s="102">
        <f>F147/E147</f>
        <v>0.8</v>
      </c>
      <c r="I147" s="101">
        <v>30</v>
      </c>
      <c r="J147" s="97">
        <v>3</v>
      </c>
      <c r="K147" s="103">
        <f>I147-J147</f>
        <v>27</v>
      </c>
      <c r="L147" s="104">
        <f>J147/I147</f>
        <v>0.1</v>
      </c>
      <c r="M147" s="101"/>
      <c r="N147" s="97"/>
      <c r="O147" s="103"/>
      <c r="P147" s="102"/>
      <c r="Q147" s="101"/>
      <c r="R147" s="97"/>
      <c r="S147" s="103"/>
      <c r="T147" s="104"/>
      <c r="U147" s="96">
        <v>1</v>
      </c>
      <c r="V147" s="97">
        <v>1</v>
      </c>
      <c r="W147" s="97"/>
      <c r="X147" s="98"/>
    </row>
    <row r="148" spans="1:24" x14ac:dyDescent="0.2">
      <c r="A148" s="4"/>
      <c r="B148" s="278"/>
      <c r="C148" s="278"/>
      <c r="D148" s="99" t="s">
        <v>251</v>
      </c>
      <c r="E148" s="100">
        <v>10</v>
      </c>
      <c r="F148" s="97">
        <v>8</v>
      </c>
      <c r="G148" s="101">
        <f>E148-F148</f>
        <v>2</v>
      </c>
      <c r="H148" s="102">
        <f>F148/E148</f>
        <v>0.8</v>
      </c>
      <c r="I148" s="101">
        <v>10</v>
      </c>
      <c r="J148" s="97">
        <v>3</v>
      </c>
      <c r="K148" s="103">
        <f>I148-J148</f>
        <v>7</v>
      </c>
      <c r="L148" s="104">
        <f>J148/I148</f>
        <v>0.3</v>
      </c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252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278"/>
      <c r="D150" s="99" t="s">
        <v>253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>
        <v>1</v>
      </c>
      <c r="V150" s="97"/>
      <c r="W150" s="97"/>
      <c r="X150" s="98"/>
    </row>
    <row r="151" spans="1:24" x14ac:dyDescent="0.2">
      <c r="A151" s="4"/>
      <c r="B151" s="278" t="s">
        <v>254</v>
      </c>
      <c r="C151" s="105" t="s">
        <v>255</v>
      </c>
      <c r="D151" s="99" t="s">
        <v>256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257</v>
      </c>
      <c r="D152" s="99" t="s">
        <v>47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258</v>
      </c>
      <c r="D153" s="99" t="s">
        <v>259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>
        <v>1</v>
      </c>
      <c r="W153" s="97"/>
      <c r="X153" s="98"/>
    </row>
    <row r="154" spans="1:24" x14ac:dyDescent="0.2">
      <c r="A154" s="4"/>
      <c r="B154" s="278"/>
      <c r="C154" s="105" t="s">
        <v>260</v>
      </c>
      <c r="D154" s="99" t="s">
        <v>180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105" t="s">
        <v>261</v>
      </c>
      <c r="D155" s="99" t="s">
        <v>262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 t="s">
        <v>263</v>
      </c>
      <c r="D156" s="99" t="s">
        <v>264</v>
      </c>
      <c r="E156" s="100"/>
      <c r="F156" s="97"/>
      <c r="G156" s="101"/>
      <c r="H156" s="102"/>
      <c r="I156" s="101"/>
      <c r="J156" s="97"/>
      <c r="K156" s="103"/>
      <c r="L156" s="104"/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/>
      <c r="C157" s="278"/>
      <c r="D157" s="99" t="s">
        <v>265</v>
      </c>
      <c r="E157" s="100">
        <v>6</v>
      </c>
      <c r="F157" s="97">
        <v>3</v>
      </c>
      <c r="G157" s="101">
        <f>E157-F157</f>
        <v>3</v>
      </c>
      <c r="H157" s="102">
        <f>F157/E157</f>
        <v>0.5</v>
      </c>
      <c r="I157" s="101">
        <v>13</v>
      </c>
      <c r="J157" s="97">
        <v>2</v>
      </c>
      <c r="K157" s="103">
        <f>I157-J157</f>
        <v>11</v>
      </c>
      <c r="L157" s="104">
        <f>J157/I157</f>
        <v>0.15384615384615385</v>
      </c>
      <c r="M157" s="101"/>
      <c r="N157" s="97"/>
      <c r="O157" s="103"/>
      <c r="P157" s="102"/>
      <c r="Q157" s="101"/>
      <c r="R157" s="97"/>
      <c r="S157" s="103"/>
      <c r="T157" s="104"/>
      <c r="U157" s="96"/>
      <c r="V157" s="97">
        <v>1</v>
      </c>
      <c r="W157" s="97"/>
      <c r="X157" s="98"/>
    </row>
    <row r="158" spans="1:24" x14ac:dyDescent="0.2">
      <c r="A158" s="4"/>
      <c r="B158" s="278" t="s">
        <v>266</v>
      </c>
      <c r="C158" s="105" t="s">
        <v>267</v>
      </c>
      <c r="D158" s="99" t="s">
        <v>268</v>
      </c>
      <c r="E158" s="100">
        <v>10</v>
      </c>
      <c r="F158" s="97">
        <v>2</v>
      </c>
      <c r="G158" s="101">
        <f>E158-F158</f>
        <v>8</v>
      </c>
      <c r="H158" s="102">
        <f>F158/E158</f>
        <v>0.2</v>
      </c>
      <c r="I158" s="101">
        <v>20</v>
      </c>
      <c r="J158" s="97">
        <v>2</v>
      </c>
      <c r="K158" s="103">
        <f>I158-J158</f>
        <v>18</v>
      </c>
      <c r="L158" s="104">
        <f>J158/I158</f>
        <v>0.1</v>
      </c>
      <c r="M158" s="101"/>
      <c r="N158" s="97"/>
      <c r="O158" s="103"/>
      <c r="P158" s="102"/>
      <c r="Q158" s="101"/>
      <c r="R158" s="97"/>
      <c r="S158" s="103"/>
      <c r="T158" s="104"/>
      <c r="U158" s="96">
        <v>1</v>
      </c>
      <c r="V158" s="97"/>
      <c r="W158" s="97"/>
      <c r="X158" s="98"/>
    </row>
    <row r="159" spans="1:24" x14ac:dyDescent="0.2">
      <c r="A159" s="4"/>
      <c r="B159" s="278"/>
      <c r="C159" s="105" t="s">
        <v>269</v>
      </c>
      <c r="D159" s="99" t="s">
        <v>270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271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272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105" t="s">
        <v>273</v>
      </c>
      <c r="D162" s="99" t="s">
        <v>47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278" t="s">
        <v>274</v>
      </c>
      <c r="D163" s="99" t="s">
        <v>275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278"/>
      <c r="D164" s="99" t="s">
        <v>276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277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278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279</v>
      </c>
      <c r="D167" s="99" t="s">
        <v>47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280</v>
      </c>
      <c r="D168" s="99" t="s">
        <v>281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/>
      <c r="C169" s="105" t="s">
        <v>282</v>
      </c>
      <c r="D169" s="99" t="s">
        <v>283</v>
      </c>
      <c r="E169" s="100"/>
      <c r="F169" s="97"/>
      <c r="G169" s="101"/>
      <c r="H169" s="102"/>
      <c r="I169" s="101"/>
      <c r="J169" s="97"/>
      <c r="K169" s="103"/>
      <c r="L169" s="104"/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</row>
    <row r="170" spans="1:29" x14ac:dyDescent="0.2">
      <c r="A170" s="4"/>
      <c r="B170" s="278" t="s">
        <v>284</v>
      </c>
      <c r="C170" s="105" t="s">
        <v>285</v>
      </c>
      <c r="D170" s="99" t="s">
        <v>286</v>
      </c>
      <c r="E170" s="100">
        <v>10</v>
      </c>
      <c r="F170" s="97">
        <v>2</v>
      </c>
      <c r="G170" s="101">
        <f>E170-F170</f>
        <v>8</v>
      </c>
      <c r="H170" s="102">
        <f>F170/E170</f>
        <v>0.2</v>
      </c>
      <c r="I170" s="101">
        <v>25</v>
      </c>
      <c r="J170" s="97">
        <v>3</v>
      </c>
      <c r="K170" s="103">
        <f>I170-J170</f>
        <v>22</v>
      </c>
      <c r="L170" s="104">
        <f>J170/I170</f>
        <v>0.12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1</v>
      </c>
      <c r="W170" s="97"/>
      <c r="X170" s="98"/>
      <c r="AC170"/>
    </row>
    <row r="171" spans="1:29" x14ac:dyDescent="0.2">
      <c r="A171" s="4"/>
      <c r="B171" s="278"/>
      <c r="C171" s="278" t="s">
        <v>287</v>
      </c>
      <c r="D171" s="99" t="s">
        <v>288</v>
      </c>
      <c r="E171" s="100">
        <v>25</v>
      </c>
      <c r="F171" s="97">
        <v>14</v>
      </c>
      <c r="G171" s="101">
        <f>E171-F171</f>
        <v>11</v>
      </c>
      <c r="H171" s="102">
        <f>F171/E171</f>
        <v>0.56000000000000005</v>
      </c>
      <c r="I171" s="101">
        <v>52</v>
      </c>
      <c r="J171" s="97">
        <v>7</v>
      </c>
      <c r="K171" s="103">
        <f>I171-J171</f>
        <v>45</v>
      </c>
      <c r="L171" s="104">
        <f>J171/I171</f>
        <v>0.13461538461538461</v>
      </c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7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289</v>
      </c>
      <c r="E172" s="100">
        <v>10</v>
      </c>
      <c r="F172" s="97">
        <v>9</v>
      </c>
      <c r="G172" s="101">
        <f>E172-F172</f>
        <v>1</v>
      </c>
      <c r="H172" s="102">
        <f>F172/E172</f>
        <v>0.9</v>
      </c>
      <c r="I172" s="101">
        <v>20</v>
      </c>
      <c r="J172" s="97">
        <v>5</v>
      </c>
      <c r="K172" s="103">
        <f>I172-J172</f>
        <v>15</v>
      </c>
      <c r="L172" s="104">
        <f>J172/I172</f>
        <v>0.25</v>
      </c>
      <c r="M172" s="101">
        <v>9</v>
      </c>
      <c r="N172" s="97">
        <v>7</v>
      </c>
      <c r="O172" s="103">
        <f>M172-N172</f>
        <v>2</v>
      </c>
      <c r="P172" s="102">
        <f>N172/M172</f>
        <v>0.77777777777777779</v>
      </c>
      <c r="Q172" s="101">
        <v>18</v>
      </c>
      <c r="R172" s="97">
        <v>0</v>
      </c>
      <c r="S172" s="103">
        <f>Q172-R172</f>
        <v>18</v>
      </c>
      <c r="T172" s="104">
        <f>R172/Q172</f>
        <v>0</v>
      </c>
      <c r="U172" s="96">
        <v>2</v>
      </c>
      <c r="V172" s="97">
        <v>1</v>
      </c>
      <c r="W172" s="97">
        <v>1</v>
      </c>
      <c r="X172" s="98"/>
      <c r="AC172"/>
    </row>
    <row r="173" spans="1:29" x14ac:dyDescent="0.2">
      <c r="A173" s="4"/>
      <c r="B173" s="278"/>
      <c r="C173" s="278"/>
      <c r="D173" s="99" t="s">
        <v>290</v>
      </c>
      <c r="E173" s="100">
        <v>10</v>
      </c>
      <c r="F173" s="97">
        <v>5</v>
      </c>
      <c r="G173" s="101">
        <f>E173-F173</f>
        <v>5</v>
      </c>
      <c r="H173" s="102">
        <f>F173/E173</f>
        <v>0.5</v>
      </c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2</v>
      </c>
      <c r="W173" s="97"/>
      <c r="X173" s="98"/>
      <c r="AC173"/>
    </row>
    <row r="174" spans="1:29" x14ac:dyDescent="0.2">
      <c r="A174" s="4"/>
      <c r="B174" s="278"/>
      <c r="C174" s="278"/>
      <c r="D174" s="99" t="s">
        <v>291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/>
      <c r="W174" s="97"/>
      <c r="X174" s="98"/>
    </row>
    <row r="175" spans="1:29" x14ac:dyDescent="0.2">
      <c r="A175" s="4"/>
      <c r="B175" s="278"/>
      <c r="C175" s="278"/>
      <c r="D175" s="99" t="s">
        <v>292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278"/>
      <c r="D176" s="99" t="s">
        <v>293</v>
      </c>
      <c r="E176" s="100">
        <v>20</v>
      </c>
      <c r="F176" s="97">
        <v>9</v>
      </c>
      <c r="G176" s="101">
        <f>E176-F176</f>
        <v>11</v>
      </c>
      <c r="H176" s="102">
        <f>F176/E176</f>
        <v>0.45</v>
      </c>
      <c r="I176" s="101">
        <v>30</v>
      </c>
      <c r="J176" s="97">
        <v>14</v>
      </c>
      <c r="K176" s="103">
        <f>I176-J176</f>
        <v>16</v>
      </c>
      <c r="L176" s="104">
        <f>J176/I176</f>
        <v>0.46666666666666667</v>
      </c>
      <c r="M176" s="101"/>
      <c r="N176" s="97"/>
      <c r="O176" s="103"/>
      <c r="P176" s="102"/>
      <c r="Q176" s="101"/>
      <c r="R176" s="97"/>
      <c r="S176" s="103"/>
      <c r="T176" s="104"/>
      <c r="U176" s="96">
        <v>1</v>
      </c>
      <c r="V176" s="97">
        <v>6</v>
      </c>
      <c r="W176" s="97"/>
      <c r="X176" s="98">
        <v>1</v>
      </c>
    </row>
    <row r="177" spans="1:240" x14ac:dyDescent="0.2">
      <c r="A177" s="4"/>
      <c r="B177" s="278"/>
      <c r="C177" s="105" t="s">
        <v>294</v>
      </c>
      <c r="D177" s="99" t="s">
        <v>295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>
        <v>1</v>
      </c>
      <c r="W177" s="97"/>
      <c r="X177" s="98"/>
    </row>
    <row r="178" spans="1:240" x14ac:dyDescent="0.2">
      <c r="A178" s="4"/>
      <c r="B178" s="278"/>
      <c r="C178" s="105" t="s">
        <v>296</v>
      </c>
      <c r="D178" s="99" t="s">
        <v>47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4"/>
      <c r="B179" s="278"/>
      <c r="C179" s="105" t="s">
        <v>297</v>
      </c>
      <c r="D179" s="99" t="s">
        <v>298</v>
      </c>
      <c r="E179" s="100">
        <v>12</v>
      </c>
      <c r="F179" s="97">
        <v>7</v>
      </c>
      <c r="G179" s="101">
        <f>E179-F179</f>
        <v>5</v>
      </c>
      <c r="H179" s="102">
        <f>F179/E179</f>
        <v>0.58333333333333337</v>
      </c>
      <c r="I179" s="101">
        <v>29</v>
      </c>
      <c r="J179" s="97">
        <v>11</v>
      </c>
      <c r="K179" s="103">
        <f>I179-J179</f>
        <v>18</v>
      </c>
      <c r="L179" s="104">
        <f>J179/I179</f>
        <v>0.37931034482758619</v>
      </c>
      <c r="M179" s="101">
        <v>2</v>
      </c>
      <c r="N179" s="97">
        <v>0</v>
      </c>
      <c r="O179" s="103">
        <f>M179-N179</f>
        <v>2</v>
      </c>
      <c r="P179" s="102">
        <f>N179/M179</f>
        <v>0</v>
      </c>
      <c r="Q179" s="101">
        <v>2</v>
      </c>
      <c r="R179" s="97">
        <v>2</v>
      </c>
      <c r="S179" s="103">
        <f>Q179-R179</f>
        <v>0</v>
      </c>
      <c r="T179" s="102">
        <f>R179/Q179</f>
        <v>1</v>
      </c>
      <c r="U179" s="96"/>
      <c r="V179" s="97">
        <v>7</v>
      </c>
      <c r="W179" s="97">
        <v>1</v>
      </c>
      <c r="X179" s="98"/>
    </row>
    <row r="180" spans="1:240" x14ac:dyDescent="0.2">
      <c r="A180" s="4"/>
      <c r="B180" s="278"/>
      <c r="C180" s="105" t="s">
        <v>299</v>
      </c>
      <c r="D180" s="99" t="s">
        <v>300</v>
      </c>
      <c r="E180" s="100"/>
      <c r="F180" s="97"/>
      <c r="G180" s="101"/>
      <c r="H180" s="102"/>
      <c r="I180" s="101"/>
      <c r="J180" s="97"/>
      <c r="K180" s="103"/>
      <c r="L180" s="104"/>
      <c r="M180" s="101"/>
      <c r="N180" s="97"/>
      <c r="O180" s="103"/>
      <c r="P180" s="102"/>
      <c r="Q180" s="101"/>
      <c r="R180" s="97"/>
      <c r="S180" s="103"/>
      <c r="T180" s="104"/>
      <c r="U180" s="96"/>
      <c r="V180" s="97"/>
      <c r="W180" s="97"/>
      <c r="X180" s="98"/>
    </row>
    <row r="181" spans="1:240" x14ac:dyDescent="0.2">
      <c r="A181" s="279" t="s">
        <v>301</v>
      </c>
      <c r="B181" s="279"/>
      <c r="C181" s="279"/>
      <c r="D181" s="279"/>
      <c r="E181" s="58">
        <f>SUM(E138:E180)</f>
        <v>148</v>
      </c>
      <c r="F181" s="59">
        <f>SUM(F138:F180)</f>
        <v>79</v>
      </c>
      <c r="G181" s="59">
        <f>E181-F181</f>
        <v>69</v>
      </c>
      <c r="H181" s="24">
        <f>F181/E181</f>
        <v>0.53378378378378377</v>
      </c>
      <c r="I181" s="59">
        <f>SUM(I138:I180)</f>
        <v>274</v>
      </c>
      <c r="J181" s="59">
        <f>SUM(J138:J180)</f>
        <v>55</v>
      </c>
      <c r="K181" s="23">
        <f>I181-J181</f>
        <v>219</v>
      </c>
      <c r="L181" s="60">
        <f>J181/I181</f>
        <v>0.20072992700729927</v>
      </c>
      <c r="M181" s="59">
        <f>SUM(M138:M180)</f>
        <v>11</v>
      </c>
      <c r="N181" s="59">
        <f>SUM(N138:N180)</f>
        <v>7</v>
      </c>
      <c r="O181" s="23">
        <f>M181-N181</f>
        <v>4</v>
      </c>
      <c r="P181" s="24">
        <f>N181/M181</f>
        <v>0.63636363636363635</v>
      </c>
      <c r="Q181" s="59">
        <f>SUM(Q138:Q180)</f>
        <v>20</v>
      </c>
      <c r="R181" s="59">
        <f>SUM(R138:R180)</f>
        <v>2</v>
      </c>
      <c r="S181" s="23">
        <f>Q181-R181</f>
        <v>18</v>
      </c>
      <c r="T181" s="60">
        <f>R181/Q181</f>
        <v>0.1</v>
      </c>
      <c r="U181" s="58">
        <f>SUM(U138:U180)</f>
        <v>6</v>
      </c>
      <c r="V181" s="59">
        <f>SUM(V138:V180)</f>
        <v>33</v>
      </c>
      <c r="W181" s="59">
        <f>SUM(W138:W180)</f>
        <v>2</v>
      </c>
      <c r="X181" s="62">
        <f>SUM(X138:X180)</f>
        <v>1</v>
      </c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</row>
    <row r="182" spans="1:240" x14ac:dyDescent="0.2">
      <c r="A182" s="274" t="s">
        <v>302</v>
      </c>
      <c r="B182" s="280" t="s">
        <v>303</v>
      </c>
      <c r="C182" s="106" t="s">
        <v>304</v>
      </c>
      <c r="D182" s="107" t="s">
        <v>305</v>
      </c>
      <c r="E182" s="108">
        <v>30</v>
      </c>
      <c r="F182" s="109">
        <v>8</v>
      </c>
      <c r="G182" s="110">
        <f>E182-F182</f>
        <v>22</v>
      </c>
      <c r="H182" s="111">
        <f>F182/E182</f>
        <v>0.26666666666666666</v>
      </c>
      <c r="I182" s="110">
        <v>40</v>
      </c>
      <c r="J182" s="109">
        <v>8</v>
      </c>
      <c r="K182" s="112">
        <f>I182-J182</f>
        <v>32</v>
      </c>
      <c r="L182" s="113">
        <f>J182/I182</f>
        <v>0.2</v>
      </c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306</v>
      </c>
      <c r="D183" s="107" t="s">
        <v>307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308</v>
      </c>
      <c r="D184" s="107" t="s">
        <v>47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/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106" t="s">
        <v>309</v>
      </c>
      <c r="D185" s="107" t="s">
        <v>310</v>
      </c>
      <c r="E185" s="120"/>
      <c r="F185" s="115"/>
      <c r="G185" s="114"/>
      <c r="H185" s="117"/>
      <c r="I185" s="114"/>
      <c r="J185" s="115"/>
      <c r="K185" s="116"/>
      <c r="L185" s="118"/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107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 t="s">
        <v>311</v>
      </c>
      <c r="D186" s="107" t="s">
        <v>312</v>
      </c>
      <c r="E186" s="120">
        <v>13</v>
      </c>
      <c r="F186" s="115">
        <v>11</v>
      </c>
      <c r="G186" s="114">
        <f>E186-F186</f>
        <v>2</v>
      </c>
      <c r="H186" s="117">
        <f>F186/E186</f>
        <v>0.84615384615384615</v>
      </c>
      <c r="I186" s="114">
        <v>20</v>
      </c>
      <c r="J186" s="115">
        <v>19</v>
      </c>
      <c r="K186" s="116">
        <f>I186-J186</f>
        <v>1</v>
      </c>
      <c r="L186" s="118">
        <f>J186/I186</f>
        <v>0.95</v>
      </c>
      <c r="M186" s="114"/>
      <c r="N186" s="115"/>
      <c r="O186" s="116"/>
      <c r="P186" s="117"/>
      <c r="Q186" s="114"/>
      <c r="R186" s="115"/>
      <c r="S186" s="116"/>
      <c r="T186" s="118"/>
      <c r="U186" s="115"/>
      <c r="V186" s="115"/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313</v>
      </c>
      <c r="E187" s="120"/>
      <c r="F187" s="115"/>
      <c r="G187" s="114"/>
      <c r="H187" s="117"/>
      <c r="I187" s="114"/>
      <c r="J187" s="115"/>
      <c r="K187" s="116"/>
      <c r="L187" s="118"/>
      <c r="M187" s="114">
        <v>1</v>
      </c>
      <c r="N187" s="115">
        <v>0</v>
      </c>
      <c r="O187" s="116">
        <f>M187-N187</f>
        <v>1</v>
      </c>
      <c r="P187" s="117">
        <f>N187/M187</f>
        <v>0</v>
      </c>
      <c r="Q187" s="114">
        <v>14</v>
      </c>
      <c r="R187" s="115">
        <v>2</v>
      </c>
      <c r="S187" s="116">
        <f>Q187-R187</f>
        <v>12</v>
      </c>
      <c r="T187" s="118">
        <f>R187/Q187</f>
        <v>0.14285714285714285</v>
      </c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 t="s">
        <v>314</v>
      </c>
      <c r="C188" s="280" t="s">
        <v>315</v>
      </c>
      <c r="D188" s="107" t="s">
        <v>316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>
        <v>1</v>
      </c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40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>
        <v>1</v>
      </c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317</v>
      </c>
      <c r="E190" s="120"/>
      <c r="F190" s="115"/>
      <c r="G190" s="114"/>
      <c r="H190" s="117"/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191</v>
      </c>
      <c r="E191" s="120">
        <v>50</v>
      </c>
      <c r="F191" s="115">
        <v>31</v>
      </c>
      <c r="G191" s="114">
        <f>E191-F191</f>
        <v>19</v>
      </c>
      <c r="H191" s="117">
        <f>F191/E191</f>
        <v>0.62</v>
      </c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/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318</v>
      </c>
      <c r="E192" s="120">
        <v>66</v>
      </c>
      <c r="F192" s="115">
        <v>43</v>
      </c>
      <c r="G192" s="114">
        <f>E192-F192</f>
        <v>23</v>
      </c>
      <c r="H192" s="117">
        <f>F192/E192</f>
        <v>0.65151515151515149</v>
      </c>
      <c r="I192" s="114">
        <v>96</v>
      </c>
      <c r="J192" s="115">
        <v>56</v>
      </c>
      <c r="K192" s="116">
        <f>I192-J192</f>
        <v>40</v>
      </c>
      <c r="L192" s="118">
        <f>J192/I192</f>
        <v>0.58333333333333337</v>
      </c>
      <c r="M192" s="114">
        <v>14</v>
      </c>
      <c r="N192" s="115">
        <v>1</v>
      </c>
      <c r="O192" s="116">
        <f>M192-N192</f>
        <v>13</v>
      </c>
      <c r="P192" s="117">
        <f>N192/M192</f>
        <v>7.1428571428571425E-2</v>
      </c>
      <c r="Q192" s="114"/>
      <c r="R192" s="115"/>
      <c r="S192" s="116"/>
      <c r="T192" s="118"/>
      <c r="U192" s="115">
        <v>10</v>
      </c>
      <c r="V192" s="115">
        <v>19</v>
      </c>
      <c r="W192" s="115"/>
      <c r="X192" s="119">
        <v>1</v>
      </c>
      <c r="Y192"/>
      <c r="Z192"/>
      <c r="AA192"/>
      <c r="AB192"/>
    </row>
    <row r="193" spans="1:28" x14ac:dyDescent="0.2">
      <c r="A193" s="274"/>
      <c r="B193" s="280"/>
      <c r="C193" s="280"/>
      <c r="D193" s="107" t="s">
        <v>526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1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319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1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280"/>
      <c r="D195" s="107" t="s">
        <v>320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280"/>
      <c r="D196" s="107" t="s">
        <v>321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>
        <v>4</v>
      </c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322</v>
      </c>
      <c r="D197" s="107" t="s">
        <v>323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324</v>
      </c>
      <c r="D198" s="107" t="s">
        <v>61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106" t="s">
        <v>325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106" t="s">
        <v>326</v>
      </c>
      <c r="D200" s="107" t="s">
        <v>86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327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280" t="s">
        <v>328</v>
      </c>
      <c r="D202" s="107" t="s">
        <v>329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1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280"/>
      <c r="D203" s="107" t="s">
        <v>330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331</v>
      </c>
      <c r="D204" s="107" t="s">
        <v>47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332</v>
      </c>
      <c r="D205" s="107" t="s">
        <v>47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333</v>
      </c>
      <c r="D206" s="107" t="s">
        <v>334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335</v>
      </c>
      <c r="D207" s="107" t="s">
        <v>336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337</v>
      </c>
      <c r="D208" s="107" t="s">
        <v>169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28" x14ac:dyDescent="0.2">
      <c r="A209" s="274"/>
      <c r="B209" s="280"/>
      <c r="C209" s="106" t="s">
        <v>338</v>
      </c>
      <c r="D209" s="107" t="s">
        <v>339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>
        <v>2</v>
      </c>
      <c r="V209" s="115"/>
      <c r="W209" s="115"/>
      <c r="X209" s="119"/>
      <c r="Y209"/>
      <c r="Z209"/>
      <c r="AA209"/>
      <c r="AB209"/>
    </row>
    <row r="210" spans="1:28" x14ac:dyDescent="0.2">
      <c r="A210" s="274"/>
      <c r="B210" s="280" t="s">
        <v>340</v>
      </c>
      <c r="C210" s="106" t="s">
        <v>341</v>
      </c>
      <c r="D210" s="107" t="s">
        <v>342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28" x14ac:dyDescent="0.2">
      <c r="A211" s="274"/>
      <c r="B211" s="280"/>
      <c r="C211" s="106" t="s">
        <v>343</v>
      </c>
      <c r="D211" s="107" t="s">
        <v>344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28" x14ac:dyDescent="0.2">
      <c r="A212" s="274"/>
      <c r="B212" s="280"/>
      <c r="C212" s="106" t="s">
        <v>345</v>
      </c>
      <c r="D212" s="107" t="s">
        <v>180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28" x14ac:dyDescent="0.2">
      <c r="A213" s="274"/>
      <c r="B213" s="280"/>
      <c r="C213" s="106" t="s">
        <v>346</v>
      </c>
      <c r="D213" s="107" t="s">
        <v>347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28" x14ac:dyDescent="0.2">
      <c r="A214" s="274"/>
      <c r="B214" s="280"/>
      <c r="C214" s="106" t="s">
        <v>348</v>
      </c>
      <c r="D214" s="107" t="s">
        <v>349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28" x14ac:dyDescent="0.2">
      <c r="A215" s="274"/>
      <c r="B215" s="280"/>
      <c r="C215" s="106" t="s">
        <v>350</v>
      </c>
      <c r="D215" s="107" t="s">
        <v>351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28" x14ac:dyDescent="0.2">
      <c r="A216" s="274"/>
      <c r="B216" s="280"/>
      <c r="C216" s="280" t="s">
        <v>352</v>
      </c>
      <c r="D216" s="107" t="s">
        <v>353</v>
      </c>
      <c r="E216" s="120">
        <v>10</v>
      </c>
      <c r="F216" s="115">
        <v>10</v>
      </c>
      <c r="G216" s="114">
        <f>E216-F216</f>
        <v>0</v>
      </c>
      <c r="H216" s="117">
        <f>F216/E216</f>
        <v>1</v>
      </c>
      <c r="I216" s="114">
        <v>10</v>
      </c>
      <c r="J216" s="115">
        <v>10</v>
      </c>
      <c r="K216" s="116">
        <f>I216-J216</f>
        <v>0</v>
      </c>
      <c r="L216" s="118">
        <f>J216/I216</f>
        <v>1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28" x14ac:dyDescent="0.2">
      <c r="A217" s="274"/>
      <c r="B217" s="280"/>
      <c r="C217" s="280"/>
      <c r="D217" s="107" t="s">
        <v>354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28" x14ac:dyDescent="0.2">
      <c r="A218" s="274"/>
      <c r="B218" s="280" t="s">
        <v>355</v>
      </c>
      <c r="C218" s="106" t="s">
        <v>356</v>
      </c>
      <c r="D218" s="107" t="s">
        <v>357</v>
      </c>
      <c r="E218" s="120">
        <v>1</v>
      </c>
      <c r="F218" s="115">
        <v>1</v>
      </c>
      <c r="G218" s="114">
        <f>E218-F218</f>
        <v>0</v>
      </c>
      <c r="H218" s="117">
        <f>F218/E218</f>
        <v>1</v>
      </c>
      <c r="I218" s="114">
        <v>10</v>
      </c>
      <c r="J218" s="115">
        <v>5</v>
      </c>
      <c r="K218" s="116">
        <f>I218-J218</f>
        <v>5</v>
      </c>
      <c r="L218" s="118">
        <f>J218/I218</f>
        <v>0.5</v>
      </c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28" x14ac:dyDescent="0.2">
      <c r="A219" s="274"/>
      <c r="B219" s="280"/>
      <c r="C219" s="106" t="s">
        <v>358</v>
      </c>
      <c r="D219" s="107" t="s">
        <v>359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28" x14ac:dyDescent="0.2">
      <c r="A220" s="274"/>
      <c r="B220" s="280"/>
      <c r="C220" s="106" t="s">
        <v>360</v>
      </c>
      <c r="D220" s="107" t="s">
        <v>361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28" x14ac:dyDescent="0.2">
      <c r="A221" s="274"/>
      <c r="B221" s="280"/>
      <c r="C221" s="106" t="s">
        <v>362</v>
      </c>
      <c r="D221" s="107" t="s">
        <v>290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28" x14ac:dyDescent="0.2">
      <c r="A222" s="274"/>
      <c r="B222" s="280"/>
      <c r="C222" s="106" t="s">
        <v>363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28" x14ac:dyDescent="0.2">
      <c r="A223" s="274"/>
      <c r="B223" s="280"/>
      <c r="C223" s="106" t="s">
        <v>364</v>
      </c>
      <c r="D223" s="107" t="s">
        <v>89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</row>
    <row r="224" spans="1:28" x14ac:dyDescent="0.2">
      <c r="A224" s="274"/>
      <c r="B224" s="280"/>
      <c r="C224" s="106" t="s">
        <v>365</v>
      </c>
      <c r="D224" s="107" t="s">
        <v>47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</row>
    <row r="225" spans="1:38" x14ac:dyDescent="0.2">
      <c r="A225" s="274"/>
      <c r="B225" s="280"/>
      <c r="C225" s="106" t="s">
        <v>366</v>
      </c>
      <c r="D225" s="107" t="s">
        <v>367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2</v>
      </c>
      <c r="W225" s="115"/>
      <c r="X225" s="119"/>
      <c r="Y225"/>
      <c r="Z225"/>
      <c r="AA225"/>
      <c r="AB225"/>
    </row>
    <row r="226" spans="1:38" x14ac:dyDescent="0.2">
      <c r="A226" s="274"/>
      <c r="B226" s="280"/>
      <c r="C226" s="280" t="s">
        <v>368</v>
      </c>
      <c r="D226" s="107" t="s">
        <v>369</v>
      </c>
      <c r="E226" s="120">
        <v>10</v>
      </c>
      <c r="F226" s="115">
        <v>5</v>
      </c>
      <c r="G226" s="114">
        <f>E226-F226</f>
        <v>5</v>
      </c>
      <c r="H226" s="117">
        <f>F226/E226</f>
        <v>0.5</v>
      </c>
      <c r="I226" s="114">
        <v>9</v>
      </c>
      <c r="J226" s="115">
        <v>5</v>
      </c>
      <c r="K226" s="116">
        <f>I226-J226</f>
        <v>4</v>
      </c>
      <c r="L226" s="118">
        <f>J226/I226</f>
        <v>0.55555555555555558</v>
      </c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280"/>
      <c r="D227" s="107" t="s">
        <v>370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74"/>
      <c r="B228" s="280"/>
      <c r="C228" s="106" t="s">
        <v>371</v>
      </c>
      <c r="D228" s="107" t="s">
        <v>159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74"/>
      <c r="B229" s="280"/>
      <c r="C229" s="106" t="s">
        <v>372</v>
      </c>
      <c r="D229" s="107" t="s">
        <v>47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373</v>
      </c>
      <c r="D230" s="107" t="s">
        <v>374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375</v>
      </c>
      <c r="D231" s="107" t="s">
        <v>376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38" x14ac:dyDescent="0.2">
      <c r="A232" s="274"/>
      <c r="B232" s="280"/>
      <c r="C232" s="106" t="s">
        <v>377</v>
      </c>
      <c r="D232" s="107" t="s">
        <v>378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106" t="s">
        <v>379</v>
      </c>
      <c r="D233" s="107" t="s">
        <v>256</v>
      </c>
      <c r="E233" s="120"/>
      <c r="F233" s="115"/>
      <c r="G233" s="114"/>
      <c r="H233" s="117"/>
      <c r="I233" s="114"/>
      <c r="J233" s="115"/>
      <c r="K233" s="116"/>
      <c r="L233" s="118"/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 t="s">
        <v>380</v>
      </c>
      <c r="C234" s="280" t="s">
        <v>381</v>
      </c>
      <c r="D234" s="107" t="s">
        <v>382</v>
      </c>
      <c r="E234" s="120"/>
      <c r="F234" s="115"/>
      <c r="G234" s="114"/>
      <c r="H234" s="117"/>
      <c r="I234" s="114"/>
      <c r="J234" s="115"/>
      <c r="K234" s="116"/>
      <c r="L234" s="118"/>
      <c r="M234" s="114"/>
      <c r="N234" s="115"/>
      <c r="O234" s="116"/>
      <c r="P234" s="117"/>
      <c r="Q234" s="114"/>
      <c r="R234" s="115"/>
      <c r="S234" s="116"/>
      <c r="T234" s="118"/>
      <c r="U234" s="115"/>
      <c r="V234" s="115">
        <v>1</v>
      </c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136</v>
      </c>
      <c r="E235" s="120">
        <v>20</v>
      </c>
      <c r="F235" s="115">
        <v>4</v>
      </c>
      <c r="G235" s="114">
        <f>E235-F235</f>
        <v>16</v>
      </c>
      <c r="H235" s="117">
        <f>F235/E235</f>
        <v>0.2</v>
      </c>
      <c r="I235" s="114">
        <v>60</v>
      </c>
      <c r="J235" s="115">
        <v>3</v>
      </c>
      <c r="K235" s="116">
        <f>I235-J235</f>
        <v>57</v>
      </c>
      <c r="L235" s="118">
        <f>J235/I235</f>
        <v>0.05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280"/>
      <c r="D236" s="107" t="s">
        <v>71</v>
      </c>
      <c r="E236" s="120">
        <v>4</v>
      </c>
      <c r="F236" s="115">
        <v>2</v>
      </c>
      <c r="G236" s="114">
        <f>E236-F236</f>
        <v>2</v>
      </c>
      <c r="H236" s="117">
        <f>F236/E236</f>
        <v>0.5</v>
      </c>
      <c r="I236" s="114">
        <v>14</v>
      </c>
      <c r="J236" s="115">
        <v>1</v>
      </c>
      <c r="K236" s="116">
        <f>I236-J236</f>
        <v>13</v>
      </c>
      <c r="L236" s="118">
        <f>J236/I236</f>
        <v>7.1428571428571425E-2</v>
      </c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280"/>
      <c r="D237" s="107" t="s">
        <v>383</v>
      </c>
      <c r="E237" s="120">
        <v>2</v>
      </c>
      <c r="F237" s="115">
        <v>0</v>
      </c>
      <c r="G237" s="114">
        <f>E237-F237</f>
        <v>2</v>
      </c>
      <c r="H237" s="117">
        <f>F237/E237</f>
        <v>0</v>
      </c>
      <c r="I237" s="114">
        <v>4</v>
      </c>
      <c r="J237" s="115">
        <v>0</v>
      </c>
      <c r="K237" s="116">
        <f>I237-J237</f>
        <v>4</v>
      </c>
      <c r="L237" s="118">
        <f>J237/I237</f>
        <v>0</v>
      </c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384</v>
      </c>
      <c r="D238" s="107" t="s">
        <v>385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386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387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>
        <v>1</v>
      </c>
      <c r="Y240"/>
      <c r="Z240"/>
      <c r="AA240"/>
      <c r="AB240"/>
    </row>
    <row r="241" spans="1:240" x14ac:dyDescent="0.2">
      <c r="A241" s="274"/>
      <c r="B241" s="280"/>
      <c r="C241" s="106" t="s">
        <v>388</v>
      </c>
      <c r="D241" s="107" t="s">
        <v>256</v>
      </c>
      <c r="E241" s="120"/>
      <c r="F241" s="115"/>
      <c r="G241" s="114"/>
      <c r="H241" s="117"/>
      <c r="I241" s="114"/>
      <c r="J241" s="115"/>
      <c r="K241" s="116"/>
      <c r="L241" s="118"/>
      <c r="M241" s="114"/>
      <c r="N241" s="115"/>
      <c r="O241" s="116"/>
      <c r="P241" s="117"/>
      <c r="Q241" s="114"/>
      <c r="R241" s="115"/>
      <c r="S241" s="116"/>
      <c r="T241" s="118"/>
      <c r="U241" s="115"/>
      <c r="V241" s="115"/>
      <c r="W241" s="115"/>
      <c r="X241" s="119"/>
      <c r="Y241"/>
      <c r="Z241"/>
      <c r="AA241"/>
      <c r="AB241"/>
    </row>
    <row r="242" spans="1:240" x14ac:dyDescent="0.2">
      <c r="A242" s="274"/>
      <c r="B242" s="280"/>
      <c r="C242" s="106" t="s">
        <v>389</v>
      </c>
      <c r="D242" s="107" t="s">
        <v>47</v>
      </c>
      <c r="E242" s="120"/>
      <c r="F242" s="115"/>
      <c r="G242" s="114"/>
      <c r="H242" s="117"/>
      <c r="I242" s="114"/>
      <c r="J242" s="115"/>
      <c r="K242" s="116"/>
      <c r="L242" s="118"/>
      <c r="M242" s="114"/>
      <c r="N242" s="115"/>
      <c r="O242" s="116"/>
      <c r="P242" s="117"/>
      <c r="Q242" s="114"/>
      <c r="R242" s="115"/>
      <c r="S242" s="116"/>
      <c r="T242" s="118"/>
      <c r="U242" s="115"/>
      <c r="V242" s="115"/>
      <c r="W242" s="115"/>
      <c r="X242" s="119"/>
      <c r="Y242"/>
      <c r="Z242"/>
      <c r="AA242"/>
      <c r="AB242"/>
    </row>
    <row r="243" spans="1:240" ht="14.65" customHeight="1" x14ac:dyDescent="0.2">
      <c r="A243" s="1" t="s">
        <v>390</v>
      </c>
      <c r="B243" s="1"/>
      <c r="C243" s="1"/>
      <c r="D243" s="1"/>
      <c r="E243" s="58">
        <f>SUM(E182:E242)</f>
        <v>206</v>
      </c>
      <c r="F243" s="59">
        <f>SUM(F182:F242)</f>
        <v>115</v>
      </c>
      <c r="G243" s="59">
        <f>E243-F243</f>
        <v>91</v>
      </c>
      <c r="H243" s="24">
        <f>F243/E243</f>
        <v>0.55825242718446599</v>
      </c>
      <c r="I243" s="59">
        <f>SUM(I182:I242)</f>
        <v>263</v>
      </c>
      <c r="J243" s="59">
        <f>SUM(J182:J242)</f>
        <v>107</v>
      </c>
      <c r="K243" s="59">
        <f>I243-J243</f>
        <v>156</v>
      </c>
      <c r="L243" s="60">
        <f>J243/I243</f>
        <v>0.40684410646387831</v>
      </c>
      <c r="M243" s="59">
        <f>SUM(M182:M242)</f>
        <v>15</v>
      </c>
      <c r="N243" s="59">
        <f>SUM(N182:N242)</f>
        <v>1</v>
      </c>
      <c r="O243" s="59">
        <f>M243-N243</f>
        <v>14</v>
      </c>
      <c r="P243" s="24">
        <f>N243/M243</f>
        <v>6.6666666666666666E-2</v>
      </c>
      <c r="Q243" s="59">
        <f>SUM(Q182:Q242)</f>
        <v>14</v>
      </c>
      <c r="R243" s="59">
        <f>SUM(R182:R242)</f>
        <v>2</v>
      </c>
      <c r="S243" s="59">
        <f>Q243-R243</f>
        <v>12</v>
      </c>
      <c r="T243" s="60">
        <f>R243/Q243</f>
        <v>0.14285714285714285</v>
      </c>
      <c r="U243" s="59">
        <f>SUM(U182:U242)</f>
        <v>12</v>
      </c>
      <c r="V243" s="59">
        <f>SUM(V182:V242)</f>
        <v>139</v>
      </c>
      <c r="W243" s="59">
        <f>SUM(W182:W242)</f>
        <v>0</v>
      </c>
      <c r="X243" s="62">
        <f>SUM(X182:X242)</f>
        <v>2</v>
      </c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14.65" customHeight="1" x14ac:dyDescent="0.2">
      <c r="A244" s="1" t="s">
        <v>391</v>
      </c>
      <c r="B244" s="1">
        <f>B82+B137+B181+B243</f>
        <v>0</v>
      </c>
      <c r="C244" s="1" t="e">
        <f>C73+C128+C173+C243</f>
        <v>#VALUE!</v>
      </c>
      <c r="D244" s="1" t="e">
        <f>D73+D128+D173+D243</f>
        <v>#VALUE!</v>
      </c>
      <c r="E244" s="121">
        <f>E82+E137+E181+E243</f>
        <v>1085</v>
      </c>
      <c r="F244" s="122">
        <f>F82+F137+F181+F243</f>
        <v>753</v>
      </c>
      <c r="G244" s="122">
        <f>G82+G137+G181+G243</f>
        <v>332</v>
      </c>
      <c r="H244" s="123">
        <f>F244/E244</f>
        <v>0.6940092165898617</v>
      </c>
      <c r="I244" s="122">
        <f>I82+I137+I181+I243</f>
        <v>1493</v>
      </c>
      <c r="J244" s="122">
        <f>J82+J137+J181+J243</f>
        <v>603</v>
      </c>
      <c r="K244" s="122">
        <f>K82+K137+K181+K243</f>
        <v>890</v>
      </c>
      <c r="L244" s="124">
        <f>J244/I244</f>
        <v>0.40388479571332886</v>
      </c>
      <c r="M244" s="122">
        <f>M82+M137+M181+M243</f>
        <v>44</v>
      </c>
      <c r="N244" s="122">
        <f>N82+N137+N181+N243</f>
        <v>19</v>
      </c>
      <c r="O244" s="122">
        <f>O82+O137+O181+O243</f>
        <v>25</v>
      </c>
      <c r="P244" s="123">
        <f>N244/M244</f>
        <v>0.43181818181818182</v>
      </c>
      <c r="Q244" s="122">
        <f>Q82+Q137+Q181+Q243</f>
        <v>59</v>
      </c>
      <c r="R244" s="122">
        <f>R82+R137+R181+R243</f>
        <v>10</v>
      </c>
      <c r="S244" s="122">
        <f>S82+S137+S181+S243</f>
        <v>49</v>
      </c>
      <c r="T244" s="124">
        <f>R244/Q244</f>
        <v>0.16949152542372881</v>
      </c>
      <c r="U244" s="121">
        <f>U82+U137+U181+U243</f>
        <v>49</v>
      </c>
      <c r="V244" s="122">
        <f>V82+V137+V181+V243</f>
        <v>253</v>
      </c>
      <c r="W244" s="122">
        <f>W82+W137+W181+W243</f>
        <v>4</v>
      </c>
      <c r="X244" s="125">
        <f>X82+X137+X181+X243</f>
        <v>19</v>
      </c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4.65" customHeight="1" x14ac:dyDescent="0.2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15"/>
      <c r="P245" s="126"/>
      <c r="Q245" s="15"/>
      <c r="R245" s="15"/>
      <c r="S245" s="15"/>
      <c r="T245" s="127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x14ac:dyDescent="0.2">
      <c r="A246" s="16"/>
      <c r="C246" s="16"/>
      <c r="E246" s="15"/>
      <c r="F246" s="15"/>
      <c r="G246" s="15"/>
      <c r="H246" s="126"/>
      <c r="I246" s="15"/>
      <c r="J246" s="15"/>
      <c r="K246" s="15"/>
      <c r="L246" s="15"/>
      <c r="M246" s="15"/>
      <c r="N246" s="15"/>
      <c r="O246" s="15"/>
      <c r="P246" s="126"/>
      <c r="Q246" s="15"/>
      <c r="R246" s="15"/>
      <c r="S246" s="15"/>
      <c r="T246" s="127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1.75" customHeight="1" x14ac:dyDescent="0.2">
      <c r="A247" s="282" t="s">
        <v>0</v>
      </c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9.350000000000001" customHeight="1" x14ac:dyDescent="0.2">
      <c r="A248" s="283" t="s">
        <v>1</v>
      </c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9.350000000000001" customHeight="1" x14ac:dyDescent="0.2">
      <c r="A249" s="283" t="s">
        <v>392</v>
      </c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20.25" x14ac:dyDescent="0.2">
      <c r="A250" s="284" t="s">
        <v>529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8.2" customHeight="1" x14ac:dyDescent="0.2">
      <c r="A251" s="285" t="s">
        <v>394</v>
      </c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30" customHeight="1" x14ac:dyDescent="0.2">
      <c r="A252" s="286" t="s">
        <v>395</v>
      </c>
      <c r="B252" s="286" t="s">
        <v>5</v>
      </c>
      <c r="C252" s="286" t="s">
        <v>6</v>
      </c>
      <c r="D252" s="286" t="s">
        <v>7</v>
      </c>
      <c r="E252" s="287" t="s">
        <v>8</v>
      </c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5" t="s">
        <v>396</v>
      </c>
      <c r="V252" s="5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4.65" customHeight="1" x14ac:dyDescent="0.2">
      <c r="A253" s="286"/>
      <c r="B253" s="286"/>
      <c r="C253" s="286"/>
      <c r="D253" s="286"/>
      <c r="E253" s="287" t="s">
        <v>10</v>
      </c>
      <c r="F253" s="287"/>
      <c r="G253" s="287"/>
      <c r="H253" s="287"/>
      <c r="I253" s="287"/>
      <c r="J253" s="287"/>
      <c r="K253" s="287"/>
      <c r="L253" s="287"/>
      <c r="M253" s="287" t="s">
        <v>11</v>
      </c>
      <c r="N253" s="287"/>
      <c r="O253" s="287"/>
      <c r="P253" s="287"/>
      <c r="Q253" s="287"/>
      <c r="R253" s="287"/>
      <c r="S253" s="287"/>
      <c r="T253" s="287"/>
      <c r="U253" s="288" t="s">
        <v>10</v>
      </c>
      <c r="V253" s="288"/>
      <c r="W253" s="5" t="s">
        <v>12</v>
      </c>
      <c r="X253" s="5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4.65" customHeight="1" x14ac:dyDescent="0.2">
      <c r="A254" s="286"/>
      <c r="B254" s="286"/>
      <c r="C254" s="286"/>
      <c r="D254" s="286"/>
      <c r="E254" s="287" t="s">
        <v>13</v>
      </c>
      <c r="F254" s="287"/>
      <c r="G254" s="287"/>
      <c r="H254" s="287"/>
      <c r="I254" s="287" t="s">
        <v>14</v>
      </c>
      <c r="J254" s="287"/>
      <c r="K254" s="287"/>
      <c r="L254" s="287"/>
      <c r="M254" s="287" t="s">
        <v>13</v>
      </c>
      <c r="N254" s="287"/>
      <c r="O254" s="287"/>
      <c r="P254" s="287"/>
      <c r="Q254" s="287" t="s">
        <v>14</v>
      </c>
      <c r="R254" s="287"/>
      <c r="S254" s="287"/>
      <c r="T254" s="287"/>
      <c r="U254" s="288"/>
      <c r="V254" s="288"/>
      <c r="W254" s="5"/>
      <c r="X254" s="5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22.5" x14ac:dyDescent="0.2">
      <c r="A255" s="286"/>
      <c r="B255" s="286"/>
      <c r="C255" s="286"/>
      <c r="D255" s="286"/>
      <c r="E255" s="128" t="s">
        <v>15</v>
      </c>
      <c r="F255" s="128" t="s">
        <v>16</v>
      </c>
      <c r="G255" s="128" t="s">
        <v>17</v>
      </c>
      <c r="H255" s="129" t="s">
        <v>18</v>
      </c>
      <c r="I255" s="128" t="s">
        <v>15</v>
      </c>
      <c r="J255" s="128" t="s">
        <v>16</v>
      </c>
      <c r="K255" s="128" t="s">
        <v>17</v>
      </c>
      <c r="L255" s="128" t="s">
        <v>18</v>
      </c>
      <c r="M255" s="128" t="s">
        <v>15</v>
      </c>
      <c r="N255" s="128" t="s">
        <v>16</v>
      </c>
      <c r="O255" s="128" t="s">
        <v>17</v>
      </c>
      <c r="P255" s="129" t="s">
        <v>18</v>
      </c>
      <c r="Q255" s="128" t="s">
        <v>15</v>
      </c>
      <c r="R255" s="128" t="s">
        <v>16</v>
      </c>
      <c r="S255" s="128" t="s">
        <v>17</v>
      </c>
      <c r="T255" s="128" t="s">
        <v>18</v>
      </c>
      <c r="U255" s="128" t="s">
        <v>13</v>
      </c>
      <c r="V255" s="128" t="s">
        <v>19</v>
      </c>
      <c r="W255" s="128" t="s">
        <v>13</v>
      </c>
      <c r="X255" s="21" t="s">
        <v>19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89" t="s">
        <v>397</v>
      </c>
      <c r="B256" s="289"/>
      <c r="C256" s="289"/>
      <c r="D256" s="289"/>
      <c r="E256" s="130">
        <f>E82</f>
        <v>575</v>
      </c>
      <c r="F256" s="131">
        <f>F82</f>
        <v>463</v>
      </c>
      <c r="G256" s="130">
        <f>G82</f>
        <v>112</v>
      </c>
      <c r="H256" s="132">
        <f>F256/E256</f>
        <v>0.80521739130434777</v>
      </c>
      <c r="I256" s="130">
        <f t="shared" ref="I256:O256" si="0">(I82)</f>
        <v>772</v>
      </c>
      <c r="J256" s="131">
        <f t="shared" si="0"/>
        <v>360</v>
      </c>
      <c r="K256" s="130">
        <f t="shared" si="0"/>
        <v>412</v>
      </c>
      <c r="L256" s="132">
        <f t="shared" si="0"/>
        <v>0.46632124352331605</v>
      </c>
      <c r="M256" s="130">
        <f t="shared" si="0"/>
        <v>16</v>
      </c>
      <c r="N256" s="131">
        <f t="shared" si="0"/>
        <v>10</v>
      </c>
      <c r="O256" s="130">
        <f t="shared" si="0"/>
        <v>6</v>
      </c>
      <c r="P256" s="132">
        <f t="shared" ref="P256:X256" si="1">P82</f>
        <v>0.625</v>
      </c>
      <c r="Q256" s="130">
        <f t="shared" si="1"/>
        <v>22</v>
      </c>
      <c r="R256" s="131">
        <f t="shared" si="1"/>
        <v>5</v>
      </c>
      <c r="S256" s="130">
        <f t="shared" si="1"/>
        <v>17</v>
      </c>
      <c r="T256" s="132">
        <f t="shared" si="1"/>
        <v>0.22727272727272727</v>
      </c>
      <c r="U256" s="133">
        <f t="shared" si="1"/>
        <v>13</v>
      </c>
      <c r="V256" s="133">
        <f t="shared" si="1"/>
        <v>34</v>
      </c>
      <c r="W256" s="133">
        <f t="shared" si="1"/>
        <v>2</v>
      </c>
      <c r="X256" s="134">
        <f t="shared" si="1"/>
        <v>15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0" t="s">
        <v>398</v>
      </c>
      <c r="B257" s="290"/>
      <c r="C257" s="290"/>
      <c r="D257" s="290"/>
      <c r="E257" s="135">
        <f>E137</f>
        <v>156</v>
      </c>
      <c r="F257" s="136">
        <f>F137</f>
        <v>96</v>
      </c>
      <c r="G257" s="135">
        <f>G137</f>
        <v>60</v>
      </c>
      <c r="H257" s="137">
        <f>F257/E257</f>
        <v>0.61538461538461542</v>
      </c>
      <c r="I257" s="135">
        <f>I137</f>
        <v>184</v>
      </c>
      <c r="J257" s="136">
        <f>J137</f>
        <v>81</v>
      </c>
      <c r="K257" s="135">
        <f>K137</f>
        <v>103</v>
      </c>
      <c r="L257" s="137">
        <f>L137</f>
        <v>0.44021739130434784</v>
      </c>
      <c r="M257" s="135">
        <f>(M137)</f>
        <v>2</v>
      </c>
      <c r="N257" s="136">
        <f>(N137)</f>
        <v>1</v>
      </c>
      <c r="O257" s="135">
        <f>(O137)</f>
        <v>1</v>
      </c>
      <c r="P257" s="137">
        <f>(P137)</f>
        <v>0.5</v>
      </c>
      <c r="Q257" s="135">
        <f t="shared" ref="Q257:X257" si="2">Q137</f>
        <v>3</v>
      </c>
      <c r="R257" s="136">
        <f t="shared" si="2"/>
        <v>1</v>
      </c>
      <c r="S257" s="135">
        <f t="shared" si="2"/>
        <v>2</v>
      </c>
      <c r="T257" s="137">
        <f t="shared" si="2"/>
        <v>0.33333333333333331</v>
      </c>
      <c r="U257" s="136">
        <f t="shared" si="2"/>
        <v>18</v>
      </c>
      <c r="V257" s="136">
        <f t="shared" si="2"/>
        <v>47</v>
      </c>
      <c r="W257" s="136">
        <f t="shared" si="2"/>
        <v>0</v>
      </c>
      <c r="X257" s="138">
        <f t="shared" si="2"/>
        <v>1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1" t="s">
        <v>399</v>
      </c>
      <c r="B258" s="291"/>
      <c r="C258" s="291"/>
      <c r="D258" s="291"/>
      <c r="E258" s="139">
        <f t="shared" ref="E258:X258" si="3">E181</f>
        <v>148</v>
      </c>
      <c r="F258" s="140">
        <f t="shared" si="3"/>
        <v>79</v>
      </c>
      <c r="G258" s="139">
        <f t="shared" si="3"/>
        <v>69</v>
      </c>
      <c r="H258" s="141">
        <f t="shared" si="3"/>
        <v>0.53378378378378377</v>
      </c>
      <c r="I258" s="139">
        <f t="shared" si="3"/>
        <v>274</v>
      </c>
      <c r="J258" s="140">
        <f t="shared" si="3"/>
        <v>55</v>
      </c>
      <c r="K258" s="139">
        <f t="shared" si="3"/>
        <v>219</v>
      </c>
      <c r="L258" s="141">
        <f t="shared" si="3"/>
        <v>0.20072992700729927</v>
      </c>
      <c r="M258" s="139">
        <f t="shared" si="3"/>
        <v>11</v>
      </c>
      <c r="N258" s="140">
        <f t="shared" si="3"/>
        <v>7</v>
      </c>
      <c r="O258" s="139">
        <f t="shared" si="3"/>
        <v>4</v>
      </c>
      <c r="P258" s="141">
        <f t="shared" si="3"/>
        <v>0.63636363636363635</v>
      </c>
      <c r="Q258" s="139">
        <f t="shared" si="3"/>
        <v>20</v>
      </c>
      <c r="R258" s="140">
        <f t="shared" si="3"/>
        <v>2</v>
      </c>
      <c r="S258" s="139">
        <f t="shared" si="3"/>
        <v>18</v>
      </c>
      <c r="T258" s="141">
        <f t="shared" si="3"/>
        <v>0.1</v>
      </c>
      <c r="U258" s="142">
        <f t="shared" si="3"/>
        <v>6</v>
      </c>
      <c r="V258" s="142">
        <f t="shared" si="3"/>
        <v>33</v>
      </c>
      <c r="W258" s="142">
        <f t="shared" si="3"/>
        <v>2</v>
      </c>
      <c r="X258" s="143">
        <f t="shared" si="3"/>
        <v>1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ht="15.75" x14ac:dyDescent="0.2">
      <c r="A259" s="292" t="s">
        <v>400</v>
      </c>
      <c r="B259" s="292"/>
      <c r="C259" s="292"/>
      <c r="D259" s="292"/>
      <c r="E259" s="144">
        <f t="shared" ref="E259:X259" si="4">E243</f>
        <v>206</v>
      </c>
      <c r="F259" s="145">
        <f t="shared" si="4"/>
        <v>115</v>
      </c>
      <c r="G259" s="144">
        <f t="shared" si="4"/>
        <v>91</v>
      </c>
      <c r="H259" s="146">
        <f t="shared" si="4"/>
        <v>0.55825242718446599</v>
      </c>
      <c r="I259" s="144">
        <f t="shared" si="4"/>
        <v>263</v>
      </c>
      <c r="J259" s="145">
        <f t="shared" si="4"/>
        <v>107</v>
      </c>
      <c r="K259" s="144">
        <f t="shared" si="4"/>
        <v>156</v>
      </c>
      <c r="L259" s="146">
        <f t="shared" si="4"/>
        <v>0.40684410646387831</v>
      </c>
      <c r="M259" s="144">
        <f t="shared" si="4"/>
        <v>15</v>
      </c>
      <c r="N259" s="145">
        <f t="shared" si="4"/>
        <v>1</v>
      </c>
      <c r="O259" s="144">
        <f t="shared" si="4"/>
        <v>14</v>
      </c>
      <c r="P259" s="146">
        <f t="shared" si="4"/>
        <v>6.6666666666666666E-2</v>
      </c>
      <c r="Q259" s="144">
        <f t="shared" si="4"/>
        <v>14</v>
      </c>
      <c r="R259" s="145">
        <f t="shared" si="4"/>
        <v>2</v>
      </c>
      <c r="S259" s="144">
        <f t="shared" si="4"/>
        <v>12</v>
      </c>
      <c r="T259" s="146">
        <f t="shared" si="4"/>
        <v>0.14285714285714285</v>
      </c>
      <c r="U259" s="145">
        <f t="shared" si="4"/>
        <v>12</v>
      </c>
      <c r="V259" s="145">
        <f t="shared" si="4"/>
        <v>139</v>
      </c>
      <c r="W259" s="145">
        <f t="shared" si="4"/>
        <v>0</v>
      </c>
      <c r="X259" s="147">
        <f t="shared" si="4"/>
        <v>2</v>
      </c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5.75" x14ac:dyDescent="0.2">
      <c r="A260" s="293" t="s">
        <v>401</v>
      </c>
      <c r="B260" s="293"/>
      <c r="C260" s="293"/>
      <c r="D260" s="293"/>
      <c r="E260" s="148">
        <f t="shared" ref="E260:X260" si="5">E244</f>
        <v>1085</v>
      </c>
      <c r="F260" s="148">
        <f t="shared" si="5"/>
        <v>753</v>
      </c>
      <c r="G260" s="148">
        <f t="shared" si="5"/>
        <v>332</v>
      </c>
      <c r="H260" s="149">
        <f t="shared" si="5"/>
        <v>0.6940092165898617</v>
      </c>
      <c r="I260" s="148">
        <f t="shared" si="5"/>
        <v>1493</v>
      </c>
      <c r="J260" s="148">
        <f t="shared" si="5"/>
        <v>603</v>
      </c>
      <c r="K260" s="148">
        <f t="shared" si="5"/>
        <v>890</v>
      </c>
      <c r="L260" s="149">
        <f t="shared" si="5"/>
        <v>0.40388479571332886</v>
      </c>
      <c r="M260" s="148">
        <f t="shared" si="5"/>
        <v>44</v>
      </c>
      <c r="N260" s="148">
        <f t="shared" si="5"/>
        <v>19</v>
      </c>
      <c r="O260" s="148">
        <f t="shared" si="5"/>
        <v>25</v>
      </c>
      <c r="P260" s="149">
        <f t="shared" si="5"/>
        <v>0.43181818181818182</v>
      </c>
      <c r="Q260" s="148">
        <f t="shared" si="5"/>
        <v>59</v>
      </c>
      <c r="R260" s="148">
        <f t="shared" si="5"/>
        <v>10</v>
      </c>
      <c r="S260" s="148">
        <f t="shared" si="5"/>
        <v>49</v>
      </c>
      <c r="T260" s="149">
        <f t="shared" si="5"/>
        <v>0.16949152542372881</v>
      </c>
      <c r="U260" s="148">
        <f t="shared" si="5"/>
        <v>49</v>
      </c>
      <c r="V260" s="148">
        <f t="shared" si="5"/>
        <v>253</v>
      </c>
      <c r="W260" s="148">
        <f t="shared" si="5"/>
        <v>4</v>
      </c>
      <c r="X260" s="150">
        <f t="shared" si="5"/>
        <v>19</v>
      </c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x14ac:dyDescent="0.2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16"/>
      <c r="B262" s="16"/>
      <c r="C262" s="16"/>
      <c r="D262" s="16"/>
      <c r="H262" s="16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8.2" customHeight="1" x14ac:dyDescent="0.2">
      <c r="A263" s="285" t="s">
        <v>394</v>
      </c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 t="s">
        <v>395</v>
      </c>
      <c r="B264" s="286" t="s">
        <v>5</v>
      </c>
      <c r="C264" s="286" t="s">
        <v>6</v>
      </c>
      <c r="D264" s="286" t="s">
        <v>7</v>
      </c>
      <c r="E264" s="294" t="s">
        <v>8</v>
      </c>
      <c r="F264" s="294"/>
      <c r="G264" s="294"/>
      <c r="H264" s="294"/>
      <c r="I264" s="294"/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x14ac:dyDescent="0.2">
      <c r="A265" s="286"/>
      <c r="B265" s="286"/>
      <c r="C265" s="286"/>
      <c r="D265" s="286"/>
      <c r="E265" s="294"/>
      <c r="F265" s="294"/>
      <c r="G265" s="294"/>
      <c r="H265" s="294"/>
      <c r="I265" s="294"/>
      <c r="J265" s="294"/>
      <c r="K265" s="294"/>
      <c r="L265" s="294"/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4.65" customHeight="1" x14ac:dyDescent="0.2">
      <c r="A266" s="286"/>
      <c r="B266" s="286"/>
      <c r="C266" s="286"/>
      <c r="D266" s="286"/>
      <c r="E266" s="287" t="s">
        <v>13</v>
      </c>
      <c r="F266" s="287"/>
      <c r="G266" s="287"/>
      <c r="H266" s="287"/>
      <c r="I266" s="294" t="s">
        <v>14</v>
      </c>
      <c r="J266" s="294"/>
      <c r="K266" s="294"/>
      <c r="L266" s="294"/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22.5" x14ac:dyDescent="0.2">
      <c r="A267" s="286"/>
      <c r="B267" s="286"/>
      <c r="C267" s="286"/>
      <c r="D267" s="286"/>
      <c r="E267" s="128" t="s">
        <v>15</v>
      </c>
      <c r="F267" s="128" t="s">
        <v>16</v>
      </c>
      <c r="G267" s="128" t="s">
        <v>17</v>
      </c>
      <c r="H267" s="129" t="s">
        <v>18</v>
      </c>
      <c r="I267" s="128" t="s">
        <v>15</v>
      </c>
      <c r="J267" s="128" t="s">
        <v>16</v>
      </c>
      <c r="K267" s="128" t="s">
        <v>17</v>
      </c>
      <c r="L267" s="21" t="s">
        <v>18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89" t="s">
        <v>397</v>
      </c>
      <c r="B268" s="289"/>
      <c r="C268" s="289"/>
      <c r="D268" s="289"/>
      <c r="E268" s="130">
        <f t="shared" ref="E268:G272" si="6">E256+M256</f>
        <v>591</v>
      </c>
      <c r="F268" s="131">
        <f t="shared" si="6"/>
        <v>473</v>
      </c>
      <c r="G268" s="130">
        <f t="shared" si="6"/>
        <v>118</v>
      </c>
      <c r="H268" s="132">
        <f>F268/E268</f>
        <v>0.80033840947546531</v>
      </c>
      <c r="I268" s="130">
        <f t="shared" ref="I268:K272" si="7">I256+Q256</f>
        <v>794</v>
      </c>
      <c r="J268" s="131">
        <f t="shared" si="7"/>
        <v>365</v>
      </c>
      <c r="K268" s="130">
        <f t="shared" si="7"/>
        <v>429</v>
      </c>
      <c r="L268" s="151">
        <f>J268/I268</f>
        <v>0.45969773299748112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5" t="s">
        <v>398</v>
      </c>
      <c r="B269" s="295"/>
      <c r="C269" s="295"/>
      <c r="D269" s="295"/>
      <c r="E269" s="152">
        <f t="shared" si="6"/>
        <v>158</v>
      </c>
      <c r="F269" s="153">
        <f t="shared" si="6"/>
        <v>97</v>
      </c>
      <c r="G269" s="152">
        <f t="shared" si="6"/>
        <v>61</v>
      </c>
      <c r="H269" s="154">
        <f>F269/E269</f>
        <v>0.61392405063291144</v>
      </c>
      <c r="I269" s="152">
        <f t="shared" si="7"/>
        <v>187</v>
      </c>
      <c r="J269" s="153">
        <f t="shared" si="7"/>
        <v>82</v>
      </c>
      <c r="K269" s="152">
        <f t="shared" si="7"/>
        <v>105</v>
      </c>
      <c r="L269" s="155">
        <f>J269/I269</f>
        <v>0.43850267379679142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1" t="s">
        <v>399</v>
      </c>
      <c r="B270" s="291"/>
      <c r="C270" s="291"/>
      <c r="D270" s="291"/>
      <c r="E270" s="139">
        <f t="shared" si="6"/>
        <v>159</v>
      </c>
      <c r="F270" s="140">
        <f t="shared" si="6"/>
        <v>86</v>
      </c>
      <c r="G270" s="139">
        <f t="shared" si="6"/>
        <v>73</v>
      </c>
      <c r="H270" s="141">
        <f>F270/E270</f>
        <v>0.54088050314465408</v>
      </c>
      <c r="I270" s="139">
        <f t="shared" si="7"/>
        <v>294</v>
      </c>
      <c r="J270" s="140">
        <f t="shared" si="7"/>
        <v>57</v>
      </c>
      <c r="K270" s="139">
        <f t="shared" si="7"/>
        <v>237</v>
      </c>
      <c r="L270" s="156">
        <f>J270/I270</f>
        <v>0.19387755102040816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5.75" x14ac:dyDescent="0.2">
      <c r="A271" s="292" t="s">
        <v>400</v>
      </c>
      <c r="B271" s="292"/>
      <c r="C271" s="292"/>
      <c r="D271" s="292"/>
      <c r="E271" s="144">
        <f t="shared" si="6"/>
        <v>221</v>
      </c>
      <c r="F271" s="145">
        <f t="shared" si="6"/>
        <v>116</v>
      </c>
      <c r="G271" s="144">
        <f t="shared" si="6"/>
        <v>105</v>
      </c>
      <c r="H271" s="146">
        <f>F271/E271</f>
        <v>0.52488687782805432</v>
      </c>
      <c r="I271" s="144">
        <f t="shared" si="7"/>
        <v>277</v>
      </c>
      <c r="J271" s="145">
        <f t="shared" si="7"/>
        <v>109</v>
      </c>
      <c r="K271" s="144">
        <f t="shared" si="7"/>
        <v>168</v>
      </c>
      <c r="L271" s="157">
        <f>J271/I271</f>
        <v>0.39350180505415161</v>
      </c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5.75" x14ac:dyDescent="0.2">
      <c r="A272" s="296" t="s">
        <v>401</v>
      </c>
      <c r="B272" s="296"/>
      <c r="C272" s="296"/>
      <c r="D272" s="296"/>
      <c r="E272" s="158">
        <f t="shared" si="6"/>
        <v>1129</v>
      </c>
      <c r="F272" s="148">
        <f t="shared" si="6"/>
        <v>772</v>
      </c>
      <c r="G272" s="158">
        <f t="shared" si="6"/>
        <v>357</v>
      </c>
      <c r="H272" s="159">
        <f>F272/E272</f>
        <v>0.68379096545615592</v>
      </c>
      <c r="I272" s="158">
        <f t="shared" si="7"/>
        <v>1552</v>
      </c>
      <c r="J272" s="148">
        <f t="shared" si="7"/>
        <v>613</v>
      </c>
      <c r="K272" s="158">
        <f t="shared" si="7"/>
        <v>939</v>
      </c>
      <c r="L272" s="160">
        <f>J272/I272</f>
        <v>0.3949742268041237</v>
      </c>
      <c r="O272" s="15"/>
      <c r="P272" s="126"/>
      <c r="Q272" s="15"/>
      <c r="R272" s="15"/>
      <c r="S272" s="15"/>
      <c r="T272" s="127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</row>
    <row r="273" spans="1:240" x14ac:dyDescent="0.2">
      <c r="A273" s="16"/>
      <c r="B273" s="16"/>
      <c r="C273" s="16"/>
      <c r="D273" s="16"/>
      <c r="H273" s="16"/>
      <c r="O273" s="15"/>
      <c r="P273" s="126"/>
      <c r="Q273" s="15"/>
      <c r="R273" s="15"/>
      <c r="S273" s="15"/>
      <c r="T273" s="127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</row>
    <row r="274" spans="1:240" ht="14.65" customHeight="1" x14ac:dyDescent="0.2">
      <c r="A274" s="16"/>
      <c r="B274" s="16"/>
      <c r="C274" s="297" t="s">
        <v>402</v>
      </c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240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240" x14ac:dyDescent="0.2">
      <c r="A276" s="16"/>
      <c r="B276" s="16"/>
      <c r="C276" s="297"/>
      <c r="D276" s="297"/>
      <c r="E276" s="297"/>
      <c r="F276" s="297"/>
      <c r="G276" s="297"/>
      <c r="H276" s="297"/>
      <c r="I276" s="297"/>
      <c r="J276" s="297"/>
      <c r="K276" s="297"/>
      <c r="L276" s="297"/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  <c r="AA276" s="297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240" x14ac:dyDescent="0.2">
      <c r="A277" s="16"/>
      <c r="B277" s="16"/>
      <c r="C277" s="297"/>
      <c r="D277" s="297"/>
      <c r="E277" s="297"/>
      <c r="F277" s="297"/>
      <c r="G277" s="297"/>
      <c r="H277" s="297"/>
      <c r="I277" s="297"/>
      <c r="J277" s="297"/>
      <c r="K277" s="297"/>
      <c r="L277" s="297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240" ht="55.5" customHeight="1" x14ac:dyDescent="0.2">
      <c r="A278" s="16"/>
      <c r="B278" s="16"/>
      <c r="C278" s="161" t="s">
        <v>403</v>
      </c>
      <c r="D278" s="162" t="s">
        <v>404</v>
      </c>
      <c r="E278" s="163">
        <v>44076</v>
      </c>
      <c r="F278" s="163">
        <v>44077</v>
      </c>
      <c r="G278" s="163">
        <v>44078</v>
      </c>
      <c r="H278" s="163">
        <v>44079</v>
      </c>
      <c r="I278" s="163">
        <v>44080</v>
      </c>
      <c r="J278" s="163">
        <v>44081</v>
      </c>
      <c r="K278" s="163">
        <v>44082</v>
      </c>
      <c r="L278" s="163">
        <v>44083</v>
      </c>
      <c r="M278" s="163">
        <v>44084</v>
      </c>
      <c r="N278" s="163">
        <v>44085</v>
      </c>
      <c r="O278" s="163">
        <v>44086</v>
      </c>
      <c r="P278" s="163">
        <v>44087</v>
      </c>
      <c r="Q278" s="163">
        <v>44088</v>
      </c>
      <c r="R278" s="163">
        <v>44089</v>
      </c>
      <c r="S278" s="163">
        <v>44090</v>
      </c>
      <c r="T278" s="163">
        <v>44091</v>
      </c>
      <c r="U278" s="163">
        <v>44092</v>
      </c>
      <c r="V278" s="163">
        <v>44093</v>
      </c>
      <c r="W278" s="163">
        <v>44094</v>
      </c>
      <c r="X278" s="163">
        <v>44095</v>
      </c>
      <c r="Y278" s="163">
        <v>44096</v>
      </c>
      <c r="Z278" s="163">
        <v>44097</v>
      </c>
      <c r="AA278" s="163">
        <v>44098</v>
      </c>
      <c r="AB278"/>
      <c r="AC278"/>
      <c r="AD278"/>
      <c r="AE278"/>
      <c r="AF278"/>
      <c r="AG278"/>
      <c r="AH278"/>
      <c r="AI278"/>
      <c r="AJ278"/>
      <c r="AK278"/>
    </row>
    <row r="279" spans="1:240" x14ac:dyDescent="0.2">
      <c r="A279" s="16"/>
      <c r="B279" s="16"/>
      <c r="C279" s="298" t="s">
        <v>397</v>
      </c>
      <c r="D279" s="164" t="s">
        <v>405</v>
      </c>
      <c r="E279" s="165">
        <v>0.82</v>
      </c>
      <c r="F279" s="165">
        <v>0.82</v>
      </c>
      <c r="G279" s="165">
        <v>0.82</v>
      </c>
      <c r="H279" s="165">
        <v>0.82</v>
      </c>
      <c r="I279" s="165">
        <v>0.82</v>
      </c>
      <c r="J279" s="165">
        <v>0.82</v>
      </c>
      <c r="K279" s="165">
        <v>0.83</v>
      </c>
      <c r="L279" s="165">
        <v>0.83</v>
      </c>
      <c r="M279" s="165">
        <v>0.83</v>
      </c>
      <c r="N279" s="165">
        <v>0.84</v>
      </c>
      <c r="O279" s="165">
        <v>0.83</v>
      </c>
      <c r="P279" s="165">
        <v>0.83</v>
      </c>
      <c r="Q279" s="165">
        <v>0.84</v>
      </c>
      <c r="R279" s="165">
        <v>0.84</v>
      </c>
      <c r="S279" s="165">
        <v>0.85</v>
      </c>
      <c r="T279" s="165">
        <v>0.85</v>
      </c>
      <c r="U279" s="165">
        <v>0.85</v>
      </c>
      <c r="V279" s="165">
        <v>0.85</v>
      </c>
      <c r="W279" s="165">
        <v>0.84</v>
      </c>
      <c r="X279" s="165">
        <v>0.83</v>
      </c>
      <c r="Y279" s="165">
        <v>0.82</v>
      </c>
      <c r="Z279" s="165">
        <v>0.82</v>
      </c>
      <c r="AA279" s="165">
        <v>0.81</v>
      </c>
      <c r="AB279"/>
      <c r="AC279"/>
      <c r="AD279"/>
      <c r="AE279"/>
      <c r="AF279"/>
      <c r="AG279"/>
      <c r="AH279"/>
      <c r="AI279"/>
      <c r="AJ279"/>
      <c r="AK279"/>
    </row>
    <row r="280" spans="1:240" x14ac:dyDescent="0.2">
      <c r="A280" s="16"/>
      <c r="B280" s="16"/>
      <c r="C280" s="298"/>
      <c r="D280" s="166" t="s">
        <v>406</v>
      </c>
      <c r="E280" s="167">
        <v>0.56000000000000005</v>
      </c>
      <c r="F280" s="167">
        <v>0.56000000000000005</v>
      </c>
      <c r="G280" s="167">
        <v>0.56000000000000005</v>
      </c>
      <c r="H280" s="167">
        <v>0.56000000000000005</v>
      </c>
      <c r="I280" s="167">
        <v>0.56000000000000005</v>
      </c>
      <c r="J280" s="167">
        <v>0.56000000000000005</v>
      </c>
      <c r="K280" s="167">
        <v>0.56000000000000005</v>
      </c>
      <c r="L280" s="167">
        <v>0.55000000000000004</v>
      </c>
      <c r="M280" s="167">
        <v>0.55000000000000004</v>
      </c>
      <c r="N280" s="167">
        <v>0.55000000000000004</v>
      </c>
      <c r="O280" s="167">
        <v>0.55000000000000004</v>
      </c>
      <c r="P280" s="167">
        <v>0.55000000000000004</v>
      </c>
      <c r="Q280" s="167">
        <v>0.54</v>
      </c>
      <c r="R280" s="167">
        <v>0.54</v>
      </c>
      <c r="S280" s="167">
        <v>0.53</v>
      </c>
      <c r="T280" s="167">
        <v>0.53</v>
      </c>
      <c r="U280" s="167">
        <v>0.52</v>
      </c>
      <c r="V280" s="167">
        <v>0.52</v>
      </c>
      <c r="W280" s="167">
        <v>0.51</v>
      </c>
      <c r="X280" s="167">
        <v>0.51</v>
      </c>
      <c r="Y280" s="167">
        <v>0.51</v>
      </c>
      <c r="Z280" s="167">
        <v>0.51</v>
      </c>
      <c r="AA280" s="167">
        <v>0.5</v>
      </c>
      <c r="AB280"/>
      <c r="AC280"/>
      <c r="AD280"/>
      <c r="AE280"/>
      <c r="AF280"/>
      <c r="AG280"/>
      <c r="AH280"/>
      <c r="AI280"/>
      <c r="AJ280"/>
      <c r="AK280"/>
    </row>
    <row r="281" spans="1:240" x14ac:dyDescent="0.2">
      <c r="A281" s="16"/>
      <c r="B281" s="16"/>
      <c r="C281" s="298"/>
      <c r="D281" s="166" t="s">
        <v>407</v>
      </c>
      <c r="E281" s="167">
        <v>0.39</v>
      </c>
      <c r="F281" s="167">
        <v>0.39</v>
      </c>
      <c r="G281" s="167">
        <v>0.4</v>
      </c>
      <c r="H281" s="167">
        <v>0.42</v>
      </c>
      <c r="I281" s="167">
        <v>0.42</v>
      </c>
      <c r="J281" s="167">
        <v>0.41</v>
      </c>
      <c r="K281" s="167">
        <v>0.41</v>
      </c>
      <c r="L281" s="167">
        <v>0.4</v>
      </c>
      <c r="M281" s="167">
        <v>0.4</v>
      </c>
      <c r="N281" s="167">
        <v>0.41</v>
      </c>
      <c r="O281" s="167">
        <v>0.41</v>
      </c>
      <c r="P281" s="167">
        <v>0.4</v>
      </c>
      <c r="Q281" s="167">
        <v>0.41</v>
      </c>
      <c r="R281" s="167">
        <v>0.45</v>
      </c>
      <c r="S281" s="167">
        <v>0.49</v>
      </c>
      <c r="T281" s="167">
        <v>0.5</v>
      </c>
      <c r="U281" s="167">
        <v>0.5</v>
      </c>
      <c r="V281" s="167">
        <v>0.5</v>
      </c>
      <c r="W281" s="167">
        <v>0.53</v>
      </c>
      <c r="X281" s="167">
        <v>0.57999999999999996</v>
      </c>
      <c r="Y281" s="167">
        <v>0.6</v>
      </c>
      <c r="Z281" s="167">
        <v>0.64</v>
      </c>
      <c r="AA281" s="167">
        <v>0.67</v>
      </c>
      <c r="AB281"/>
      <c r="AC281"/>
      <c r="AD281"/>
      <c r="AE281"/>
      <c r="AF281"/>
      <c r="AG281"/>
      <c r="AH281"/>
      <c r="AI281"/>
      <c r="AJ281"/>
      <c r="AK281"/>
    </row>
    <row r="282" spans="1:240" x14ac:dyDescent="0.2">
      <c r="A282" s="16"/>
      <c r="B282" s="16"/>
      <c r="C282" s="298"/>
      <c r="D282" s="168" t="s">
        <v>408</v>
      </c>
      <c r="E282" s="169">
        <v>0.24</v>
      </c>
      <c r="F282" s="169">
        <v>0.22</v>
      </c>
      <c r="G282" s="169">
        <v>0.21</v>
      </c>
      <c r="H282" s="169">
        <v>0.21</v>
      </c>
      <c r="I282" s="169">
        <v>0.22</v>
      </c>
      <c r="J282" s="169">
        <v>0.21</v>
      </c>
      <c r="K282" s="169">
        <v>0.56000000000000005</v>
      </c>
      <c r="L282" s="169">
        <v>0.18</v>
      </c>
      <c r="M282" s="169">
        <v>0.2</v>
      </c>
      <c r="N282" s="169">
        <v>0.2</v>
      </c>
      <c r="O282" s="169">
        <v>0.2</v>
      </c>
      <c r="P282" s="169">
        <v>0.2</v>
      </c>
      <c r="Q282" s="169">
        <v>0.21</v>
      </c>
      <c r="R282" s="169">
        <v>0.22</v>
      </c>
      <c r="S282" s="169">
        <v>0.27</v>
      </c>
      <c r="T282" s="169">
        <v>0.28999999999999998</v>
      </c>
      <c r="U282" s="169">
        <v>0.31</v>
      </c>
      <c r="V282" s="169">
        <v>0.35</v>
      </c>
      <c r="W282" s="169">
        <v>0.38</v>
      </c>
      <c r="X282" s="169">
        <v>0.4</v>
      </c>
      <c r="Y282" s="169">
        <v>0.43</v>
      </c>
      <c r="Z282" s="169">
        <v>0.4</v>
      </c>
      <c r="AA282" s="169">
        <v>0.36</v>
      </c>
      <c r="AB282"/>
      <c r="AC282"/>
      <c r="AD282"/>
      <c r="AE282"/>
      <c r="AF282"/>
      <c r="AG282"/>
      <c r="AH282"/>
      <c r="AI282"/>
      <c r="AJ282"/>
      <c r="AK282"/>
    </row>
    <row r="283" spans="1:240" x14ac:dyDescent="0.2">
      <c r="A283" s="16"/>
      <c r="B283" s="16"/>
      <c r="C283" s="299" t="s">
        <v>398</v>
      </c>
      <c r="D283" s="170" t="s">
        <v>405</v>
      </c>
      <c r="E283" s="171">
        <v>0.61</v>
      </c>
      <c r="F283" s="171">
        <v>0.6</v>
      </c>
      <c r="G283" s="171">
        <v>0.59</v>
      </c>
      <c r="H283" s="171">
        <v>0.57999999999999996</v>
      </c>
      <c r="I283" s="171">
        <v>0.56999999999999995</v>
      </c>
      <c r="J283" s="171">
        <v>0.56999999999999995</v>
      </c>
      <c r="K283" s="171">
        <v>0.56000000000000005</v>
      </c>
      <c r="L283" s="171">
        <v>0.56000000000000005</v>
      </c>
      <c r="M283" s="171">
        <v>0.56999999999999995</v>
      </c>
      <c r="N283" s="171">
        <v>0.59</v>
      </c>
      <c r="O283" s="171">
        <v>0.6</v>
      </c>
      <c r="P283" s="171">
        <v>0.62</v>
      </c>
      <c r="Q283" s="171">
        <v>0.63</v>
      </c>
      <c r="R283" s="171">
        <v>0.64</v>
      </c>
      <c r="S283" s="171">
        <v>0.65</v>
      </c>
      <c r="T283" s="171">
        <v>0.65</v>
      </c>
      <c r="U283" s="171">
        <v>0.66</v>
      </c>
      <c r="V283" s="171">
        <v>0.66</v>
      </c>
      <c r="W283" s="171">
        <v>0.65</v>
      </c>
      <c r="X283" s="171">
        <v>0.66</v>
      </c>
      <c r="Y283" s="171">
        <v>0.65</v>
      </c>
      <c r="Z283" s="171">
        <v>0.65</v>
      </c>
      <c r="AA283" s="171">
        <v>0.64</v>
      </c>
      <c r="AB283"/>
      <c r="AC283"/>
      <c r="AD283"/>
      <c r="AE283"/>
      <c r="AF283"/>
      <c r="AG283"/>
      <c r="AH283"/>
      <c r="AI283"/>
      <c r="AJ283"/>
      <c r="AK283"/>
    </row>
    <row r="284" spans="1:240" x14ac:dyDescent="0.2">
      <c r="A284" s="16"/>
      <c r="B284" s="16"/>
      <c r="C284" s="299"/>
      <c r="D284" s="170" t="s">
        <v>406</v>
      </c>
      <c r="E284" s="171">
        <v>0.49</v>
      </c>
      <c r="F284" s="171">
        <v>0.5</v>
      </c>
      <c r="G284" s="171">
        <v>0.5</v>
      </c>
      <c r="H284" s="171">
        <v>0.51</v>
      </c>
      <c r="I284" s="171">
        <v>0.52</v>
      </c>
      <c r="J284" s="171">
        <v>0.52</v>
      </c>
      <c r="K284" s="171">
        <v>0.52</v>
      </c>
      <c r="L284" s="171">
        <v>0.52</v>
      </c>
      <c r="M284" s="171">
        <v>0.52</v>
      </c>
      <c r="N284" s="171">
        <v>0.52</v>
      </c>
      <c r="O284" s="171">
        <v>0.5</v>
      </c>
      <c r="P284" s="171">
        <v>0.5</v>
      </c>
      <c r="Q284" s="171">
        <v>0.5</v>
      </c>
      <c r="R284" s="171">
        <v>0.48</v>
      </c>
      <c r="S284" s="171">
        <v>0.47</v>
      </c>
      <c r="T284" s="171">
        <v>0.47</v>
      </c>
      <c r="U284" s="171">
        <v>0.47</v>
      </c>
      <c r="V284" s="171">
        <v>0.46</v>
      </c>
      <c r="W284" s="171">
        <v>0.46</v>
      </c>
      <c r="X284" s="171">
        <v>0.46</v>
      </c>
      <c r="Y284" s="171">
        <v>0.46</v>
      </c>
      <c r="Z284" s="171">
        <v>0.46</v>
      </c>
      <c r="AA284" s="171">
        <v>0.46</v>
      </c>
      <c r="AB284"/>
      <c r="AC284"/>
      <c r="AD284"/>
      <c r="AE284"/>
      <c r="AF284"/>
      <c r="AG284"/>
      <c r="AH284"/>
      <c r="AI284"/>
      <c r="AJ284"/>
      <c r="AK284"/>
    </row>
    <row r="285" spans="1:240" x14ac:dyDescent="0.2">
      <c r="A285" s="16"/>
      <c r="B285" s="16"/>
      <c r="C285" s="299"/>
      <c r="D285" s="170" t="s">
        <v>407</v>
      </c>
      <c r="E285" s="171">
        <v>0.28999999999999998</v>
      </c>
      <c r="F285" s="171">
        <v>0.28999999999999998</v>
      </c>
      <c r="G285" s="171">
        <v>0.36</v>
      </c>
      <c r="H285" s="171">
        <v>0.43</v>
      </c>
      <c r="I285" s="171">
        <v>0.5</v>
      </c>
      <c r="J285" s="171">
        <v>0.5</v>
      </c>
      <c r="K285" s="171">
        <v>0.5</v>
      </c>
      <c r="L285" s="171">
        <v>0.5</v>
      </c>
      <c r="M285" s="171">
        <v>0.5</v>
      </c>
      <c r="N285" s="171">
        <v>0.5</v>
      </c>
      <c r="O285" s="171">
        <v>0.5</v>
      </c>
      <c r="P285" s="171">
        <v>0.43</v>
      </c>
      <c r="Q285" s="171">
        <v>0.36</v>
      </c>
      <c r="R285" s="171">
        <v>0.28999999999999998</v>
      </c>
      <c r="S285" s="171">
        <v>0.21</v>
      </c>
      <c r="T285" s="171">
        <v>0.14000000000000001</v>
      </c>
      <c r="U285" s="171">
        <v>7.0000000000000007E-2</v>
      </c>
      <c r="V285" s="171">
        <v>0</v>
      </c>
      <c r="W285" s="171">
        <v>7.0000000000000007E-2</v>
      </c>
      <c r="X285" s="171">
        <v>7.0000000000000007E-2</v>
      </c>
      <c r="Y285" s="171">
        <v>0.14000000000000001</v>
      </c>
      <c r="Z285" s="171">
        <v>0.21</v>
      </c>
      <c r="AA285" s="171">
        <v>0.28999999999999998</v>
      </c>
      <c r="AB285"/>
      <c r="AC285"/>
      <c r="AD285"/>
      <c r="AE285"/>
      <c r="AF285"/>
      <c r="AG285"/>
      <c r="AH285"/>
      <c r="AI285"/>
      <c r="AJ285"/>
      <c r="AK285"/>
    </row>
    <row r="286" spans="1:240" x14ac:dyDescent="0.2">
      <c r="A286" s="16"/>
      <c r="B286" s="16"/>
      <c r="C286" s="299"/>
      <c r="D286" s="170" t="s">
        <v>408</v>
      </c>
      <c r="E286" s="171">
        <v>0.05</v>
      </c>
      <c r="F286" s="171">
        <v>0.05</v>
      </c>
      <c r="G286" s="171">
        <v>0.14000000000000001</v>
      </c>
      <c r="H286" s="171">
        <v>0.24</v>
      </c>
      <c r="I286" s="171">
        <v>0.33</v>
      </c>
      <c r="J286" s="171">
        <v>0.48</v>
      </c>
      <c r="K286" s="171">
        <v>0.52</v>
      </c>
      <c r="L286" s="171">
        <v>0.52</v>
      </c>
      <c r="M286" s="171">
        <v>0.52</v>
      </c>
      <c r="N286" s="171">
        <v>0.43</v>
      </c>
      <c r="O286" s="171">
        <v>0.33</v>
      </c>
      <c r="P286" s="171">
        <v>0.24</v>
      </c>
      <c r="Q286" s="171">
        <v>0.1</v>
      </c>
      <c r="R286" s="171">
        <v>0.05</v>
      </c>
      <c r="S286" s="171">
        <v>0.05</v>
      </c>
      <c r="T286" s="171">
        <v>0.05</v>
      </c>
      <c r="U286" s="171">
        <v>0.05</v>
      </c>
      <c r="V286" s="171">
        <v>0.05</v>
      </c>
      <c r="W286" s="171">
        <v>0.05</v>
      </c>
      <c r="X286" s="171">
        <v>0.1</v>
      </c>
      <c r="Y286" s="171">
        <v>0.1</v>
      </c>
      <c r="Z286" s="171">
        <v>0.1</v>
      </c>
      <c r="AA286" s="171">
        <v>0.14000000000000001</v>
      </c>
      <c r="AB286"/>
      <c r="AC286"/>
      <c r="AD286"/>
      <c r="AE286"/>
      <c r="AF286"/>
      <c r="AG286"/>
      <c r="AH286"/>
      <c r="AI286"/>
      <c r="AJ286"/>
      <c r="AK286"/>
    </row>
    <row r="287" spans="1:240" x14ac:dyDescent="0.2">
      <c r="A287" s="16"/>
      <c r="B287" s="16"/>
      <c r="C287" s="300" t="s">
        <v>399</v>
      </c>
      <c r="D287" s="172" t="s">
        <v>405</v>
      </c>
      <c r="E287" s="173">
        <v>0.6</v>
      </c>
      <c r="F287" s="173">
        <v>0.61</v>
      </c>
      <c r="G287" s="173">
        <v>0.62</v>
      </c>
      <c r="H287" s="173">
        <v>0.62</v>
      </c>
      <c r="I287" s="173">
        <v>0.62</v>
      </c>
      <c r="J287" s="173">
        <v>0.63</v>
      </c>
      <c r="K287" s="173">
        <v>0.63</v>
      </c>
      <c r="L287" s="173">
        <v>0.62</v>
      </c>
      <c r="M287" s="173">
        <v>0.61</v>
      </c>
      <c r="N287" s="173">
        <v>0.6</v>
      </c>
      <c r="O287" s="173">
        <v>0.57999999999999996</v>
      </c>
      <c r="P287" s="173">
        <v>0.56999999999999995</v>
      </c>
      <c r="Q287" s="173">
        <v>0.57999999999999996</v>
      </c>
      <c r="R287" s="173">
        <v>0.54</v>
      </c>
      <c r="S287" s="173">
        <v>0.52</v>
      </c>
      <c r="T287" s="173">
        <v>0.5</v>
      </c>
      <c r="U287" s="173">
        <v>0.49</v>
      </c>
      <c r="V287" s="173">
        <v>0.49</v>
      </c>
      <c r="W287" s="173">
        <v>0.48</v>
      </c>
      <c r="X287" s="173">
        <v>0.48</v>
      </c>
      <c r="Y287" s="173">
        <v>0.49</v>
      </c>
      <c r="Z287" s="173">
        <v>0.5</v>
      </c>
      <c r="AA287" s="173">
        <v>0.51</v>
      </c>
      <c r="AB287"/>
      <c r="AC287"/>
      <c r="AD287"/>
      <c r="AE287"/>
      <c r="AF287"/>
      <c r="AG287"/>
      <c r="AH287"/>
      <c r="AI287"/>
      <c r="AJ287"/>
      <c r="AK287"/>
    </row>
    <row r="288" spans="1:240" x14ac:dyDescent="0.2">
      <c r="A288" s="16"/>
      <c r="B288" s="16"/>
      <c r="C288" s="300"/>
      <c r="D288" s="174" t="s">
        <v>406</v>
      </c>
      <c r="E288" s="175">
        <v>0.28000000000000003</v>
      </c>
      <c r="F288" s="175">
        <v>0.28000000000000003</v>
      </c>
      <c r="G288" s="175">
        <v>0.28999999999999998</v>
      </c>
      <c r="H288" s="175">
        <v>0.28999999999999998</v>
      </c>
      <c r="I288" s="175">
        <v>0.3</v>
      </c>
      <c r="J288" s="175">
        <v>0.3</v>
      </c>
      <c r="K288" s="175">
        <v>0.31</v>
      </c>
      <c r="L288" s="175">
        <v>0.32</v>
      </c>
      <c r="M288" s="175">
        <v>0.32</v>
      </c>
      <c r="N288" s="175">
        <v>0.31</v>
      </c>
      <c r="O288" s="175">
        <v>0.31</v>
      </c>
      <c r="P288" s="175">
        <v>0.3</v>
      </c>
      <c r="Q288" s="175">
        <v>0.3</v>
      </c>
      <c r="R288" s="175">
        <v>0.28999999999999998</v>
      </c>
      <c r="S288" s="175">
        <v>0.28999999999999998</v>
      </c>
      <c r="T288" s="175">
        <v>0.28000000000000003</v>
      </c>
      <c r="U288" s="175">
        <v>0.28000000000000003</v>
      </c>
      <c r="V288" s="175">
        <v>0.27</v>
      </c>
      <c r="W288" s="175">
        <v>0.26</v>
      </c>
      <c r="X288" s="175">
        <v>0.25</v>
      </c>
      <c r="Y288" s="175">
        <v>0.24</v>
      </c>
      <c r="Z288" s="175">
        <v>0.22</v>
      </c>
      <c r="AA288" s="175">
        <v>0.21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0"/>
      <c r="D289" s="174" t="s">
        <v>407</v>
      </c>
      <c r="E289" s="175">
        <v>0.17</v>
      </c>
      <c r="F289" s="175">
        <v>0.18</v>
      </c>
      <c r="G289" s="175">
        <v>0.16</v>
      </c>
      <c r="H289" s="175">
        <v>0.16</v>
      </c>
      <c r="I289" s="175">
        <v>0.16</v>
      </c>
      <c r="J289" s="175">
        <v>0.16</v>
      </c>
      <c r="K289" s="175">
        <v>0.14000000000000001</v>
      </c>
      <c r="L289" s="175">
        <v>0.13</v>
      </c>
      <c r="M289" s="175">
        <v>0.12</v>
      </c>
      <c r="N289" s="175">
        <v>0.12</v>
      </c>
      <c r="O289" s="175">
        <v>0.1</v>
      </c>
      <c r="P289" s="175">
        <v>0.09</v>
      </c>
      <c r="Q289" s="175">
        <v>0.09</v>
      </c>
      <c r="R289" s="175">
        <v>0.09</v>
      </c>
      <c r="S289" s="175">
        <v>0.09</v>
      </c>
      <c r="T289" s="175">
        <v>0.1</v>
      </c>
      <c r="U289" s="175">
        <v>0.1</v>
      </c>
      <c r="V289" s="175">
        <v>0.12</v>
      </c>
      <c r="W289" s="175">
        <v>0.12</v>
      </c>
      <c r="X289" s="175">
        <v>0.12</v>
      </c>
      <c r="Y289" s="175">
        <v>0.13</v>
      </c>
      <c r="Z289" s="175">
        <v>0.13</v>
      </c>
      <c r="AA289" s="175">
        <v>0.21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0"/>
      <c r="D290" s="176" t="s">
        <v>408</v>
      </c>
      <c r="E290" s="177">
        <v>0.13</v>
      </c>
      <c r="F290" s="177">
        <v>0.13</v>
      </c>
      <c r="G290" s="177">
        <v>0.16</v>
      </c>
      <c r="H290" s="177">
        <v>0.18</v>
      </c>
      <c r="I290" s="177">
        <v>0.18</v>
      </c>
      <c r="J290" s="177">
        <v>0.16</v>
      </c>
      <c r="K290" s="177">
        <v>0.14000000000000001</v>
      </c>
      <c r="L290" s="177">
        <v>0.14000000000000001</v>
      </c>
      <c r="M290" s="177">
        <v>0.11</v>
      </c>
      <c r="N290" s="177">
        <v>0.11</v>
      </c>
      <c r="O290" s="177">
        <v>0.11</v>
      </c>
      <c r="P290" s="177">
        <v>0.12</v>
      </c>
      <c r="Q290" s="177">
        <v>0.13</v>
      </c>
      <c r="R290" s="177">
        <v>0.14000000000000001</v>
      </c>
      <c r="S290" s="177">
        <v>0.16</v>
      </c>
      <c r="T290" s="177">
        <v>0.17</v>
      </c>
      <c r="U290" s="177">
        <v>0.16</v>
      </c>
      <c r="V290" s="177">
        <v>0.14000000000000001</v>
      </c>
      <c r="W290" s="177">
        <v>0.14000000000000001</v>
      </c>
      <c r="X290" s="177">
        <v>0.14000000000000001</v>
      </c>
      <c r="Y290" s="177">
        <v>0.13</v>
      </c>
      <c r="Z290" s="177">
        <v>0.14000000000000001</v>
      </c>
      <c r="AA290" s="177">
        <v>0.13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 t="s">
        <v>400</v>
      </c>
      <c r="D291" s="178" t="s">
        <v>405</v>
      </c>
      <c r="E291" s="179">
        <v>0.61</v>
      </c>
      <c r="F291" s="179">
        <v>0.62</v>
      </c>
      <c r="G291" s="179">
        <v>0.62</v>
      </c>
      <c r="H291" s="179">
        <v>0.62</v>
      </c>
      <c r="I291" s="179">
        <v>0.62</v>
      </c>
      <c r="J291" s="179">
        <v>0.63</v>
      </c>
      <c r="K291" s="179">
        <v>0.62</v>
      </c>
      <c r="L291" s="179">
        <v>0.62</v>
      </c>
      <c r="M291" s="179">
        <v>0.62</v>
      </c>
      <c r="N291" s="179">
        <v>0.63</v>
      </c>
      <c r="O291" s="179">
        <v>0.64</v>
      </c>
      <c r="P291" s="179">
        <v>0.64</v>
      </c>
      <c r="Q291" s="179">
        <v>0.65</v>
      </c>
      <c r="R291" s="179">
        <v>0.65</v>
      </c>
      <c r="S291" s="179">
        <v>0.67</v>
      </c>
      <c r="T291" s="179">
        <v>0.66</v>
      </c>
      <c r="U291" s="179">
        <v>0.65</v>
      </c>
      <c r="V291" s="179">
        <v>0.65</v>
      </c>
      <c r="W291" s="179">
        <v>0.64</v>
      </c>
      <c r="X291" s="179">
        <v>0.63</v>
      </c>
      <c r="Y291" s="179">
        <v>0.63</v>
      </c>
      <c r="Z291" s="179">
        <v>0.61</v>
      </c>
      <c r="AA291" s="179">
        <v>0.6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406</v>
      </c>
      <c r="E292" s="179">
        <v>0.47</v>
      </c>
      <c r="F292" s="179">
        <v>0.47</v>
      </c>
      <c r="G292" s="179">
        <v>0.47</v>
      </c>
      <c r="H292" s="179">
        <v>0.48</v>
      </c>
      <c r="I292" s="179">
        <v>0.49</v>
      </c>
      <c r="J292" s="179">
        <v>0.5</v>
      </c>
      <c r="K292" s="179">
        <v>0.51</v>
      </c>
      <c r="L292" s="179">
        <v>0.52</v>
      </c>
      <c r="M292" s="179">
        <v>0.52</v>
      </c>
      <c r="N292" s="179">
        <v>0.52</v>
      </c>
      <c r="O292" s="179">
        <v>0.53</v>
      </c>
      <c r="P292" s="179">
        <v>0.53</v>
      </c>
      <c r="Q292" s="179">
        <v>0.52</v>
      </c>
      <c r="R292" s="179">
        <v>0.51</v>
      </c>
      <c r="S292" s="179">
        <v>0.49</v>
      </c>
      <c r="T292" s="179">
        <v>0.49</v>
      </c>
      <c r="U292" s="179">
        <v>0.48</v>
      </c>
      <c r="V292" s="179">
        <v>0.48</v>
      </c>
      <c r="W292" s="179">
        <v>0.47</v>
      </c>
      <c r="X292" s="179">
        <v>0.48</v>
      </c>
      <c r="Y292" s="179">
        <v>0.47</v>
      </c>
      <c r="Z292" s="179">
        <v>0.46</v>
      </c>
      <c r="AA292" s="179">
        <v>0.46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1"/>
      <c r="D293" s="178" t="s">
        <v>407</v>
      </c>
      <c r="E293" s="179">
        <v>0.09</v>
      </c>
      <c r="F293" s="179">
        <v>0.12</v>
      </c>
      <c r="G293" s="179">
        <v>0.14000000000000001</v>
      </c>
      <c r="H293" s="179">
        <v>0.16</v>
      </c>
      <c r="I293" s="179">
        <v>0.21</v>
      </c>
      <c r="J293" s="179">
        <v>0.26</v>
      </c>
      <c r="K293" s="179">
        <v>0.28999999999999998</v>
      </c>
      <c r="L293" s="179">
        <v>0.31</v>
      </c>
      <c r="M293" s="179">
        <v>0.3</v>
      </c>
      <c r="N293" s="179">
        <v>0.3</v>
      </c>
      <c r="O293" s="179">
        <v>0.31</v>
      </c>
      <c r="P293" s="179">
        <v>0.3</v>
      </c>
      <c r="Q293" s="179">
        <v>0.28000000000000003</v>
      </c>
      <c r="R293" s="179">
        <v>0.28000000000000003</v>
      </c>
      <c r="S293" s="179">
        <v>0.3</v>
      </c>
      <c r="T293" s="179">
        <v>0.31</v>
      </c>
      <c r="U293" s="179">
        <v>0.31</v>
      </c>
      <c r="V293" s="179">
        <v>0.3</v>
      </c>
      <c r="W293" s="179">
        <v>0.31</v>
      </c>
      <c r="X293" s="179">
        <v>0.31</v>
      </c>
      <c r="Y293" s="179">
        <v>0.3</v>
      </c>
      <c r="Z293" s="179">
        <v>0.25</v>
      </c>
      <c r="AA293" s="179">
        <v>0.2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1"/>
      <c r="D294" s="178" t="s">
        <v>408</v>
      </c>
      <c r="E294" s="179">
        <v>0.11</v>
      </c>
      <c r="F294" s="179">
        <v>0.1</v>
      </c>
      <c r="G294" s="179">
        <v>0.09</v>
      </c>
      <c r="H294" s="179">
        <v>0.08</v>
      </c>
      <c r="I294" s="179">
        <v>7.0000000000000007E-2</v>
      </c>
      <c r="J294" s="179">
        <v>0.05</v>
      </c>
      <c r="K294" s="179">
        <v>0.02</v>
      </c>
      <c r="L294" s="179">
        <v>0.05</v>
      </c>
      <c r="M294" s="179">
        <v>0.06</v>
      </c>
      <c r="N294" s="179">
        <v>0.08</v>
      </c>
      <c r="O294" s="179">
        <v>0.08</v>
      </c>
      <c r="P294" s="179">
        <v>0.08</v>
      </c>
      <c r="Q294" s="179">
        <v>0.11</v>
      </c>
      <c r="R294" s="179">
        <v>0.11</v>
      </c>
      <c r="S294" s="179">
        <v>7.0000000000000007E-2</v>
      </c>
      <c r="T294" s="179">
        <v>0.05</v>
      </c>
      <c r="U294" s="179">
        <v>0.05</v>
      </c>
      <c r="V294" s="179">
        <v>0.03</v>
      </c>
      <c r="W294" s="179">
        <v>0.04</v>
      </c>
      <c r="X294" s="179">
        <v>0.06</v>
      </c>
      <c r="Y294" s="179">
        <v>0.09</v>
      </c>
      <c r="Z294" s="179">
        <v>0.12</v>
      </c>
      <c r="AA294" s="179">
        <v>0.14000000000000001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 t="s">
        <v>409</v>
      </c>
      <c r="D295" s="180" t="s">
        <v>405</v>
      </c>
      <c r="E295" s="181">
        <v>0.72</v>
      </c>
      <c r="F295" s="181">
        <v>0.72</v>
      </c>
      <c r="G295" s="181">
        <v>0.73</v>
      </c>
      <c r="H295" s="181">
        <v>0.72</v>
      </c>
      <c r="I295" s="181">
        <v>0.72</v>
      </c>
      <c r="J295" s="181">
        <v>0.73</v>
      </c>
      <c r="K295" s="181">
        <v>0.73</v>
      </c>
      <c r="L295" s="181">
        <v>0.72</v>
      </c>
      <c r="M295" s="181">
        <v>0.73</v>
      </c>
      <c r="N295" s="181">
        <v>0.73</v>
      </c>
      <c r="O295" s="181">
        <v>0.73</v>
      </c>
      <c r="P295" s="181">
        <v>0.73</v>
      </c>
      <c r="Q295" s="181">
        <v>0.74</v>
      </c>
      <c r="R295" s="181">
        <v>0.74</v>
      </c>
      <c r="S295" s="181">
        <v>0.74</v>
      </c>
      <c r="T295" s="181">
        <v>0.74</v>
      </c>
      <c r="U295" s="181">
        <v>0.74</v>
      </c>
      <c r="V295" s="181">
        <v>0.74</v>
      </c>
      <c r="W295" s="181">
        <v>0.73</v>
      </c>
      <c r="X295" s="181">
        <v>0.72</v>
      </c>
      <c r="Y295" s="181">
        <v>0.72</v>
      </c>
      <c r="Z295" s="181">
        <v>0.71</v>
      </c>
      <c r="AA295" s="181">
        <v>0.71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2" t="s">
        <v>408</v>
      </c>
      <c r="E296" s="183">
        <v>0.49</v>
      </c>
      <c r="F296" s="183">
        <v>0.49</v>
      </c>
      <c r="G296" s="183">
        <v>0.49</v>
      </c>
      <c r="H296" s="183">
        <v>0.5</v>
      </c>
      <c r="I296" s="183">
        <v>0.5</v>
      </c>
      <c r="J296" s="183">
        <v>0.5</v>
      </c>
      <c r="K296" s="183">
        <v>0.5</v>
      </c>
      <c r="L296" s="183">
        <v>0.5</v>
      </c>
      <c r="M296" s="183">
        <v>0.5</v>
      </c>
      <c r="N296" s="183">
        <v>0.5</v>
      </c>
      <c r="O296" s="183">
        <v>0.5</v>
      </c>
      <c r="P296" s="183">
        <v>0.5</v>
      </c>
      <c r="Q296" s="183">
        <v>0.49</v>
      </c>
      <c r="R296" s="183">
        <v>0.48</v>
      </c>
      <c r="S296" s="183">
        <v>0.48</v>
      </c>
      <c r="T296" s="183">
        <v>0.47</v>
      </c>
      <c r="U296" s="183">
        <v>0.47</v>
      </c>
      <c r="V296" s="183">
        <v>0.46</v>
      </c>
      <c r="W296" s="183">
        <v>0.45</v>
      </c>
      <c r="X296" s="183">
        <v>0.45</v>
      </c>
      <c r="Y296" s="183">
        <v>0.45</v>
      </c>
      <c r="Z296" s="183">
        <v>0.44</v>
      </c>
      <c r="AA296" s="183">
        <v>0.43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2"/>
      <c r="D297" s="182" t="s">
        <v>407</v>
      </c>
      <c r="E297" s="183">
        <v>0.24</v>
      </c>
      <c r="F297" s="183">
        <v>0.26</v>
      </c>
      <c r="G297" s="183">
        <v>0.27</v>
      </c>
      <c r="H297" s="183">
        <v>0.28000000000000003</v>
      </c>
      <c r="I297" s="183">
        <v>0.3</v>
      </c>
      <c r="J297" s="183">
        <v>0.31</v>
      </c>
      <c r="K297" s="183">
        <v>0.32</v>
      </c>
      <c r="L297" s="183">
        <v>0.32</v>
      </c>
      <c r="M297" s="183">
        <v>0.31</v>
      </c>
      <c r="N297" s="183">
        <v>0.31</v>
      </c>
      <c r="O297" s="183">
        <v>0.31</v>
      </c>
      <c r="P297" s="183">
        <v>0.28999999999999998</v>
      </c>
      <c r="Q297" s="183">
        <v>0.28000000000000003</v>
      </c>
      <c r="R297" s="183">
        <v>0.28999999999999998</v>
      </c>
      <c r="S297" s="183">
        <v>0.31</v>
      </c>
      <c r="T297" s="183">
        <v>0.32</v>
      </c>
      <c r="U297" s="183">
        <v>0.31</v>
      </c>
      <c r="V297" s="183">
        <v>0.31</v>
      </c>
      <c r="W297" s="183">
        <v>0.33</v>
      </c>
      <c r="X297" s="183">
        <v>0.35</v>
      </c>
      <c r="Y297" s="183">
        <v>0.36</v>
      </c>
      <c r="Z297" s="183">
        <v>0.36</v>
      </c>
      <c r="AA297" s="183">
        <v>0.38</v>
      </c>
      <c r="AB297"/>
      <c r="AC297"/>
      <c r="AD297"/>
      <c r="AE297"/>
      <c r="AF297"/>
      <c r="AG297"/>
      <c r="AH297"/>
      <c r="AI297"/>
      <c r="AJ297"/>
      <c r="AK297"/>
    </row>
    <row r="298" spans="1:240" x14ac:dyDescent="0.2">
      <c r="A298" s="16"/>
      <c r="B298" s="16"/>
      <c r="C298" s="302"/>
      <c r="D298" s="184" t="s">
        <v>408</v>
      </c>
      <c r="E298" s="185">
        <v>0.17</v>
      </c>
      <c r="F298" s="185">
        <v>0.17</v>
      </c>
      <c r="G298" s="185">
        <v>0.17</v>
      </c>
      <c r="H298" s="185">
        <v>0.18</v>
      </c>
      <c r="I298" s="185">
        <v>0.18</v>
      </c>
      <c r="J298" s="185">
        <v>0.17</v>
      </c>
      <c r="K298" s="185">
        <v>0.16</v>
      </c>
      <c r="L298" s="185">
        <v>0.15</v>
      </c>
      <c r="M298" s="185">
        <v>0.16</v>
      </c>
      <c r="N298" s="185">
        <v>0.16</v>
      </c>
      <c r="O298" s="185">
        <v>0.16</v>
      </c>
      <c r="P298" s="185">
        <v>0.15</v>
      </c>
      <c r="Q298" s="185">
        <v>0.16</v>
      </c>
      <c r="R298" s="185">
        <v>0.16</v>
      </c>
      <c r="S298" s="185">
        <v>0.18</v>
      </c>
      <c r="T298" s="185">
        <v>0.19</v>
      </c>
      <c r="U298" s="185">
        <v>0.19</v>
      </c>
      <c r="V298" s="185">
        <v>0.19</v>
      </c>
      <c r="W298" s="185">
        <v>0.21</v>
      </c>
      <c r="X298" s="185">
        <v>0.22</v>
      </c>
      <c r="Y298" s="185">
        <v>0.23</v>
      </c>
      <c r="Z298" s="185">
        <v>0.23</v>
      </c>
      <c r="AA298" s="185">
        <v>0.22</v>
      </c>
      <c r="AB298"/>
      <c r="AC298"/>
      <c r="AD298"/>
      <c r="AE298"/>
      <c r="AF298"/>
      <c r="AG298"/>
      <c r="AH298"/>
      <c r="AI298"/>
      <c r="AJ298"/>
      <c r="AK298"/>
    </row>
    <row r="299" spans="1:240" x14ac:dyDescent="0.2">
      <c r="A299" s="16"/>
      <c r="B299" s="16"/>
      <c r="C299" s="303" t="s">
        <v>410</v>
      </c>
      <c r="D299" s="303"/>
      <c r="E299"/>
      <c r="F299"/>
      <c r="H299" s="16"/>
    </row>
    <row r="300" spans="1:240" x14ac:dyDescent="0.2">
      <c r="A300" s="16"/>
      <c r="B300" s="16"/>
      <c r="C300" s="186" t="s">
        <v>411</v>
      </c>
      <c r="D300"/>
      <c r="E300"/>
      <c r="F300"/>
      <c r="H300" s="16"/>
    </row>
    <row r="301" spans="1:240" x14ac:dyDescent="0.2">
      <c r="A301" s="16"/>
      <c r="B301" s="16"/>
      <c r="C301" s="16"/>
      <c r="D301" s="16"/>
      <c r="H301" s="16"/>
      <c r="O301" s="15"/>
      <c r="P301" s="126"/>
      <c r="Q301" s="15"/>
      <c r="R301" s="15"/>
      <c r="S301" s="15"/>
      <c r="T301" s="127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</row>
    <row r="302" spans="1:240" s="189" customFormat="1" ht="11.25" x14ac:dyDescent="0.2">
      <c r="A302" s="187"/>
      <c r="B302" s="187"/>
      <c r="C302" s="187"/>
      <c r="D302" s="187"/>
      <c r="E302" s="16"/>
      <c r="F302" s="16"/>
      <c r="G302" s="16"/>
      <c r="H302" s="17"/>
      <c r="I302" s="16"/>
      <c r="J302" s="16"/>
      <c r="K302" s="16"/>
      <c r="L302" s="16"/>
      <c r="M302" s="16"/>
      <c r="N302" s="16"/>
      <c r="O302" s="16"/>
      <c r="P302" s="17"/>
      <c r="Q302" s="16"/>
      <c r="R302" s="16"/>
      <c r="S302" s="16"/>
      <c r="T302" s="18"/>
      <c r="U302" s="188"/>
      <c r="V302" s="19"/>
      <c r="W302" s="188"/>
      <c r="X302" s="188"/>
    </row>
    <row r="303" spans="1:240" s="189" customFormat="1" ht="21.95" customHeight="1" x14ac:dyDescent="0.2">
      <c r="A303" s="187"/>
      <c r="B303" s="187"/>
      <c r="C303" s="187"/>
      <c r="D303" s="190" t="s">
        <v>412</v>
      </c>
      <c r="E303" s="191" t="s">
        <v>15</v>
      </c>
      <c r="F303" s="191" t="s">
        <v>16</v>
      </c>
      <c r="G303" s="191" t="s">
        <v>17</v>
      </c>
      <c r="H303" s="304" t="s">
        <v>18</v>
      </c>
      <c r="I303" s="304"/>
      <c r="J303" s="16"/>
      <c r="K303" s="16"/>
      <c r="L303" s="16"/>
      <c r="M303" s="16"/>
      <c r="N303" s="16"/>
      <c r="O303" s="16"/>
      <c r="P303" s="17"/>
      <c r="Q303" s="16"/>
      <c r="R303" s="16"/>
      <c r="S303" s="16"/>
      <c r="T303" s="18"/>
      <c r="U303" s="188"/>
      <c r="V303" s="19"/>
      <c r="W303" s="188"/>
      <c r="X303" s="188"/>
    </row>
    <row r="304" spans="1:240" ht="14.65" customHeight="1" x14ac:dyDescent="0.2">
      <c r="D304" s="192" t="s">
        <v>405</v>
      </c>
      <c r="E304" s="193">
        <f>E244</f>
        <v>1085</v>
      </c>
      <c r="F304" s="193">
        <f>F244</f>
        <v>753</v>
      </c>
      <c r="G304" s="193">
        <f>G244</f>
        <v>332</v>
      </c>
      <c r="H304" s="305">
        <f>F304/E304</f>
        <v>0.6940092165898617</v>
      </c>
      <c r="I304" s="305"/>
      <c r="M304" s="306"/>
      <c r="N304" s="306"/>
    </row>
    <row r="305" spans="1:14" ht="14.65" customHeight="1" x14ac:dyDescent="0.2">
      <c r="D305" s="192" t="s">
        <v>413</v>
      </c>
      <c r="E305" s="193">
        <f>I244</f>
        <v>1493</v>
      </c>
      <c r="F305" s="193">
        <f>J244</f>
        <v>603</v>
      </c>
      <c r="G305" s="193">
        <f>K244</f>
        <v>890</v>
      </c>
      <c r="H305" s="305">
        <f>F305/E305</f>
        <v>0.40388479571332886</v>
      </c>
      <c r="I305" s="305"/>
    </row>
    <row r="306" spans="1:14" ht="14.65" customHeight="1" x14ac:dyDescent="0.2">
      <c r="D306" s="192" t="s">
        <v>407</v>
      </c>
      <c r="E306" s="193">
        <f>M244</f>
        <v>44</v>
      </c>
      <c r="F306" s="193">
        <f>N244</f>
        <v>19</v>
      </c>
      <c r="G306" s="193">
        <f>O244</f>
        <v>25</v>
      </c>
      <c r="H306" s="305">
        <f>F306/E306</f>
        <v>0.43181818181818182</v>
      </c>
      <c r="I306" s="305"/>
    </row>
    <row r="307" spans="1:14" ht="14.65" customHeight="1" x14ac:dyDescent="0.2">
      <c r="D307" s="192" t="s">
        <v>414</v>
      </c>
      <c r="E307" s="193">
        <f>Q244</f>
        <v>59</v>
      </c>
      <c r="F307" s="193">
        <f>R244</f>
        <v>10</v>
      </c>
      <c r="G307" s="193">
        <f>S244</f>
        <v>49</v>
      </c>
      <c r="H307" s="305">
        <f>F307/E307</f>
        <v>0.16949152542372881</v>
      </c>
      <c r="I307" s="305"/>
    </row>
    <row r="308" spans="1:14" ht="14.65" customHeight="1" x14ac:dyDescent="0.2">
      <c r="D308" s="194" t="s">
        <v>401</v>
      </c>
      <c r="E308" s="158">
        <f>SUM(E304:E307)</f>
        <v>2681</v>
      </c>
      <c r="F308" s="158">
        <f>SUM(F304:F307)</f>
        <v>1385</v>
      </c>
      <c r="G308" s="158">
        <f>SUM(G304:G307)</f>
        <v>1296</v>
      </c>
      <c r="H308" s="307">
        <f>F308/E308</f>
        <v>0.51659828422230514</v>
      </c>
      <c r="I308" s="307"/>
    </row>
    <row r="310" spans="1:14" ht="87" customHeight="1" x14ac:dyDescent="0.2">
      <c r="D310" s="190" t="s">
        <v>415</v>
      </c>
      <c r="E310" s="195" t="s">
        <v>416</v>
      </c>
      <c r="F310" s="195" t="s">
        <v>417</v>
      </c>
      <c r="G310" s="195" t="s">
        <v>418</v>
      </c>
      <c r="H310" s="308" t="s">
        <v>419</v>
      </c>
      <c r="I310" s="308"/>
    </row>
    <row r="311" spans="1:14" ht="14.65" customHeight="1" x14ac:dyDescent="0.2">
      <c r="D311" s="192" t="s">
        <v>405</v>
      </c>
      <c r="E311" s="193">
        <f>F304</f>
        <v>753</v>
      </c>
      <c r="F311" s="193">
        <f>U244</f>
        <v>49</v>
      </c>
      <c r="G311" s="193">
        <v>108</v>
      </c>
      <c r="H311" s="309">
        <f>E311+F311+G311</f>
        <v>910</v>
      </c>
      <c r="I311" s="309">
        <f>SUM(E311:H311)</f>
        <v>1820</v>
      </c>
      <c r="J311" s="18"/>
    </row>
    <row r="312" spans="1:14" ht="14.65" customHeight="1" x14ac:dyDescent="0.2">
      <c r="D312" s="192" t="s">
        <v>413</v>
      </c>
      <c r="E312" s="193">
        <f>F305</f>
        <v>603</v>
      </c>
      <c r="F312" s="193">
        <f>V244</f>
        <v>253</v>
      </c>
      <c r="G312" s="193">
        <v>143</v>
      </c>
      <c r="H312" s="309">
        <f>E312+F312+G312</f>
        <v>999</v>
      </c>
      <c r="I312" s="309"/>
    </row>
    <row r="313" spans="1:14" ht="14.65" customHeight="1" x14ac:dyDescent="0.2">
      <c r="D313" s="192" t="s">
        <v>407</v>
      </c>
      <c r="E313" s="193">
        <f>F306</f>
        <v>19</v>
      </c>
      <c r="F313" s="193">
        <f>W244</f>
        <v>4</v>
      </c>
      <c r="G313" s="196">
        <v>2</v>
      </c>
      <c r="H313" s="309">
        <f>E313+F313+G313</f>
        <v>25</v>
      </c>
      <c r="I313" s="309"/>
    </row>
    <row r="314" spans="1:14" ht="14.65" customHeight="1" x14ac:dyDescent="0.2">
      <c r="D314" s="192" t="s">
        <v>414</v>
      </c>
      <c r="E314" s="193">
        <f>F307</f>
        <v>10</v>
      </c>
      <c r="F314" s="193">
        <f>X244</f>
        <v>19</v>
      </c>
      <c r="G314" s="196">
        <v>1</v>
      </c>
      <c r="H314" s="309">
        <f>E314+F314+G314</f>
        <v>30</v>
      </c>
      <c r="I314" s="309"/>
    </row>
    <row r="315" spans="1:14" ht="14.65" customHeight="1" x14ac:dyDescent="0.2">
      <c r="D315" s="194" t="s">
        <v>401</v>
      </c>
      <c r="E315" s="197">
        <f>SUM(E311:E314)</f>
        <v>1385</v>
      </c>
      <c r="F315" s="197">
        <f>SUM(F311:F314)</f>
        <v>325</v>
      </c>
      <c r="G315" s="197">
        <f>SUM(G311:G314)</f>
        <v>254</v>
      </c>
      <c r="H315" s="310">
        <f>H311+H312+H313+H314</f>
        <v>1964</v>
      </c>
      <c r="I315" s="310">
        <f>F315+G315+H315</f>
        <v>2543</v>
      </c>
    </row>
    <row r="317" spans="1:14" x14ac:dyDescent="0.2">
      <c r="A317" s="281" t="s">
        <v>420</v>
      </c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</row>
    <row r="318" spans="1:14" x14ac:dyDescent="0.2">
      <c r="A318" s="281" t="s">
        <v>421</v>
      </c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</row>
    <row r="319" spans="1:14" ht="25.35" customHeight="1" x14ac:dyDescent="0.2">
      <c r="A319" s="16"/>
      <c r="B319" s="16"/>
      <c r="C319" s="16"/>
      <c r="D319" s="311" t="s">
        <v>433</v>
      </c>
      <c r="E319" s="311" t="s">
        <v>423</v>
      </c>
      <c r="F319" s="311"/>
      <c r="G319" s="311"/>
      <c r="H319" s="311"/>
      <c r="I319" s="311"/>
      <c r="J319" s="311"/>
      <c r="K319" s="311"/>
      <c r="L319" s="311"/>
      <c r="M319" s="311"/>
    </row>
    <row r="320" spans="1:14" ht="14.65" customHeight="1" x14ac:dyDescent="0.2">
      <c r="A320" s="16"/>
      <c r="B320" s="16"/>
      <c r="C320" s="16"/>
      <c r="D320" s="312" t="s">
        <v>404</v>
      </c>
      <c r="E320" s="313" t="s">
        <v>424</v>
      </c>
      <c r="F320" s="313"/>
      <c r="G320" s="313"/>
      <c r="H320" s="314" t="s">
        <v>425</v>
      </c>
      <c r="I320" s="314"/>
      <c r="J320" s="314"/>
      <c r="K320" s="315" t="s">
        <v>426</v>
      </c>
      <c r="L320" s="315"/>
      <c r="M320" s="315"/>
    </row>
    <row r="321" spans="1:240" x14ac:dyDescent="0.2">
      <c r="A321" s="16"/>
      <c r="B321" s="16"/>
      <c r="C321" s="16"/>
      <c r="D321" s="312"/>
      <c r="E321" s="198" t="s">
        <v>427</v>
      </c>
      <c r="F321" s="198" t="s">
        <v>428</v>
      </c>
      <c r="G321" s="198" t="s">
        <v>401</v>
      </c>
      <c r="H321" s="199" t="s">
        <v>429</v>
      </c>
      <c r="I321" s="199" t="s">
        <v>428</v>
      </c>
      <c r="J321" s="199" t="s">
        <v>401</v>
      </c>
      <c r="K321" s="200" t="s">
        <v>427</v>
      </c>
      <c r="L321" s="200" t="s">
        <v>428</v>
      </c>
      <c r="M321" s="201" t="s">
        <v>401</v>
      </c>
    </row>
    <row r="322" spans="1:240" x14ac:dyDescent="0.2">
      <c r="A322" s="16"/>
      <c r="B322" s="16"/>
      <c r="C322" s="16"/>
      <c r="D322" s="202" t="s">
        <v>13</v>
      </c>
      <c r="E322" s="203">
        <f>K322-H322</f>
        <v>372</v>
      </c>
      <c r="F322" s="203">
        <v>453</v>
      </c>
      <c r="G322" s="203">
        <f>SUM(E322:F322)</f>
        <v>825</v>
      </c>
      <c r="H322" s="204">
        <v>21</v>
      </c>
      <c r="I322" s="204">
        <v>89</v>
      </c>
      <c r="J322" s="204">
        <f>SUM(H322:I322)</f>
        <v>110</v>
      </c>
      <c r="K322" s="205">
        <f>M322-L322</f>
        <v>393</v>
      </c>
      <c r="L322" s="205">
        <f>F322+I322</f>
        <v>542</v>
      </c>
      <c r="M322" s="206">
        <f>H311+H313</f>
        <v>935</v>
      </c>
    </row>
    <row r="323" spans="1:240" x14ac:dyDescent="0.2">
      <c r="A323" s="16"/>
      <c r="B323" s="16"/>
      <c r="C323" s="16"/>
      <c r="D323" s="202" t="s">
        <v>430</v>
      </c>
      <c r="E323" s="203">
        <f>K323-H323</f>
        <v>435</v>
      </c>
      <c r="F323" s="203">
        <v>450</v>
      </c>
      <c r="G323" s="203">
        <f>SUM(E323:F323)</f>
        <v>885</v>
      </c>
      <c r="H323" s="204">
        <v>31</v>
      </c>
      <c r="I323" s="204">
        <v>113</v>
      </c>
      <c r="J323" s="204">
        <f>SUM(H323:I323)</f>
        <v>144</v>
      </c>
      <c r="K323" s="205">
        <f>M323-L323</f>
        <v>466</v>
      </c>
      <c r="L323" s="205">
        <f>F323+I323</f>
        <v>563</v>
      </c>
      <c r="M323" s="206">
        <f>H312+H314</f>
        <v>1029</v>
      </c>
    </row>
    <row r="324" spans="1:240" x14ac:dyDescent="0.2">
      <c r="A324" s="16"/>
      <c r="B324" s="16"/>
      <c r="C324" s="16"/>
      <c r="D324" s="207" t="s">
        <v>431</v>
      </c>
      <c r="E324" s="208">
        <f>K324-H324</f>
        <v>807</v>
      </c>
      <c r="F324" s="208">
        <f>SUM(F322:F323)</f>
        <v>903</v>
      </c>
      <c r="G324" s="208">
        <f>SUM(E324:F324)</f>
        <v>1710</v>
      </c>
      <c r="H324" s="209">
        <f t="shared" ref="H324:M324" si="8">SUM(H322:H323)</f>
        <v>52</v>
      </c>
      <c r="I324" s="209">
        <f t="shared" si="8"/>
        <v>202</v>
      </c>
      <c r="J324" s="209">
        <f t="shared" si="8"/>
        <v>254</v>
      </c>
      <c r="K324" s="210">
        <f t="shared" si="8"/>
        <v>859</v>
      </c>
      <c r="L324" s="210">
        <f t="shared" si="8"/>
        <v>1105</v>
      </c>
      <c r="M324" s="211">
        <f t="shared" si="8"/>
        <v>1964</v>
      </c>
    </row>
    <row r="325" spans="1:240" x14ac:dyDescent="0.2">
      <c r="A325" s="16"/>
      <c r="B325" s="16"/>
      <c r="C325" s="16"/>
      <c r="D325" s="186" t="s">
        <v>411</v>
      </c>
    </row>
    <row r="326" spans="1:240" ht="14.65" customHeight="1" x14ac:dyDescent="0.2">
      <c r="A326" s="16"/>
      <c r="B326" s="16"/>
      <c r="C326" s="16"/>
      <c r="D326" s="303" t="s">
        <v>432</v>
      </c>
      <c r="E326" s="303"/>
      <c r="F326" s="303"/>
      <c r="G326" s="303"/>
      <c r="H326" s="303"/>
      <c r="I326" s="303"/>
      <c r="J326" s="303"/>
      <c r="K326" s="303"/>
      <c r="L326" s="303"/>
      <c r="M326" s="303"/>
    </row>
    <row r="327" spans="1:240" ht="25.7" customHeight="1" x14ac:dyDescent="0.2">
      <c r="A327"/>
      <c r="B327"/>
      <c r="C327" s="16"/>
      <c r="D327" s="316" t="s">
        <v>433</v>
      </c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  <c r="AA327" s="316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58.5" customHeight="1" x14ac:dyDescent="0.2">
      <c r="A328"/>
      <c r="B328"/>
      <c r="C328" s="16"/>
      <c r="D328" s="212" t="s">
        <v>404</v>
      </c>
      <c r="E328" s="213">
        <v>44076</v>
      </c>
      <c r="F328" s="213">
        <v>44077</v>
      </c>
      <c r="G328" s="213">
        <v>44078</v>
      </c>
      <c r="H328" s="213">
        <v>44079</v>
      </c>
      <c r="I328" s="213">
        <v>44080</v>
      </c>
      <c r="J328" s="213">
        <v>44081</v>
      </c>
      <c r="K328" s="213">
        <v>44082</v>
      </c>
      <c r="L328" s="213">
        <v>44083</v>
      </c>
      <c r="M328" s="213">
        <v>44084</v>
      </c>
      <c r="N328" s="213">
        <v>44085</v>
      </c>
      <c r="O328" s="213">
        <v>44086</v>
      </c>
      <c r="P328" s="213">
        <v>44087</v>
      </c>
      <c r="Q328" s="213">
        <v>44088</v>
      </c>
      <c r="R328" s="213">
        <v>44089</v>
      </c>
      <c r="S328" s="213">
        <v>44090</v>
      </c>
      <c r="T328" s="213">
        <v>44091</v>
      </c>
      <c r="U328" s="213">
        <v>44092</v>
      </c>
      <c r="V328" s="213">
        <v>44093</v>
      </c>
      <c r="W328" s="213">
        <v>44094</v>
      </c>
      <c r="X328" s="213">
        <v>44095</v>
      </c>
      <c r="Y328" s="213">
        <v>44096</v>
      </c>
      <c r="Z328" s="213">
        <v>44097</v>
      </c>
      <c r="AA328" s="213">
        <v>44098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4" t="s">
        <v>13</v>
      </c>
      <c r="E329" s="215">
        <v>975</v>
      </c>
      <c r="F329" s="215">
        <v>952</v>
      </c>
      <c r="G329" s="215">
        <v>933</v>
      </c>
      <c r="H329" s="215">
        <v>966</v>
      </c>
      <c r="I329" s="215">
        <v>957</v>
      </c>
      <c r="J329" s="215">
        <v>945</v>
      </c>
      <c r="K329" s="215">
        <v>942</v>
      </c>
      <c r="L329" s="215">
        <v>935</v>
      </c>
      <c r="M329" s="215">
        <v>962</v>
      </c>
      <c r="N329" s="215">
        <v>967</v>
      </c>
      <c r="O329" s="215">
        <v>964</v>
      </c>
      <c r="P329" s="215">
        <v>978</v>
      </c>
      <c r="Q329" s="215">
        <v>994</v>
      </c>
      <c r="R329" s="215">
        <v>952</v>
      </c>
      <c r="S329" s="215">
        <v>952</v>
      </c>
      <c r="T329" s="215">
        <v>956</v>
      </c>
      <c r="U329" s="215">
        <v>956</v>
      </c>
      <c r="V329" s="215">
        <v>959</v>
      </c>
      <c r="W329" s="215">
        <v>936</v>
      </c>
      <c r="X329" s="215">
        <v>944</v>
      </c>
      <c r="Y329" s="215">
        <v>922</v>
      </c>
      <c r="Z329" s="215">
        <v>945</v>
      </c>
      <c r="AA329" s="215">
        <v>935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0" spans="1:240" ht="22.7" customHeight="1" x14ac:dyDescent="0.2">
      <c r="A330"/>
      <c r="B330"/>
      <c r="C330" s="16"/>
      <c r="D330" s="216" t="s">
        <v>430</v>
      </c>
      <c r="E330" s="217">
        <v>1329</v>
      </c>
      <c r="F330" s="217">
        <v>1297</v>
      </c>
      <c r="G330" s="217">
        <v>1331</v>
      </c>
      <c r="H330" s="217">
        <v>1316</v>
      </c>
      <c r="I330" s="217">
        <v>1331</v>
      </c>
      <c r="J330" s="217">
        <v>1354</v>
      </c>
      <c r="K330" s="217">
        <v>1356</v>
      </c>
      <c r="L330" s="217">
        <v>1301</v>
      </c>
      <c r="M330" s="217">
        <v>1268</v>
      </c>
      <c r="N330" s="217">
        <v>1263</v>
      </c>
      <c r="O330" s="217">
        <v>1279</v>
      </c>
      <c r="P330" s="217">
        <v>1257</v>
      </c>
      <c r="Q330" s="217">
        <v>1216</v>
      </c>
      <c r="R330" s="217">
        <v>1202</v>
      </c>
      <c r="S330" s="217">
        <v>1155</v>
      </c>
      <c r="T330" s="217">
        <v>1173</v>
      </c>
      <c r="U330" s="217">
        <v>1179</v>
      </c>
      <c r="V330" s="217">
        <v>1161</v>
      </c>
      <c r="W330" s="217">
        <v>1130</v>
      </c>
      <c r="X330" s="217">
        <v>1131</v>
      </c>
      <c r="Y330" s="217">
        <v>1085</v>
      </c>
      <c r="Z330" s="217">
        <v>1064</v>
      </c>
      <c r="AA330" s="217">
        <v>1029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</row>
    <row r="331" spans="1:240" ht="22.7" customHeight="1" x14ac:dyDescent="0.2">
      <c r="A331"/>
      <c r="B331"/>
      <c r="C331" s="16"/>
      <c r="D331" s="218" t="s">
        <v>434</v>
      </c>
      <c r="E331" s="219">
        <f t="shared" ref="E331:AA331" si="9">SUM(E329:E330)</f>
        <v>2304</v>
      </c>
      <c r="F331" s="219">
        <f t="shared" si="9"/>
        <v>2249</v>
      </c>
      <c r="G331" s="219">
        <f t="shared" si="9"/>
        <v>2264</v>
      </c>
      <c r="H331" s="219">
        <f t="shared" si="9"/>
        <v>2282</v>
      </c>
      <c r="I331" s="219">
        <f t="shared" si="9"/>
        <v>2288</v>
      </c>
      <c r="J331" s="219">
        <f t="shared" si="9"/>
        <v>2299</v>
      </c>
      <c r="K331" s="219">
        <f t="shared" si="9"/>
        <v>2298</v>
      </c>
      <c r="L331" s="219">
        <f t="shared" si="9"/>
        <v>2236</v>
      </c>
      <c r="M331" s="219">
        <f t="shared" si="9"/>
        <v>2230</v>
      </c>
      <c r="N331" s="219">
        <f t="shared" si="9"/>
        <v>2230</v>
      </c>
      <c r="O331" s="219">
        <f t="shared" si="9"/>
        <v>2243</v>
      </c>
      <c r="P331" s="219">
        <f t="shared" si="9"/>
        <v>2235</v>
      </c>
      <c r="Q331" s="219">
        <f t="shared" si="9"/>
        <v>2210</v>
      </c>
      <c r="R331" s="219">
        <f t="shared" si="9"/>
        <v>2154</v>
      </c>
      <c r="S331" s="219">
        <f t="shared" si="9"/>
        <v>2107</v>
      </c>
      <c r="T331" s="219">
        <f t="shared" si="9"/>
        <v>2129</v>
      </c>
      <c r="U331" s="219">
        <f t="shared" si="9"/>
        <v>2135</v>
      </c>
      <c r="V331" s="219">
        <f t="shared" si="9"/>
        <v>2120</v>
      </c>
      <c r="W331" s="219">
        <f t="shared" si="9"/>
        <v>2066</v>
      </c>
      <c r="X331" s="219">
        <f t="shared" si="9"/>
        <v>2075</v>
      </c>
      <c r="Y331" s="219">
        <f t="shared" si="9"/>
        <v>2007</v>
      </c>
      <c r="Z331" s="219">
        <f t="shared" si="9"/>
        <v>2009</v>
      </c>
      <c r="AA331" s="219">
        <f t="shared" si="9"/>
        <v>1964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</row>
    <row r="333" spans="1:240" ht="28.35" customHeight="1" x14ac:dyDescent="0.2">
      <c r="C333" s="317" t="s">
        <v>435</v>
      </c>
      <c r="D333" s="317"/>
      <c r="E333" s="317"/>
      <c r="F333" s="317"/>
      <c r="G333" s="317"/>
      <c r="H333" s="318" t="s">
        <v>436</v>
      </c>
      <c r="I333" s="318"/>
      <c r="J333" s="318"/>
      <c r="K333" s="318"/>
      <c r="L333" s="319" t="s">
        <v>437</v>
      </c>
      <c r="M333" s="319"/>
      <c r="N333" s="319"/>
      <c r="O333" s="319"/>
      <c r="P333" s="320" t="s">
        <v>438</v>
      </c>
      <c r="Q333" s="320"/>
      <c r="R333" s="320"/>
      <c r="S333" s="320"/>
      <c r="T333" s="361" t="s">
        <v>426</v>
      </c>
      <c r="U333" s="361"/>
      <c r="V333" s="361"/>
      <c r="W333" s="361"/>
    </row>
    <row r="334" spans="1:240" x14ac:dyDescent="0.2">
      <c r="C334" s="317"/>
      <c r="D334" s="317"/>
      <c r="E334" s="317"/>
      <c r="F334" s="317"/>
      <c r="G334" s="317"/>
      <c r="H334" s="322" t="s">
        <v>439</v>
      </c>
      <c r="I334" s="322"/>
      <c r="J334" s="323" t="s">
        <v>440</v>
      </c>
      <c r="K334" s="323"/>
      <c r="L334" s="324" t="s">
        <v>439</v>
      </c>
      <c r="M334" s="324"/>
      <c r="N334" s="325" t="s">
        <v>440</v>
      </c>
      <c r="O334" s="325"/>
      <c r="P334" s="326" t="s">
        <v>439</v>
      </c>
      <c r="Q334" s="326"/>
      <c r="R334" s="327" t="s">
        <v>440</v>
      </c>
      <c r="S334" s="327"/>
      <c r="T334" s="362" t="s">
        <v>439</v>
      </c>
      <c r="U334" s="362"/>
      <c r="V334" s="363" t="s">
        <v>440</v>
      </c>
      <c r="W334" s="363"/>
    </row>
    <row r="335" spans="1:240" ht="14.65" customHeight="1" x14ac:dyDescent="0.2">
      <c r="C335" s="362" t="s">
        <v>441</v>
      </c>
      <c r="D335" s="364" t="s">
        <v>442</v>
      </c>
      <c r="E335" s="365" t="s">
        <v>443</v>
      </c>
      <c r="F335" s="365"/>
      <c r="G335" s="365"/>
      <c r="H335" s="332">
        <v>2517</v>
      </c>
      <c r="I335" s="332"/>
      <c r="J335" s="333">
        <f>H335/H341</f>
        <v>0.17051690264887204</v>
      </c>
      <c r="K335" s="333"/>
      <c r="L335" s="334">
        <v>707</v>
      </c>
      <c r="M335" s="334"/>
      <c r="N335" s="335">
        <f>L335/L341</f>
        <v>0.15859129654553611</v>
      </c>
      <c r="O335" s="335"/>
      <c r="P335" s="336">
        <v>29</v>
      </c>
      <c r="Q335" s="336"/>
      <c r="R335" s="337">
        <f>P335/P341</f>
        <v>0.26363636363636361</v>
      </c>
      <c r="S335" s="337"/>
      <c r="T335" s="379">
        <f>H335+L335+P335</f>
        <v>3253</v>
      </c>
      <c r="U335" s="379"/>
      <c r="V335" s="380">
        <f>T335/T341</f>
        <v>0.16830504966887416</v>
      </c>
      <c r="W335" s="380"/>
    </row>
    <row r="336" spans="1:240" x14ac:dyDescent="0.2">
      <c r="C336" s="362"/>
      <c r="D336" s="364"/>
      <c r="E336" s="365" t="s">
        <v>444</v>
      </c>
      <c r="F336" s="365"/>
      <c r="G336" s="365"/>
      <c r="H336" s="332">
        <v>582</v>
      </c>
      <c r="I336" s="332"/>
      <c r="J336" s="333">
        <f>H336/H341</f>
        <v>3.9428223020120591E-2</v>
      </c>
      <c r="K336" s="333"/>
      <c r="L336" s="334">
        <v>357</v>
      </c>
      <c r="M336" s="334"/>
      <c r="N336" s="335">
        <f>L336/L341</f>
        <v>8.0080753701211302E-2</v>
      </c>
      <c r="O336" s="335"/>
      <c r="P336" s="336">
        <v>0</v>
      </c>
      <c r="Q336" s="336"/>
      <c r="R336" s="337">
        <f>P336/P341</f>
        <v>0</v>
      </c>
      <c r="S336" s="337"/>
      <c r="T336" s="379">
        <f>H336+L336+P336</f>
        <v>939</v>
      </c>
      <c r="U336" s="379"/>
      <c r="V336" s="380">
        <f>T336/T341</f>
        <v>4.8582367549668874E-2</v>
      </c>
      <c r="W336" s="380"/>
    </row>
    <row r="337" spans="1:240" x14ac:dyDescent="0.2">
      <c r="C337" s="362"/>
      <c r="D337" s="364"/>
      <c r="E337" s="365" t="s">
        <v>445</v>
      </c>
      <c r="F337" s="365"/>
      <c r="G337" s="365"/>
      <c r="H337" s="332">
        <v>2</v>
      </c>
      <c r="I337" s="332"/>
      <c r="J337" s="333">
        <f>H337/H341</f>
        <v>1.3549217532687487E-4</v>
      </c>
      <c r="K337" s="333"/>
      <c r="L337" s="334">
        <v>8</v>
      </c>
      <c r="M337" s="334"/>
      <c r="N337" s="335">
        <f>L337/L341</f>
        <v>1.794526693584567E-3</v>
      </c>
      <c r="O337" s="335"/>
      <c r="P337" s="336">
        <v>0</v>
      </c>
      <c r="Q337" s="336"/>
      <c r="R337" s="337">
        <f>P337/P341</f>
        <v>0</v>
      </c>
      <c r="S337" s="337"/>
      <c r="T337" s="379">
        <f>H337+L337+P337</f>
        <v>10</v>
      </c>
      <c r="U337" s="379"/>
      <c r="V337" s="380">
        <f>T337/T341</f>
        <v>5.1738410596026494E-4</v>
      </c>
      <c r="W337" s="380"/>
    </row>
    <row r="338" spans="1:240" ht="14.65" customHeight="1" x14ac:dyDescent="0.2">
      <c r="C338" s="362"/>
      <c r="D338" s="364"/>
      <c r="E338" s="365" t="s">
        <v>446</v>
      </c>
      <c r="F338" s="365"/>
      <c r="G338" s="365"/>
      <c r="H338" s="332">
        <v>0</v>
      </c>
      <c r="I338" s="332"/>
      <c r="J338" s="333">
        <f>H338/H341</f>
        <v>0</v>
      </c>
      <c r="K338" s="333"/>
      <c r="L338" s="334">
        <v>2</v>
      </c>
      <c r="M338" s="334"/>
      <c r="N338" s="335">
        <f>L338/L341</f>
        <v>4.4863167339614175E-4</v>
      </c>
      <c r="O338" s="335"/>
      <c r="P338" s="336">
        <v>0</v>
      </c>
      <c r="Q338" s="336"/>
      <c r="R338" s="337">
        <f>P338/P341</f>
        <v>0</v>
      </c>
      <c r="S338" s="337"/>
      <c r="T338" s="379">
        <f>H338+L338+P338</f>
        <v>2</v>
      </c>
      <c r="U338" s="379"/>
      <c r="V338" s="380">
        <f>T338/T341</f>
        <v>1.0347682119205298E-4</v>
      </c>
      <c r="W338" s="380"/>
    </row>
    <row r="339" spans="1:240" ht="14.65" customHeight="1" x14ac:dyDescent="0.2">
      <c r="C339" s="362"/>
      <c r="D339" s="364"/>
      <c r="E339" s="368" t="s">
        <v>401</v>
      </c>
      <c r="F339" s="368"/>
      <c r="G339" s="368"/>
      <c r="H339" s="332">
        <f>SUM(H335:H338)</f>
        <v>3101</v>
      </c>
      <c r="I339" s="332">
        <f>SUM(H339:H339)</f>
        <v>3101</v>
      </c>
      <c r="J339" s="333">
        <f>H339/H341</f>
        <v>0.2100806178443195</v>
      </c>
      <c r="K339" s="333"/>
      <c r="L339" s="334">
        <f>L335+L336+L337+L338</f>
        <v>1074</v>
      </c>
      <c r="M339" s="334">
        <f>SUM(L339:L339)</f>
        <v>1074</v>
      </c>
      <c r="N339" s="335">
        <f>L339/L341</f>
        <v>0.24091520861372812</v>
      </c>
      <c r="O339" s="335"/>
      <c r="P339" s="336">
        <v>30</v>
      </c>
      <c r="Q339" s="336"/>
      <c r="R339" s="337">
        <f>P339/P341</f>
        <v>0.27272727272727271</v>
      </c>
      <c r="S339" s="337"/>
      <c r="T339" s="379">
        <f>SUM(T335:T338)</f>
        <v>4204</v>
      </c>
      <c r="U339" s="379"/>
      <c r="V339" s="380">
        <f>T339/T341</f>
        <v>0.21750827814569537</v>
      </c>
      <c r="W339" s="380"/>
    </row>
    <row r="340" spans="1:240" ht="14.65" customHeight="1" x14ac:dyDescent="0.2">
      <c r="A340"/>
      <c r="C340" s="362"/>
      <c r="D340" s="364" t="s">
        <v>447</v>
      </c>
      <c r="E340" s="364"/>
      <c r="F340" s="364"/>
      <c r="G340" s="364"/>
      <c r="H340" s="332">
        <v>11660</v>
      </c>
      <c r="I340" s="332"/>
      <c r="J340" s="333">
        <f>H340/H341</f>
        <v>0.78991938215568047</v>
      </c>
      <c r="K340" s="333"/>
      <c r="L340" s="334">
        <v>3384</v>
      </c>
      <c r="M340" s="334"/>
      <c r="N340" s="335">
        <f>L340/L341</f>
        <v>0.75908479138627183</v>
      </c>
      <c r="O340" s="335"/>
      <c r="P340" s="336">
        <v>80</v>
      </c>
      <c r="Q340" s="336"/>
      <c r="R340" s="337">
        <f>P340/P341</f>
        <v>0.72727272727272729</v>
      </c>
      <c r="S340" s="337"/>
      <c r="T340" s="379">
        <f>H340+L340+P340</f>
        <v>15124</v>
      </c>
      <c r="U340" s="379"/>
      <c r="V340" s="380">
        <f>T340/T341</f>
        <v>0.7824917218543046</v>
      </c>
      <c r="W340" s="380"/>
    </row>
    <row r="341" spans="1:240" ht="15.75" customHeight="1" x14ac:dyDescent="0.2">
      <c r="A341"/>
      <c r="C341" s="341" t="s">
        <v>448</v>
      </c>
      <c r="D341" s="341"/>
      <c r="E341" s="341"/>
      <c r="F341" s="341"/>
      <c r="G341" s="341"/>
      <c r="H341" s="342">
        <f>H339+H340</f>
        <v>14761</v>
      </c>
      <c r="I341" s="342"/>
      <c r="J341" s="307">
        <f>H341/H341</f>
        <v>1</v>
      </c>
      <c r="K341" s="307"/>
      <c r="L341" s="342">
        <f>L339+L340</f>
        <v>4458</v>
      </c>
      <c r="M341" s="342"/>
      <c r="N341" s="307">
        <f>L341/L341</f>
        <v>1</v>
      </c>
      <c r="O341" s="307"/>
      <c r="P341" s="342">
        <f>P339+P340</f>
        <v>110</v>
      </c>
      <c r="Q341" s="342"/>
      <c r="R341" s="307">
        <f>P341/P341</f>
        <v>1</v>
      </c>
      <c r="S341" s="307"/>
      <c r="T341" s="381">
        <f>T339+T340</f>
        <v>19328</v>
      </c>
      <c r="U341" s="381"/>
      <c r="V341" s="382">
        <f>T341/T341</f>
        <v>1</v>
      </c>
      <c r="W341" s="382"/>
    </row>
    <row r="342" spans="1:240" x14ac:dyDescent="0.2">
      <c r="A342"/>
      <c r="B342"/>
      <c r="C342" s="281" t="s">
        <v>449</v>
      </c>
      <c r="D342" s="281"/>
      <c r="E342" s="281"/>
      <c r="F342" s="281"/>
      <c r="G342" s="281"/>
      <c r="H342" s="281">
        <f>SUM(H335:H339)</f>
        <v>6202</v>
      </c>
      <c r="I342" s="281">
        <f>SUM(I335:I339)</f>
        <v>3101</v>
      </c>
      <c r="J342" s="281"/>
      <c r="K342" s="281"/>
      <c r="L342" s="281">
        <f>SUM(L335:L339)</f>
        <v>2148</v>
      </c>
      <c r="M342" s="281">
        <f>SUM(M335:M339)</f>
        <v>1074</v>
      </c>
      <c r="N342" s="281"/>
      <c r="O342" s="281"/>
      <c r="P342" s="28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4" spans="1:240" ht="54" customHeight="1" x14ac:dyDescent="0.2">
      <c r="A344"/>
      <c r="B344"/>
      <c r="C344"/>
      <c r="D344" s="357" t="s">
        <v>450</v>
      </c>
      <c r="E344" s="357"/>
      <c r="F344" s="357"/>
      <c r="G344" s="357"/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7"/>
      <c r="X344" s="357"/>
      <c r="Y344" s="357"/>
      <c r="Z344" s="357"/>
      <c r="AA344" s="357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67.7" customHeight="1" x14ac:dyDescent="0.2">
      <c r="A345"/>
      <c r="B345"/>
      <c r="C345"/>
      <c r="D345" s="224" t="s">
        <v>404</v>
      </c>
      <c r="E345" s="226">
        <v>44076</v>
      </c>
      <c r="F345" s="226">
        <v>44077</v>
      </c>
      <c r="G345" s="226">
        <v>44078</v>
      </c>
      <c r="H345" s="226">
        <v>44079</v>
      </c>
      <c r="I345" s="226">
        <v>44080</v>
      </c>
      <c r="J345" s="226">
        <v>44081</v>
      </c>
      <c r="K345" s="226">
        <v>44082</v>
      </c>
      <c r="L345" s="226">
        <v>44083</v>
      </c>
      <c r="M345" s="226">
        <v>44084</v>
      </c>
      <c r="N345" s="226">
        <v>44085</v>
      </c>
      <c r="O345" s="226">
        <v>44086</v>
      </c>
      <c r="P345" s="226">
        <v>44087</v>
      </c>
      <c r="Q345" s="226">
        <v>44088</v>
      </c>
      <c r="R345" s="226">
        <v>44089</v>
      </c>
      <c r="S345" s="226">
        <v>44090</v>
      </c>
      <c r="T345" s="226">
        <v>44091</v>
      </c>
      <c r="U345" s="226">
        <v>44092</v>
      </c>
      <c r="V345" s="226">
        <v>44093</v>
      </c>
      <c r="W345" s="226">
        <v>44094</v>
      </c>
      <c r="X345" s="226">
        <v>44095</v>
      </c>
      <c r="Y345" s="226">
        <v>44096</v>
      </c>
      <c r="Z345" s="226">
        <v>44097</v>
      </c>
      <c r="AA345" s="226">
        <v>44098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/>
      <c r="D346" s="227" t="s">
        <v>451</v>
      </c>
      <c r="E346" s="228">
        <v>3440</v>
      </c>
      <c r="F346" s="228">
        <v>3475</v>
      </c>
      <c r="G346" s="228">
        <v>3512</v>
      </c>
      <c r="H346" s="228">
        <v>3532</v>
      </c>
      <c r="I346" s="228">
        <v>3556</v>
      </c>
      <c r="J346" s="228">
        <v>3587</v>
      </c>
      <c r="K346" s="228">
        <v>3618</v>
      </c>
      <c r="L346" s="228">
        <v>3646</v>
      </c>
      <c r="M346" s="228">
        <v>3668</v>
      </c>
      <c r="N346" s="228">
        <v>3880</v>
      </c>
      <c r="O346" s="228">
        <v>3906</v>
      </c>
      <c r="P346" s="228">
        <v>3930</v>
      </c>
      <c r="Q346" s="228">
        <v>3958</v>
      </c>
      <c r="R346" s="228">
        <v>3992</v>
      </c>
      <c r="S346" s="228">
        <v>4021</v>
      </c>
      <c r="T346" s="228">
        <v>4048</v>
      </c>
      <c r="U346" s="228">
        <v>4071</v>
      </c>
      <c r="V346" s="228">
        <v>4093</v>
      </c>
      <c r="W346" s="228">
        <v>4116</v>
      </c>
      <c r="X346" s="228">
        <v>4136</v>
      </c>
      <c r="Y346" s="228">
        <v>4163</v>
      </c>
      <c r="Z346" s="228">
        <v>4182</v>
      </c>
      <c r="AA346" s="228">
        <v>4204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ht="15" x14ac:dyDescent="0.2">
      <c r="A347"/>
      <c r="B347"/>
      <c r="C347"/>
      <c r="D347" s="229" t="s">
        <v>452</v>
      </c>
      <c r="E347" s="230">
        <v>12614</v>
      </c>
      <c r="F347" s="230">
        <v>12705</v>
      </c>
      <c r="G347" s="230">
        <v>12808</v>
      </c>
      <c r="H347" s="230">
        <v>12926</v>
      </c>
      <c r="I347" s="230">
        <v>12997</v>
      </c>
      <c r="J347" s="230">
        <v>13064</v>
      </c>
      <c r="K347" s="230">
        <v>13192</v>
      </c>
      <c r="L347" s="230">
        <v>13295</v>
      </c>
      <c r="M347" s="230">
        <v>13392</v>
      </c>
      <c r="N347" s="230">
        <v>13894</v>
      </c>
      <c r="O347" s="230">
        <v>14000</v>
      </c>
      <c r="P347" s="230">
        <v>14097</v>
      </c>
      <c r="Q347" s="230">
        <v>14182</v>
      </c>
      <c r="R347" s="230">
        <v>14285</v>
      </c>
      <c r="S347" s="230">
        <v>14380</v>
      </c>
      <c r="T347" s="230">
        <v>14506</v>
      </c>
      <c r="U347" s="230">
        <v>14584</v>
      </c>
      <c r="V347" s="230">
        <v>14689</v>
      </c>
      <c r="W347" s="230">
        <v>14767</v>
      </c>
      <c r="X347" s="230">
        <v>14841</v>
      </c>
      <c r="Y347" s="230">
        <v>14958</v>
      </c>
      <c r="Z347" s="230">
        <v>15047</v>
      </c>
      <c r="AA347" s="230">
        <v>15124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ht="15" x14ac:dyDescent="0.2">
      <c r="A348"/>
      <c r="B348"/>
      <c r="C348" s="16"/>
      <c r="D348" s="231" t="s">
        <v>453</v>
      </c>
      <c r="E348" s="233">
        <f t="shared" ref="E348:AA348" si="10">SUM(E346:E347)</f>
        <v>16054</v>
      </c>
      <c r="F348" s="233">
        <f t="shared" si="10"/>
        <v>16180</v>
      </c>
      <c r="G348" s="233">
        <f t="shared" si="10"/>
        <v>16320</v>
      </c>
      <c r="H348" s="233">
        <f t="shared" si="10"/>
        <v>16458</v>
      </c>
      <c r="I348" s="233">
        <f t="shared" si="10"/>
        <v>16553</v>
      </c>
      <c r="J348" s="233">
        <f t="shared" si="10"/>
        <v>16651</v>
      </c>
      <c r="K348" s="233">
        <f t="shared" si="10"/>
        <v>16810</v>
      </c>
      <c r="L348" s="233">
        <f t="shared" si="10"/>
        <v>16941</v>
      </c>
      <c r="M348" s="233">
        <f t="shared" si="10"/>
        <v>17060</v>
      </c>
      <c r="N348" s="233">
        <f t="shared" si="10"/>
        <v>17774</v>
      </c>
      <c r="O348" s="233">
        <f t="shared" si="10"/>
        <v>17906</v>
      </c>
      <c r="P348" s="233">
        <f t="shared" si="10"/>
        <v>18027</v>
      </c>
      <c r="Q348" s="233">
        <f t="shared" si="10"/>
        <v>18140</v>
      </c>
      <c r="R348" s="233">
        <f t="shared" si="10"/>
        <v>18277</v>
      </c>
      <c r="S348" s="233">
        <f t="shared" si="10"/>
        <v>18401</v>
      </c>
      <c r="T348" s="233">
        <f t="shared" si="10"/>
        <v>18554</v>
      </c>
      <c r="U348" s="233">
        <f t="shared" si="10"/>
        <v>18655</v>
      </c>
      <c r="V348" s="233">
        <f t="shared" si="10"/>
        <v>18782</v>
      </c>
      <c r="W348" s="233">
        <f t="shared" si="10"/>
        <v>18883</v>
      </c>
      <c r="X348" s="233">
        <f t="shared" si="10"/>
        <v>18977</v>
      </c>
      <c r="Y348" s="233">
        <f t="shared" si="10"/>
        <v>19121</v>
      </c>
      <c r="Z348" s="233">
        <f t="shared" si="10"/>
        <v>19229</v>
      </c>
      <c r="AA348" s="233">
        <f t="shared" si="10"/>
        <v>19328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 s="16"/>
      <c r="D349" s="303" t="s">
        <v>454</v>
      </c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x14ac:dyDescent="0.2">
      <c r="A350"/>
      <c r="B350"/>
      <c r="C350" s="16"/>
      <c r="D350" s="303" t="s">
        <v>455</v>
      </c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O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B352"/>
      <c r="C352"/>
      <c r="D352" s="383" t="s">
        <v>456</v>
      </c>
      <c r="E352" s="383"/>
      <c r="F352" s="383"/>
      <c r="G352" s="383"/>
      <c r="H352" s="383"/>
      <c r="I352" s="383"/>
      <c r="J352" s="383"/>
      <c r="K352" s="383"/>
      <c r="L352" s="384" t="s">
        <v>457</v>
      </c>
      <c r="M352" s="384"/>
      <c r="N352" s="384"/>
      <c r="O352" s="384"/>
      <c r="P352" s="384"/>
      <c r="Q352" s="384"/>
      <c r="R352" s="384"/>
      <c r="S352" s="384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</row>
    <row r="353" spans="2:240" ht="25.5" customHeight="1" x14ac:dyDescent="0.2">
      <c r="B353"/>
      <c r="C353"/>
      <c r="D353" s="383"/>
      <c r="E353" s="383"/>
      <c r="F353" s="383"/>
      <c r="G353" s="383"/>
      <c r="H353" s="383"/>
      <c r="I353" s="383"/>
      <c r="J353" s="383"/>
      <c r="K353" s="383"/>
      <c r="L353" s="347" t="s">
        <v>513</v>
      </c>
      <c r="M353" s="347"/>
      <c r="N353" s="347"/>
      <c r="O353" s="347"/>
      <c r="P353" s="385" t="s">
        <v>458</v>
      </c>
      <c r="Q353" s="385"/>
      <c r="R353" s="385"/>
      <c r="S353" s="38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</row>
    <row r="354" spans="2:240" ht="14.65" customHeight="1" x14ac:dyDescent="0.2">
      <c r="D354" s="386" t="s">
        <v>403</v>
      </c>
      <c r="E354" s="386"/>
      <c r="F354" s="386"/>
      <c r="G354" s="386"/>
      <c r="H354" s="387" t="s">
        <v>404</v>
      </c>
      <c r="I354" s="387"/>
      <c r="J354" s="387"/>
      <c r="K354" s="387"/>
      <c r="L354" s="388" t="s">
        <v>514</v>
      </c>
      <c r="M354" s="388" t="s">
        <v>515</v>
      </c>
      <c r="N354" s="388" t="s">
        <v>407</v>
      </c>
      <c r="O354" s="388" t="s">
        <v>516</v>
      </c>
      <c r="P354" s="388" t="s">
        <v>514</v>
      </c>
      <c r="Q354" s="388" t="s">
        <v>515</v>
      </c>
      <c r="R354" s="388" t="s">
        <v>407</v>
      </c>
      <c r="S354" s="389" t="s">
        <v>516</v>
      </c>
    </row>
    <row r="355" spans="2:240" x14ac:dyDescent="0.2">
      <c r="D355" s="386"/>
      <c r="E355" s="386"/>
      <c r="F355" s="386"/>
      <c r="G355" s="386"/>
      <c r="H355" s="390" t="s">
        <v>517</v>
      </c>
      <c r="I355" s="390"/>
      <c r="J355" s="390"/>
      <c r="K355" s="390"/>
      <c r="L355" s="388"/>
      <c r="M355" s="388"/>
      <c r="N355" s="388"/>
      <c r="O355" s="388"/>
      <c r="P355" s="388"/>
      <c r="Q355" s="388"/>
      <c r="R355" s="388"/>
      <c r="S355" s="389"/>
    </row>
    <row r="356" spans="2:240" ht="17.100000000000001" customHeight="1" x14ac:dyDescent="0.2">
      <c r="D356" s="391" t="s">
        <v>397</v>
      </c>
      <c r="E356" s="391"/>
      <c r="F356" s="391"/>
      <c r="G356" s="391"/>
      <c r="H356" s="392" t="s">
        <v>452</v>
      </c>
      <c r="I356" s="392"/>
      <c r="J356" s="392"/>
      <c r="K356" s="392"/>
      <c r="L356" s="243">
        <v>10.58</v>
      </c>
      <c r="M356" s="244">
        <v>6.45</v>
      </c>
      <c r="N356" s="244">
        <v>3.62</v>
      </c>
      <c r="O356" s="245">
        <v>3.54</v>
      </c>
      <c r="P356" s="244">
        <v>7.12</v>
      </c>
      <c r="Q356" s="244">
        <v>6.04</v>
      </c>
      <c r="R356" s="244">
        <v>3.45</v>
      </c>
      <c r="S356" s="245">
        <v>1.75</v>
      </c>
    </row>
    <row r="357" spans="2:240" ht="17.100000000000001" customHeight="1" x14ac:dyDescent="0.2">
      <c r="D357" s="391"/>
      <c r="E357" s="391"/>
      <c r="F357" s="391"/>
      <c r="G357" s="391"/>
      <c r="H357" s="393" t="s">
        <v>518</v>
      </c>
      <c r="I357" s="393"/>
      <c r="J357" s="393"/>
      <c r="K357" s="393"/>
      <c r="L357" s="246">
        <v>11.16</v>
      </c>
      <c r="M357" s="247">
        <v>7.95</v>
      </c>
      <c r="N357" s="247">
        <v>20</v>
      </c>
      <c r="O357" s="248">
        <v>0</v>
      </c>
      <c r="P357" s="247">
        <v>12.75</v>
      </c>
      <c r="Q357" s="247">
        <v>8.5399999999999991</v>
      </c>
      <c r="R357" s="247">
        <v>20</v>
      </c>
      <c r="S357" s="248">
        <v>0</v>
      </c>
    </row>
    <row r="358" spans="2:240" ht="17.100000000000001" customHeight="1" x14ac:dyDescent="0.2">
      <c r="D358" s="394" t="s">
        <v>398</v>
      </c>
      <c r="E358" s="394"/>
      <c r="F358" s="394"/>
      <c r="G358" s="394"/>
      <c r="H358" s="395" t="s">
        <v>452</v>
      </c>
      <c r="I358" s="395"/>
      <c r="J358" s="395"/>
      <c r="K358" s="395"/>
      <c r="L358" s="249">
        <v>9.25</v>
      </c>
      <c r="M358" s="250">
        <v>6.08</v>
      </c>
      <c r="N358" s="250">
        <v>5.87</v>
      </c>
      <c r="O358" s="251">
        <v>4.75</v>
      </c>
      <c r="P358" s="250">
        <v>12.16</v>
      </c>
      <c r="Q358" s="250">
        <v>6.08</v>
      </c>
      <c r="R358" s="250">
        <v>5.04</v>
      </c>
      <c r="S358" s="251">
        <v>10.62</v>
      </c>
    </row>
    <row r="359" spans="2:240" ht="17.100000000000001" customHeight="1" x14ac:dyDescent="0.2">
      <c r="D359" s="394"/>
      <c r="E359" s="394"/>
      <c r="F359" s="394"/>
      <c r="G359" s="394"/>
      <c r="H359" s="395" t="s">
        <v>518</v>
      </c>
      <c r="I359" s="395"/>
      <c r="J359" s="395"/>
      <c r="K359" s="395"/>
      <c r="L359" s="249">
        <v>10.45</v>
      </c>
      <c r="M359" s="250">
        <v>8.1999999999999993</v>
      </c>
      <c r="N359" s="250">
        <v>0</v>
      </c>
      <c r="O359" s="251">
        <v>0</v>
      </c>
      <c r="P359" s="250">
        <v>12.95</v>
      </c>
      <c r="Q359" s="250">
        <v>8.1999999999999993</v>
      </c>
      <c r="R359" s="250">
        <v>0</v>
      </c>
      <c r="S359" s="251">
        <v>0</v>
      </c>
    </row>
    <row r="360" spans="2:240" ht="17.100000000000001" customHeight="1" x14ac:dyDescent="0.2">
      <c r="D360" s="396" t="s">
        <v>399</v>
      </c>
      <c r="E360" s="396"/>
      <c r="F360" s="396"/>
      <c r="G360" s="396"/>
      <c r="H360" s="397" t="s">
        <v>452</v>
      </c>
      <c r="I360" s="397"/>
      <c r="J360" s="397"/>
      <c r="K360" s="397"/>
      <c r="L360" s="252">
        <v>9.0399999999999991</v>
      </c>
      <c r="M360" s="253">
        <v>5.62</v>
      </c>
      <c r="N360" s="253">
        <v>2.7</v>
      </c>
      <c r="O360" s="254">
        <v>2.29</v>
      </c>
      <c r="P360" s="253">
        <v>11.37</v>
      </c>
      <c r="Q360" s="253">
        <v>6.62</v>
      </c>
      <c r="R360" s="253">
        <v>7.58</v>
      </c>
      <c r="S360" s="254">
        <v>5.79</v>
      </c>
    </row>
    <row r="361" spans="2:240" ht="17.100000000000001" customHeight="1" x14ac:dyDescent="0.2">
      <c r="D361" s="396"/>
      <c r="E361" s="396"/>
      <c r="F361" s="396"/>
      <c r="G361" s="396"/>
      <c r="H361" s="398" t="s">
        <v>518</v>
      </c>
      <c r="I361" s="398"/>
      <c r="J361" s="398"/>
      <c r="K361" s="398"/>
      <c r="L361" s="255">
        <v>9.8699999999999992</v>
      </c>
      <c r="M361" s="256">
        <v>3.87</v>
      </c>
      <c r="N361" s="256">
        <v>1.79</v>
      </c>
      <c r="O361" s="257">
        <v>0</v>
      </c>
      <c r="P361" s="256">
        <v>12.16</v>
      </c>
      <c r="Q361" s="256">
        <v>8.3699999999999992</v>
      </c>
      <c r="R361" s="256">
        <v>0</v>
      </c>
      <c r="S361" s="257">
        <v>0</v>
      </c>
    </row>
    <row r="362" spans="2:240" ht="17.100000000000001" customHeight="1" x14ac:dyDescent="0.2">
      <c r="D362" s="399" t="s">
        <v>400</v>
      </c>
      <c r="E362" s="399"/>
      <c r="F362" s="399"/>
      <c r="G362" s="399"/>
      <c r="H362" s="400" t="s">
        <v>452</v>
      </c>
      <c r="I362" s="400"/>
      <c r="J362" s="400"/>
      <c r="K362" s="400"/>
      <c r="L362" s="258">
        <v>7.58</v>
      </c>
      <c r="M362" s="259">
        <v>5.04</v>
      </c>
      <c r="N362" s="259">
        <v>3.45</v>
      </c>
      <c r="O362" s="260">
        <v>3.66</v>
      </c>
      <c r="P362" s="259">
        <v>9.6199999999999992</v>
      </c>
      <c r="Q362" s="259">
        <v>6.83</v>
      </c>
      <c r="R362" s="259">
        <v>7.62</v>
      </c>
      <c r="S362" s="260">
        <v>2.66</v>
      </c>
    </row>
    <row r="363" spans="2:240" ht="17.100000000000001" customHeight="1" x14ac:dyDescent="0.2">
      <c r="D363" s="399"/>
      <c r="E363" s="399"/>
      <c r="F363" s="399"/>
      <c r="G363" s="399"/>
      <c r="H363" s="401" t="s">
        <v>518</v>
      </c>
      <c r="I363" s="401"/>
      <c r="J363" s="401"/>
      <c r="K363" s="401"/>
      <c r="L363" s="261">
        <v>9.25</v>
      </c>
      <c r="M363" s="262">
        <v>4.87</v>
      </c>
      <c r="N363" s="262">
        <v>0</v>
      </c>
      <c r="O363" s="263">
        <v>0</v>
      </c>
      <c r="P363" s="262">
        <v>10.29</v>
      </c>
      <c r="Q363" s="262">
        <v>6.45</v>
      </c>
      <c r="R363" s="262">
        <v>0</v>
      </c>
      <c r="S363" s="263">
        <v>0</v>
      </c>
    </row>
    <row r="364" spans="2:240" ht="17.100000000000001" customHeight="1" x14ac:dyDescent="0.2">
      <c r="D364" s="402" t="s">
        <v>409</v>
      </c>
      <c r="E364" s="402"/>
      <c r="F364" s="402"/>
      <c r="G364" s="402"/>
      <c r="H364" s="403" t="s">
        <v>452</v>
      </c>
      <c r="I364" s="403"/>
      <c r="J364" s="403"/>
      <c r="K364" s="403"/>
      <c r="L364" s="264">
        <v>9.16</v>
      </c>
      <c r="M364" s="265">
        <v>5.91</v>
      </c>
      <c r="N364" s="265">
        <v>3.62</v>
      </c>
      <c r="O364" s="266">
        <v>3.16</v>
      </c>
      <c r="P364" s="265">
        <v>11.25</v>
      </c>
      <c r="Q364" s="265">
        <v>6.33</v>
      </c>
      <c r="R364" s="265">
        <v>3.45</v>
      </c>
      <c r="S364" s="266">
        <v>6.7</v>
      </c>
    </row>
    <row r="365" spans="2:240" ht="17.100000000000001" customHeight="1" x14ac:dyDescent="0.2">
      <c r="D365" s="402"/>
      <c r="E365" s="402"/>
      <c r="F365" s="402"/>
      <c r="G365" s="402"/>
      <c r="H365" s="404" t="s">
        <v>518</v>
      </c>
      <c r="I365" s="404"/>
      <c r="J365" s="404"/>
      <c r="K365" s="404"/>
      <c r="L365" s="267">
        <v>10.41</v>
      </c>
      <c r="M365" s="268">
        <v>6.54</v>
      </c>
      <c r="N365" s="268">
        <v>1.79</v>
      </c>
      <c r="O365" s="269">
        <v>0</v>
      </c>
      <c r="P365" s="268">
        <v>12.16</v>
      </c>
      <c r="Q365" s="268">
        <v>8.0399999999999991</v>
      </c>
      <c r="R365" s="268">
        <v>0</v>
      </c>
      <c r="S365" s="269">
        <v>0</v>
      </c>
    </row>
    <row r="366" spans="2:240" x14ac:dyDescent="0.2">
      <c r="D366" s="15" t="s">
        <v>463</v>
      </c>
    </row>
    <row r="367" spans="2:240" x14ac:dyDescent="0.2">
      <c r="D367" s="15" t="s">
        <v>519</v>
      </c>
    </row>
    <row r="368" spans="2:240" ht="25.5" customHeight="1" x14ac:dyDescent="0.2">
      <c r="E368" s="369" t="s">
        <v>494</v>
      </c>
      <c r="F368" s="369"/>
      <c r="G368" s="369"/>
      <c r="H368" s="369"/>
      <c r="I368" s="36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</row>
    <row r="369" spans="3:19" ht="26.25" customHeight="1" x14ac:dyDescent="0.2">
      <c r="E369" s="370" t="s">
        <v>495</v>
      </c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</row>
    <row r="370" spans="3:19" x14ac:dyDescent="0.2">
      <c r="E370" s="371" t="s">
        <v>468</v>
      </c>
      <c r="F370" s="371"/>
      <c r="G370" s="371"/>
      <c r="H370" s="371"/>
      <c r="I370" s="371"/>
      <c r="J370" s="371"/>
      <c r="K370" s="359" t="s">
        <v>439</v>
      </c>
      <c r="L370" s="359"/>
      <c r="M370" s="359"/>
      <c r="N370" s="359"/>
      <c r="O370" s="359"/>
      <c r="P370" s="372" t="s">
        <v>440</v>
      </c>
      <c r="Q370" s="372"/>
      <c r="R370" s="372"/>
      <c r="S370" s="372"/>
    </row>
    <row r="371" spans="3:19" x14ac:dyDescent="0.2">
      <c r="E371" s="373" t="s">
        <v>469</v>
      </c>
      <c r="F371" s="373"/>
      <c r="G371" s="373"/>
      <c r="H371" s="373"/>
      <c r="I371" s="373"/>
      <c r="J371" s="373"/>
      <c r="K371" s="374">
        <v>8774</v>
      </c>
      <c r="L371" s="374"/>
      <c r="M371" s="374"/>
      <c r="N371" s="374"/>
      <c r="O371" s="374"/>
      <c r="P371" s="375">
        <f>K371/K379</f>
        <v>0.59440417315900007</v>
      </c>
      <c r="Q371" s="375"/>
      <c r="R371" s="375"/>
      <c r="S371" s="375">
        <f t="shared" ref="S371:S379" si="11">SUM(P371:R371)</f>
        <v>0.59440417315900007</v>
      </c>
    </row>
    <row r="372" spans="3:19" x14ac:dyDescent="0.2">
      <c r="E372" s="373" t="s">
        <v>470</v>
      </c>
      <c r="F372" s="373"/>
      <c r="G372" s="373"/>
      <c r="H372" s="373"/>
      <c r="I372" s="373"/>
      <c r="J372" s="373"/>
      <c r="K372" s="374">
        <v>1776</v>
      </c>
      <c r="L372" s="374"/>
      <c r="M372" s="374"/>
      <c r="N372" s="374"/>
      <c r="O372" s="374"/>
      <c r="P372" s="375">
        <f>K372/K379</f>
        <v>0.12031705169026488</v>
      </c>
      <c r="Q372" s="375"/>
      <c r="R372" s="375"/>
      <c r="S372" s="375">
        <f t="shared" si="11"/>
        <v>0.12031705169026488</v>
      </c>
    </row>
    <row r="373" spans="3:19" x14ac:dyDescent="0.2">
      <c r="E373" s="373" t="s">
        <v>471</v>
      </c>
      <c r="F373" s="373"/>
      <c r="G373" s="373"/>
      <c r="H373" s="373"/>
      <c r="I373" s="373"/>
      <c r="J373" s="373"/>
      <c r="K373" s="374">
        <v>1031</v>
      </c>
      <c r="L373" s="374"/>
      <c r="M373" s="374"/>
      <c r="N373" s="374"/>
      <c r="O373" s="374"/>
      <c r="P373" s="375">
        <f>K373/K379</f>
        <v>6.9846216381003995E-2</v>
      </c>
      <c r="Q373" s="375"/>
      <c r="R373" s="375"/>
      <c r="S373" s="375">
        <f t="shared" si="11"/>
        <v>6.9846216381003995E-2</v>
      </c>
    </row>
    <row r="374" spans="3:19" x14ac:dyDescent="0.2">
      <c r="E374" s="373" t="s">
        <v>472</v>
      </c>
      <c r="F374" s="373"/>
      <c r="G374" s="373"/>
      <c r="H374" s="373"/>
      <c r="I374" s="373"/>
      <c r="J374" s="373"/>
      <c r="K374" s="374">
        <v>777</v>
      </c>
      <c r="L374" s="374"/>
      <c r="M374" s="374"/>
      <c r="N374" s="374"/>
      <c r="O374" s="374"/>
      <c r="P374" s="375">
        <f>K374/K379</f>
        <v>5.2638710114490887E-2</v>
      </c>
      <c r="Q374" s="375"/>
      <c r="R374" s="375"/>
      <c r="S374" s="375">
        <f t="shared" si="11"/>
        <v>5.2638710114490887E-2</v>
      </c>
    </row>
    <row r="375" spans="3:19" x14ac:dyDescent="0.2">
      <c r="E375" s="373" t="s">
        <v>473</v>
      </c>
      <c r="F375" s="373"/>
      <c r="G375" s="373"/>
      <c r="H375" s="373"/>
      <c r="I375" s="373"/>
      <c r="J375" s="373"/>
      <c r="K375" s="374">
        <v>674</v>
      </c>
      <c r="L375" s="374"/>
      <c r="M375" s="374"/>
      <c r="N375" s="374"/>
      <c r="O375" s="374"/>
      <c r="P375" s="375">
        <f>K375/K379</f>
        <v>4.5660863085156829E-2</v>
      </c>
      <c r="Q375" s="375"/>
      <c r="R375" s="375"/>
      <c r="S375" s="375">
        <f t="shared" si="11"/>
        <v>4.5660863085156829E-2</v>
      </c>
    </row>
    <row r="376" spans="3:19" x14ac:dyDescent="0.2">
      <c r="E376" s="373" t="s">
        <v>474</v>
      </c>
      <c r="F376" s="373"/>
      <c r="G376" s="373"/>
      <c r="H376" s="373"/>
      <c r="I376" s="373"/>
      <c r="J376" s="373"/>
      <c r="K376" s="374">
        <v>569</v>
      </c>
      <c r="L376" s="374"/>
      <c r="M376" s="374"/>
      <c r="N376" s="374"/>
      <c r="O376" s="374"/>
      <c r="P376" s="375">
        <f>K376/K379</f>
        <v>3.8547523880495899E-2</v>
      </c>
      <c r="Q376" s="375"/>
      <c r="R376" s="375"/>
      <c r="S376" s="375">
        <f t="shared" si="11"/>
        <v>3.8547523880495899E-2</v>
      </c>
    </row>
    <row r="377" spans="3:19" x14ac:dyDescent="0.2">
      <c r="E377" s="373" t="s">
        <v>505</v>
      </c>
      <c r="F377" s="373"/>
      <c r="G377" s="373"/>
      <c r="H377" s="373"/>
      <c r="I377" s="373"/>
      <c r="J377" s="373"/>
      <c r="K377" s="374">
        <f>383+182+73+75+69</f>
        <v>782</v>
      </c>
      <c r="L377" s="374"/>
      <c r="M377" s="374"/>
      <c r="N377" s="374"/>
      <c r="O377" s="374"/>
      <c r="P377" s="375">
        <f>K377/K379</f>
        <v>5.2977440552808078E-2</v>
      </c>
      <c r="Q377" s="375"/>
      <c r="R377" s="375"/>
      <c r="S377" s="375">
        <f t="shared" si="11"/>
        <v>5.2977440552808078E-2</v>
      </c>
    </row>
    <row r="378" spans="3:19" x14ac:dyDescent="0.2">
      <c r="E378" s="373" t="s">
        <v>476</v>
      </c>
      <c r="F378" s="373"/>
      <c r="G378" s="373"/>
      <c r="H378" s="373"/>
      <c r="I378" s="373"/>
      <c r="J378" s="373"/>
      <c r="K378" s="374">
        <f>14761-14383</f>
        <v>378</v>
      </c>
      <c r="L378" s="374"/>
      <c r="M378" s="374"/>
      <c r="N378" s="374"/>
      <c r="O378" s="374"/>
      <c r="P378" s="375">
        <f>K378/K379</f>
        <v>2.560802113677935E-2</v>
      </c>
      <c r="Q378" s="375"/>
      <c r="R378" s="375"/>
      <c r="S378" s="375">
        <f t="shared" si="11"/>
        <v>2.560802113677935E-2</v>
      </c>
    </row>
    <row r="379" spans="3:19" x14ac:dyDescent="0.2">
      <c r="E379" s="376" t="s">
        <v>401</v>
      </c>
      <c r="F379" s="376"/>
      <c r="G379" s="376"/>
      <c r="H379" s="376"/>
      <c r="I379" s="376"/>
      <c r="J379" s="376"/>
      <c r="K379" s="377">
        <f>K371+K372+K373+K374+K375+K376+K377+K378</f>
        <v>14761</v>
      </c>
      <c r="L379" s="377"/>
      <c r="M379" s="377"/>
      <c r="N379" s="377"/>
      <c r="O379" s="377">
        <f>SUM(K379:N379)</f>
        <v>14761</v>
      </c>
      <c r="P379" s="378">
        <f>SUM(P371:P378)</f>
        <v>0.99999999999999989</v>
      </c>
      <c r="Q379" s="378"/>
      <c r="R379" s="378"/>
      <c r="S379" s="378">
        <f t="shared" si="11"/>
        <v>0.99999999999999989</v>
      </c>
    </row>
    <row r="380" spans="3:19" x14ac:dyDescent="0.2">
      <c r="E380" s="239" t="s">
        <v>477</v>
      </c>
      <c r="F380" s="239"/>
      <c r="G380" s="239"/>
      <c r="H380" s="240"/>
      <c r="I380" s="241"/>
      <c r="J380" s="241"/>
      <c r="K380" s="241"/>
      <c r="L380" s="241"/>
      <c r="M380" s="241"/>
      <c r="N380" s="241"/>
    </row>
    <row r="381" spans="3:19" x14ac:dyDescent="0.2">
      <c r="E381" s="239" t="s">
        <v>478</v>
      </c>
      <c r="F381" s="239"/>
      <c r="G381" s="239"/>
      <c r="H381" s="240"/>
      <c r="I381" s="241"/>
      <c r="J381" s="241"/>
      <c r="K381" s="241"/>
      <c r="L381" s="241"/>
      <c r="M381" s="241"/>
      <c r="N381" s="241"/>
    </row>
    <row r="382" spans="3:19" x14ac:dyDescent="0.2">
      <c r="C382"/>
      <c r="E382" s="242" t="s">
        <v>506</v>
      </c>
    </row>
  </sheetData>
  <mergeCells count="279">
    <mergeCell ref="E377:J377"/>
    <mergeCell ref="K377:O377"/>
    <mergeCell ref="P377:S377"/>
    <mergeCell ref="E378:J378"/>
    <mergeCell ref="K378:O378"/>
    <mergeCell ref="P378:S378"/>
    <mergeCell ref="E379:J379"/>
    <mergeCell ref="K379:O379"/>
    <mergeCell ref="P379:S379"/>
    <mergeCell ref="E374:J374"/>
    <mergeCell ref="K374:O374"/>
    <mergeCell ref="P374:S374"/>
    <mergeCell ref="E375:J375"/>
    <mergeCell ref="K375:O375"/>
    <mergeCell ref="P375:S375"/>
    <mergeCell ref="E376:J376"/>
    <mergeCell ref="K376:O376"/>
    <mergeCell ref="P376:S376"/>
    <mergeCell ref="E371:J371"/>
    <mergeCell ref="K371:O371"/>
    <mergeCell ref="P371:S371"/>
    <mergeCell ref="E372:J372"/>
    <mergeCell ref="K372:O372"/>
    <mergeCell ref="P372:S372"/>
    <mergeCell ref="E373:J373"/>
    <mergeCell ref="K373:O373"/>
    <mergeCell ref="P373:S373"/>
    <mergeCell ref="D362:G363"/>
    <mergeCell ref="H362:K362"/>
    <mergeCell ref="H363:K363"/>
    <mergeCell ref="D364:G365"/>
    <mergeCell ref="H364:K364"/>
    <mergeCell ref="H365:K365"/>
    <mergeCell ref="E368:S368"/>
    <mergeCell ref="E369:S369"/>
    <mergeCell ref="E370:J370"/>
    <mergeCell ref="K370:O370"/>
    <mergeCell ref="P370:S370"/>
    <mergeCell ref="D356:G357"/>
    <mergeCell ref="H356:K356"/>
    <mergeCell ref="H357:K357"/>
    <mergeCell ref="D358:G359"/>
    <mergeCell ref="H358:K358"/>
    <mergeCell ref="H359:K359"/>
    <mergeCell ref="D360:G361"/>
    <mergeCell ref="H360:K360"/>
    <mergeCell ref="H361:K361"/>
    <mergeCell ref="C342:P342"/>
    <mergeCell ref="D344:AA344"/>
    <mergeCell ref="D349:Z349"/>
    <mergeCell ref="D350:Z350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H355:K355"/>
    <mergeCell ref="C341:G341"/>
    <mergeCell ref="H341:I341"/>
    <mergeCell ref="J341:K341"/>
    <mergeCell ref="L341:M341"/>
    <mergeCell ref="N341:O341"/>
    <mergeCell ref="P341:Q341"/>
    <mergeCell ref="R341:S341"/>
    <mergeCell ref="T341:U341"/>
    <mergeCell ref="V341:W341"/>
    <mergeCell ref="T339:U339"/>
    <mergeCell ref="V339:W339"/>
    <mergeCell ref="D340:G340"/>
    <mergeCell ref="H340:I340"/>
    <mergeCell ref="J340:K340"/>
    <mergeCell ref="L340:M340"/>
    <mergeCell ref="N340:O340"/>
    <mergeCell ref="P340:Q340"/>
    <mergeCell ref="R340:S340"/>
    <mergeCell ref="T340:U340"/>
    <mergeCell ref="V340:W340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C335:C340"/>
    <mergeCell ref="D335:D339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E339:G339"/>
    <mergeCell ref="H339:I339"/>
    <mergeCell ref="J339:K339"/>
    <mergeCell ref="L339:M339"/>
    <mergeCell ref="N339:O339"/>
    <mergeCell ref="P339:Q339"/>
    <mergeCell ref="R339:S339"/>
    <mergeCell ref="D319:M319"/>
    <mergeCell ref="D320:D321"/>
    <mergeCell ref="E320:G320"/>
    <mergeCell ref="H320:J320"/>
    <mergeCell ref="K320:M320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H308:I308"/>
    <mergeCell ref="H310:I310"/>
    <mergeCell ref="H311:I311"/>
    <mergeCell ref="H312:I312"/>
    <mergeCell ref="H313:I313"/>
    <mergeCell ref="H314:I314"/>
    <mergeCell ref="H315:I315"/>
    <mergeCell ref="A317:N317"/>
    <mergeCell ref="A318:K318"/>
    <mergeCell ref="C291:C294"/>
    <mergeCell ref="C295:C298"/>
    <mergeCell ref="C299:D299"/>
    <mergeCell ref="H303:I303"/>
    <mergeCell ref="H304:I304"/>
    <mergeCell ref="M304:N304"/>
    <mergeCell ref="H305:I305"/>
    <mergeCell ref="H306:I306"/>
    <mergeCell ref="H307:I307"/>
    <mergeCell ref="A268:D268"/>
    <mergeCell ref="A269:D269"/>
    <mergeCell ref="A270:D270"/>
    <mergeCell ref="A271:D271"/>
    <mergeCell ref="A272:D272"/>
    <mergeCell ref="C274:AA277"/>
    <mergeCell ref="C279:C282"/>
    <mergeCell ref="C283:C286"/>
    <mergeCell ref="C287:C290"/>
    <mergeCell ref="A256:D256"/>
    <mergeCell ref="A257:D257"/>
    <mergeCell ref="A258:D258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A243:D243"/>
    <mergeCell ref="A244:D244"/>
    <mergeCell ref="A245:N245"/>
    <mergeCell ref="A247:X247"/>
    <mergeCell ref="A248:X248"/>
    <mergeCell ref="A249:X249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I254:L254"/>
    <mergeCell ref="M254:P254"/>
    <mergeCell ref="Q254:T254"/>
    <mergeCell ref="A181:D181"/>
    <mergeCell ref="A182:A242"/>
    <mergeCell ref="B182:B187"/>
    <mergeCell ref="C186:C187"/>
    <mergeCell ref="B188:B209"/>
    <mergeCell ref="C188:C196"/>
    <mergeCell ref="C202:C203"/>
    <mergeCell ref="B210:B217"/>
    <mergeCell ref="C216:C217"/>
    <mergeCell ref="B218:B233"/>
    <mergeCell ref="C226:C227"/>
    <mergeCell ref="B234:B242"/>
    <mergeCell ref="C234:C237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C163:C164"/>
    <mergeCell ref="B170:B180"/>
    <mergeCell ref="C171:C176"/>
    <mergeCell ref="A82:D82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B128:B136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55" zoomScaleNormal="100" workbookViewId="0">
      <selection activeCell="E30" sqref="E30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44099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>
        <v>1</v>
      </c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16</v>
      </c>
      <c r="G13" s="44">
        <f>E13-F13</f>
        <v>4</v>
      </c>
      <c r="H13" s="45">
        <f>F13/E13</f>
        <v>0.8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6</v>
      </c>
      <c r="G14" s="44">
        <f>E14-F14</f>
        <v>2</v>
      </c>
      <c r="H14" s="45">
        <f>F14/E14</f>
        <v>0.75</v>
      </c>
      <c r="I14" s="44">
        <v>10</v>
      </c>
      <c r="J14" s="43">
        <v>6</v>
      </c>
      <c r="K14" s="44">
        <f>I14-J14</f>
        <v>4</v>
      </c>
      <c r="L14" s="46">
        <f>J14/I14</f>
        <v>0.6</v>
      </c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3</v>
      </c>
      <c r="G16" s="44">
        <f>E16-F16</f>
        <v>7</v>
      </c>
      <c r="H16" s="45">
        <f>F16/E16</f>
        <v>0.3</v>
      </c>
      <c r="I16" s="44">
        <v>15</v>
      </c>
      <c r="J16" s="43">
        <v>5</v>
      </c>
      <c r="K16" s="44">
        <f>I16-J16</f>
        <v>10</v>
      </c>
      <c r="L16" s="46">
        <f>J16/I16</f>
        <v>0.33333333333333331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43</v>
      </c>
      <c r="G17" s="44">
        <f>E17-F17</f>
        <v>22</v>
      </c>
      <c r="H17" s="45">
        <f>F17/E17</f>
        <v>0.66153846153846152</v>
      </c>
      <c r="I17" s="44">
        <v>70</v>
      </c>
      <c r="J17" s="43">
        <v>49</v>
      </c>
      <c r="K17" s="44">
        <f>I17-J17</f>
        <v>21</v>
      </c>
      <c r="L17" s="46">
        <f>J17/I17</f>
        <v>0.7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/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54</v>
      </c>
      <c r="G19" s="44">
        <f>E19-F19</f>
        <v>7</v>
      </c>
      <c r="H19" s="45">
        <f>F19/E19</f>
        <v>0.88524590163934425</v>
      </c>
      <c r="I19" s="44">
        <v>83</v>
      </c>
      <c r="J19" s="43">
        <v>61</v>
      </c>
      <c r="K19" s="44">
        <f>I19-J19</f>
        <v>22</v>
      </c>
      <c r="L19" s="46">
        <f>J19/I19</f>
        <v>0.73493975903614461</v>
      </c>
      <c r="M19" s="54">
        <v>5</v>
      </c>
      <c r="N19" s="51">
        <v>5</v>
      </c>
      <c r="O19" s="49">
        <f>M19-N19</f>
        <v>0</v>
      </c>
      <c r="P19" s="45">
        <f>N19/M19</f>
        <v>1</v>
      </c>
      <c r="Q19" s="54"/>
      <c r="R19" s="43"/>
      <c r="S19" s="44"/>
      <c r="T19" s="46"/>
      <c r="U19" s="51"/>
      <c r="V19" s="51"/>
      <c r="W19" s="51"/>
      <c r="X19" s="52">
        <v>15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4</v>
      </c>
      <c r="O20" s="49">
        <f>M20-N20</f>
        <v>1</v>
      </c>
      <c r="P20" s="45">
        <f>N20/M20</f>
        <v>0.8</v>
      </c>
      <c r="Q20" s="54">
        <v>10</v>
      </c>
      <c r="R20" s="43">
        <v>5</v>
      </c>
      <c r="S20" s="44">
        <f>Q20-R20</f>
        <v>5</v>
      </c>
      <c r="T20" s="46">
        <f>R20/Q20</f>
        <v>0.5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3</v>
      </c>
      <c r="G22" s="44">
        <f>E22-F22</f>
        <v>2</v>
      </c>
      <c r="H22" s="45">
        <f>F22/E22</f>
        <v>0.6</v>
      </c>
      <c r="I22" s="44">
        <v>8</v>
      </c>
      <c r="J22" s="43">
        <v>0</v>
      </c>
      <c r="K22" s="44">
        <f>I22-J22</f>
        <v>8</v>
      </c>
      <c r="L22" s="46">
        <f>J22/I22</f>
        <v>0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30</v>
      </c>
      <c r="G24" s="44">
        <f>E24-F24</f>
        <v>3</v>
      </c>
      <c r="H24" s="45">
        <f>F24/E24</f>
        <v>0.90909090909090906</v>
      </c>
      <c r="I24" s="44">
        <v>48</v>
      </c>
      <c r="J24" s="43">
        <v>30</v>
      </c>
      <c r="K24" s="44">
        <f>I24-J24</f>
        <v>18</v>
      </c>
      <c r="L24" s="46">
        <f>J24/I24</f>
        <v>0.625</v>
      </c>
      <c r="M24" s="54">
        <v>6</v>
      </c>
      <c r="N24" s="51">
        <v>0</v>
      </c>
      <c r="O24" s="49">
        <f>M24-N24</f>
        <v>6</v>
      </c>
      <c r="P24" s="45">
        <f>N24/M24</f>
        <v>0</v>
      </c>
      <c r="Q24" s="54">
        <v>10</v>
      </c>
      <c r="R24" s="43">
        <v>0</v>
      </c>
      <c r="S24" s="44">
        <f>Q24-R24</f>
        <v>10</v>
      </c>
      <c r="T24" s="46">
        <f>R24/Q24</f>
        <v>0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62</v>
      </c>
      <c r="G25" s="44">
        <f>E25-F25</f>
        <v>0</v>
      </c>
      <c r="H25" s="45">
        <f>F25/E25</f>
        <v>1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>
        <v>2</v>
      </c>
      <c r="V25" s="51">
        <v>3</v>
      </c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18</v>
      </c>
      <c r="G27" s="44">
        <f>E27-F27</f>
        <v>4</v>
      </c>
      <c r="H27" s="45">
        <f>F27/E27</f>
        <v>0.81818181818181823</v>
      </c>
      <c r="I27" s="44">
        <v>24</v>
      </c>
      <c r="J27" s="43">
        <v>13</v>
      </c>
      <c r="K27" s="44">
        <f>I27-J27</f>
        <v>11</v>
      </c>
      <c r="L27" s="46">
        <f>J27/I27</f>
        <v>0.54166666666666663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30</v>
      </c>
      <c r="G29" s="44">
        <f>E29-F29</f>
        <v>22</v>
      </c>
      <c r="H29" s="45">
        <f>F29/E29</f>
        <v>0.57692307692307687</v>
      </c>
      <c r="I29" s="44">
        <v>32</v>
      </c>
      <c r="J29" s="43">
        <v>12</v>
      </c>
      <c r="K29" s="44">
        <f>I29-J29</f>
        <v>20</v>
      </c>
      <c r="L29" s="46">
        <f>J29/I29</f>
        <v>0.375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7</v>
      </c>
      <c r="G30" s="44">
        <f>E30-F30</f>
        <v>3</v>
      </c>
      <c r="H30" s="45">
        <f>F30/E30</f>
        <v>0.7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2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1</v>
      </c>
      <c r="X33" s="52">
        <v>3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8</v>
      </c>
      <c r="G34" s="44">
        <f>E34-F34</f>
        <v>0</v>
      </c>
      <c r="H34" s="45">
        <f>F34/E34</f>
        <v>1</v>
      </c>
      <c r="I34" s="44">
        <v>10</v>
      </c>
      <c r="J34" s="43">
        <v>9</v>
      </c>
      <c r="K34" s="44">
        <f>I34-J34</f>
        <v>1</v>
      </c>
      <c r="L34" s="46">
        <f>J34/I34</f>
        <v>0.9</v>
      </c>
      <c r="M34" s="54"/>
      <c r="N34" s="51"/>
      <c r="O34" s="49"/>
      <c r="P34" s="45"/>
      <c r="Q34" s="54"/>
      <c r="R34" s="43"/>
      <c r="S34" s="44"/>
      <c r="T34" s="46"/>
      <c r="U34" s="51"/>
      <c r="V34" s="51"/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113</v>
      </c>
      <c r="G35" s="44">
        <f>E35-F35</f>
        <v>12</v>
      </c>
      <c r="H35" s="45">
        <f>F35/E35</f>
        <v>0.90400000000000003</v>
      </c>
      <c r="I35" s="44">
        <v>212</v>
      </c>
      <c r="J35" s="43">
        <v>44</v>
      </c>
      <c r="K35" s="44">
        <f>I35-J35</f>
        <v>168</v>
      </c>
      <c r="L35" s="46">
        <f>J35/I35</f>
        <v>0.20754716981132076</v>
      </c>
      <c r="M35" s="54"/>
      <c r="N35" s="51"/>
      <c r="O35" s="49"/>
      <c r="P35" s="45"/>
      <c r="Q35" s="54"/>
      <c r="R35" s="43"/>
      <c r="S35" s="44"/>
      <c r="T35" s="46"/>
      <c r="U35" s="51">
        <v>4</v>
      </c>
      <c r="V35" s="51">
        <v>6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/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/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/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7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23</v>
      </c>
      <c r="G50" s="44">
        <f>E50-F50</f>
        <v>7</v>
      </c>
      <c r="H50" s="45">
        <f>F50/E50</f>
        <v>0.76666666666666672</v>
      </c>
      <c r="I50" s="44">
        <v>34</v>
      </c>
      <c r="J50" s="43">
        <v>22</v>
      </c>
      <c r="K50" s="44">
        <f>I50-J50</f>
        <v>12</v>
      </c>
      <c r="L50" s="46">
        <f>J50/I50</f>
        <v>0.6470588235294118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1</v>
      </c>
      <c r="W50" s="51"/>
      <c r="X50" s="52"/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2</v>
      </c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/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>
        <v>1</v>
      </c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2</v>
      </c>
      <c r="G65" s="44">
        <f>E65-F65</f>
        <v>2</v>
      </c>
      <c r="H65" s="45">
        <f>F65/E65</f>
        <v>0.5</v>
      </c>
      <c r="I65" s="44">
        <v>4</v>
      </c>
      <c r="J65" s="43">
        <v>3</v>
      </c>
      <c r="K65" s="44">
        <f>I65-J65</f>
        <v>1</v>
      </c>
      <c r="L65" s="46">
        <f>J65/I65</f>
        <v>0.75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3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/>
      <c r="F66" s="43"/>
      <c r="G66" s="44"/>
      <c r="H66" s="45"/>
      <c r="I66" s="44"/>
      <c r="J66" s="43"/>
      <c r="K66" s="44"/>
      <c r="L66" s="46"/>
      <c r="M66" s="54"/>
      <c r="N66" s="51"/>
      <c r="O66" s="49"/>
      <c r="P66" s="45"/>
      <c r="Q66" s="54"/>
      <c r="R66" s="43"/>
      <c r="S66" s="44"/>
      <c r="T66" s="46"/>
      <c r="U66" s="51">
        <v>1</v>
      </c>
      <c r="V66" s="51">
        <v>1</v>
      </c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5</v>
      </c>
      <c r="G67" s="44">
        <f>E67-F67</f>
        <v>15</v>
      </c>
      <c r="H67" s="45">
        <f>F67/E67</f>
        <v>0.25</v>
      </c>
      <c r="I67" s="44">
        <v>60</v>
      </c>
      <c r="J67" s="43">
        <v>7</v>
      </c>
      <c r="K67" s="44">
        <f>I67-J67</f>
        <v>53</v>
      </c>
      <c r="L67" s="46">
        <f>J67/I67</f>
        <v>0.11666666666666667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3</v>
      </c>
      <c r="G71" s="44">
        <f>E71-F71</f>
        <v>7</v>
      </c>
      <c r="H71" s="45">
        <f>F71/E71</f>
        <v>0.3</v>
      </c>
      <c r="I71" s="44">
        <v>20</v>
      </c>
      <c r="J71" s="43">
        <v>4</v>
      </c>
      <c r="K71" s="44">
        <f>I71-J71</f>
        <v>16</v>
      </c>
      <c r="L71" s="46">
        <f>J71/I71</f>
        <v>0.2</v>
      </c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0</v>
      </c>
      <c r="G73" s="44">
        <f>E73-F73</f>
        <v>4</v>
      </c>
      <c r="H73" s="45">
        <f>F73/E73</f>
        <v>0</v>
      </c>
      <c r="I73" s="44">
        <v>8</v>
      </c>
      <c r="J73" s="43">
        <v>1</v>
      </c>
      <c r="K73" s="44">
        <f>I73-J73</f>
        <v>7</v>
      </c>
      <c r="L73" s="46">
        <f>J73/I73</f>
        <v>0.125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1</v>
      </c>
      <c r="G74" s="44">
        <f>E74-F74</f>
        <v>1</v>
      </c>
      <c r="H74" s="45">
        <f>F74/E74</f>
        <v>0.5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>
        <v>3</v>
      </c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>
        <v>1</v>
      </c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16</v>
      </c>
      <c r="G80" s="44">
        <f>E80-F80</f>
        <v>4</v>
      </c>
      <c r="H80" s="45">
        <f>F80/E80</f>
        <v>0.8</v>
      </c>
      <c r="I80" s="44">
        <v>20</v>
      </c>
      <c r="J80" s="43">
        <v>4</v>
      </c>
      <c r="K80" s="44">
        <f>I80-J80</f>
        <v>16</v>
      </c>
      <c r="L80" s="46">
        <f>J80/I80</f>
        <v>0.2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4</v>
      </c>
      <c r="G81" s="44">
        <f>E81-F81</f>
        <v>0</v>
      </c>
      <c r="H81" s="45">
        <f>F81/E81</f>
        <v>1</v>
      </c>
      <c r="I81" s="44">
        <v>6</v>
      </c>
      <c r="J81" s="43">
        <v>3</v>
      </c>
      <c r="K81" s="44">
        <f>I81-J81</f>
        <v>3</v>
      </c>
      <c r="L81" s="46">
        <f>J81/I81</f>
        <v>0.5</v>
      </c>
      <c r="M81" s="54"/>
      <c r="N81" s="51"/>
      <c r="O81" s="49"/>
      <c r="P81" s="45"/>
      <c r="Q81" s="54">
        <v>2</v>
      </c>
      <c r="R81" s="43">
        <v>0</v>
      </c>
      <c r="S81" s="44">
        <f>Q81-R81</f>
        <v>2</v>
      </c>
      <c r="T81" s="46">
        <f>R81/Q81</f>
        <v>0</v>
      </c>
      <c r="U81" s="51">
        <v>2</v>
      </c>
      <c r="V81" s="51">
        <v>2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575</v>
      </c>
      <c r="F82" s="59">
        <f>SUM(F10:F81)</f>
        <v>447</v>
      </c>
      <c r="G82" s="59">
        <f>E82-F82</f>
        <v>128</v>
      </c>
      <c r="H82" s="24">
        <f>F82/E82</f>
        <v>0.77739130434782611</v>
      </c>
      <c r="I82" s="23">
        <f>SUM(I10:I81)</f>
        <v>768</v>
      </c>
      <c r="J82" s="23">
        <f>SUM(J10:J81)</f>
        <v>363</v>
      </c>
      <c r="K82" s="23">
        <f>I82-J82</f>
        <v>405</v>
      </c>
      <c r="L82" s="60">
        <f>J82/I82</f>
        <v>0.47265625</v>
      </c>
      <c r="M82" s="59">
        <f>SUM(M10:M81)</f>
        <v>16</v>
      </c>
      <c r="N82" s="59">
        <f>SUM(N10:N81)</f>
        <v>9</v>
      </c>
      <c r="O82" s="61">
        <f>M82-N82</f>
        <v>7</v>
      </c>
      <c r="P82" s="24">
        <f>N82/M82</f>
        <v>0.5625</v>
      </c>
      <c r="Q82" s="59">
        <f>SUM(Q10:Q81)</f>
        <v>22</v>
      </c>
      <c r="R82" s="59">
        <f>SUM(R10:R81)</f>
        <v>5</v>
      </c>
      <c r="S82" s="23">
        <f>Q82-R82</f>
        <v>17</v>
      </c>
      <c r="T82" s="60">
        <f>R82/Q82</f>
        <v>0.22727272727272727</v>
      </c>
      <c r="U82" s="59">
        <f>SUM(U10:U81)</f>
        <v>15</v>
      </c>
      <c r="V82" s="59">
        <f>SUM(V10:V81)</f>
        <v>37</v>
      </c>
      <c r="W82" s="59">
        <f>SUM(W10:W81)</f>
        <v>1</v>
      </c>
      <c r="X82" s="62">
        <f>SUM(X10:X81)</f>
        <v>18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0</v>
      </c>
      <c r="G83" s="68">
        <f>E83-F83</f>
        <v>7</v>
      </c>
      <c r="H83" s="69">
        <f>F83/E83</f>
        <v>0</v>
      </c>
      <c r="I83" s="68">
        <v>7</v>
      </c>
      <c r="J83" s="67">
        <v>2</v>
      </c>
      <c r="K83" s="70">
        <f>I83-J83</f>
        <v>5</v>
      </c>
      <c r="L83" s="71">
        <f>J83/I83</f>
        <v>0.2857142857142857</v>
      </c>
      <c r="M83" s="68">
        <v>2</v>
      </c>
      <c r="N83" s="67">
        <v>1</v>
      </c>
      <c r="O83" s="70">
        <f>M83-N83</f>
        <v>1</v>
      </c>
      <c r="P83" s="69">
        <f>N83/M83</f>
        <v>0.5</v>
      </c>
      <c r="Q83" s="68">
        <v>3</v>
      </c>
      <c r="R83" s="67">
        <v>2</v>
      </c>
      <c r="S83" s="70">
        <f>Q83-R83</f>
        <v>1</v>
      </c>
      <c r="T83" s="71">
        <f>R83/Q83</f>
        <v>0.66666666666666663</v>
      </c>
      <c r="U83" s="72"/>
      <c r="V83" s="67"/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4</v>
      </c>
      <c r="G84" s="76">
        <f>E84-F84</f>
        <v>1</v>
      </c>
      <c r="H84" s="77">
        <f>F84/E84</f>
        <v>0.8</v>
      </c>
      <c r="I84" s="76">
        <v>15</v>
      </c>
      <c r="J84" s="75">
        <v>4</v>
      </c>
      <c r="K84" s="78">
        <f>I84-J84</f>
        <v>11</v>
      </c>
      <c r="L84" s="79">
        <f>J84/I84</f>
        <v>0.26666666666666666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1</v>
      </c>
      <c r="G87" s="76">
        <f>E87-F87</f>
        <v>9</v>
      </c>
      <c r="H87" s="77">
        <f>F87/E87</f>
        <v>0.1</v>
      </c>
      <c r="I87" s="76">
        <v>20</v>
      </c>
      <c r="J87" s="75">
        <v>5</v>
      </c>
      <c r="K87" s="78">
        <f>I87-J87</f>
        <v>15</v>
      </c>
      <c r="L87" s="79">
        <f>J87/I87</f>
        <v>0.25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524</v>
      </c>
      <c r="D88" s="65" t="s">
        <v>525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1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149</v>
      </c>
      <c r="D89" s="65" t="s">
        <v>150</v>
      </c>
      <c r="E89" s="74">
        <v>10</v>
      </c>
      <c r="F89" s="75">
        <v>2</v>
      </c>
      <c r="G89" s="76">
        <f>E89-F89</f>
        <v>8</v>
      </c>
      <c r="H89" s="77">
        <f>F89/E89</f>
        <v>0.2</v>
      </c>
      <c r="I89" s="76">
        <v>7</v>
      </c>
      <c r="J89" s="75">
        <v>0</v>
      </c>
      <c r="K89" s="78">
        <f>I89-J89</f>
        <v>7</v>
      </c>
      <c r="L89" s="79">
        <f>J89/I89</f>
        <v>0</v>
      </c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151</v>
      </c>
      <c r="D90" s="65" t="s">
        <v>152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>
        <v>2</v>
      </c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 t="s">
        <v>153</v>
      </c>
      <c r="C91" s="64" t="s">
        <v>154</v>
      </c>
      <c r="D91" s="65" t="s">
        <v>155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156</v>
      </c>
      <c r="D92" s="65" t="s">
        <v>157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1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158</v>
      </c>
      <c r="D93" s="65" t="s">
        <v>159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160</v>
      </c>
      <c r="D94" s="65" t="s">
        <v>161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162</v>
      </c>
      <c r="D95" s="65" t="s">
        <v>163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164</v>
      </c>
      <c r="D96" s="65" t="s">
        <v>165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64" t="s">
        <v>166</v>
      </c>
      <c r="D97" s="65" t="s">
        <v>167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>
        <v>1</v>
      </c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 t="s">
        <v>168</v>
      </c>
      <c r="D98" s="65" t="s">
        <v>169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170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</row>
    <row r="100" spans="1:240" x14ac:dyDescent="0.2">
      <c r="A100" s="274"/>
      <c r="B100" s="275"/>
      <c r="C100" s="275"/>
      <c r="D100" s="65" t="s">
        <v>171</v>
      </c>
      <c r="E100" s="74">
        <v>10</v>
      </c>
      <c r="F100" s="75">
        <v>5</v>
      </c>
      <c r="G100" s="76">
        <f>E100-F100</f>
        <v>5</v>
      </c>
      <c r="H100" s="77">
        <f>F100/E100</f>
        <v>0.5</v>
      </c>
      <c r="I100" s="76">
        <v>10</v>
      </c>
      <c r="J100" s="75">
        <v>5</v>
      </c>
      <c r="K100" s="78">
        <f>I100-J100</f>
        <v>5</v>
      </c>
      <c r="L100" s="79">
        <f>J100/I100</f>
        <v>0.5</v>
      </c>
      <c r="M100" s="76"/>
      <c r="N100" s="75"/>
      <c r="O100" s="78"/>
      <c r="P100" s="77"/>
      <c r="Q100" s="76"/>
      <c r="R100" s="75"/>
      <c r="S100" s="78"/>
      <c r="T100" s="79"/>
      <c r="U100" s="80"/>
      <c r="V100" s="75">
        <v>1</v>
      </c>
      <c r="W100" s="75"/>
      <c r="X100" s="81"/>
    </row>
    <row r="101" spans="1:240" x14ac:dyDescent="0.2">
      <c r="A101" s="274"/>
      <c r="B101" s="275"/>
      <c r="C101" s="64" t="s">
        <v>172</v>
      </c>
      <c r="D101" s="65" t="s">
        <v>173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3</v>
      </c>
      <c r="W101" s="75"/>
      <c r="X101" s="81"/>
    </row>
    <row r="102" spans="1:240" x14ac:dyDescent="0.2">
      <c r="A102" s="274"/>
      <c r="B102" s="275" t="s">
        <v>174</v>
      </c>
      <c r="C102" s="64" t="s">
        <v>175</v>
      </c>
      <c r="D102" s="65" t="s">
        <v>176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>
        <v>1</v>
      </c>
      <c r="W102" s="75"/>
      <c r="X102" s="81"/>
    </row>
    <row r="103" spans="1:240" x14ac:dyDescent="0.2">
      <c r="A103" s="274"/>
      <c r="B103" s="275"/>
      <c r="C103" s="64" t="s">
        <v>177</v>
      </c>
      <c r="D103" s="65" t="s">
        <v>178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>
        <v>2</v>
      </c>
      <c r="W103" s="75"/>
      <c r="X103" s="81"/>
    </row>
    <row r="104" spans="1:240" x14ac:dyDescent="0.2">
      <c r="A104" s="274"/>
      <c r="B104" s="275"/>
      <c r="C104" s="64" t="s">
        <v>179</v>
      </c>
      <c r="D104" s="65" t="s">
        <v>180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/>
      <c r="W104" s="75"/>
      <c r="X104" s="81"/>
    </row>
    <row r="105" spans="1:240" x14ac:dyDescent="0.2">
      <c r="A105" s="274"/>
      <c r="B105" s="275"/>
      <c r="C105" s="64" t="s">
        <v>211</v>
      </c>
      <c r="D105" s="65" t="s">
        <v>202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>
        <v>1</v>
      </c>
      <c r="W105" s="75"/>
      <c r="X105" s="81"/>
    </row>
    <row r="106" spans="1:240" x14ac:dyDescent="0.2">
      <c r="A106" s="274"/>
      <c r="B106" s="275"/>
      <c r="C106" s="275" t="s">
        <v>181</v>
      </c>
      <c r="D106" s="65" t="s">
        <v>182</v>
      </c>
      <c r="E106" s="74">
        <v>30</v>
      </c>
      <c r="F106" s="75">
        <v>30</v>
      </c>
      <c r="G106" s="76">
        <f>E106-F106</f>
        <v>0</v>
      </c>
      <c r="H106" s="77">
        <f>F106/E106</f>
        <v>1</v>
      </c>
      <c r="I106" s="76">
        <v>52</v>
      </c>
      <c r="J106" s="75">
        <v>47</v>
      </c>
      <c r="K106" s="78">
        <f>I106-J106</f>
        <v>5</v>
      </c>
      <c r="L106" s="79">
        <f>J106/I106</f>
        <v>0.90384615384615385</v>
      </c>
      <c r="M106" s="76"/>
      <c r="N106" s="75"/>
      <c r="O106" s="78"/>
      <c r="P106" s="77"/>
      <c r="Q106" s="76"/>
      <c r="R106" s="75"/>
      <c r="S106" s="78"/>
      <c r="T106" s="79"/>
      <c r="U106" s="80">
        <v>12</v>
      </c>
      <c r="V106" s="75">
        <v>22</v>
      </c>
      <c r="W106" s="75"/>
      <c r="X106" s="81"/>
    </row>
    <row r="107" spans="1:240" x14ac:dyDescent="0.2">
      <c r="A107" s="274"/>
      <c r="B107" s="275"/>
      <c r="C107" s="275"/>
      <c r="D107" s="65" t="s">
        <v>183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>
        <v>6</v>
      </c>
      <c r="V107" s="75">
        <v>1</v>
      </c>
      <c r="W107" s="75"/>
      <c r="X107" s="81">
        <v>1</v>
      </c>
    </row>
    <row r="108" spans="1:240" x14ac:dyDescent="0.2">
      <c r="A108" s="274"/>
      <c r="B108" s="275" t="s">
        <v>184</v>
      </c>
      <c r="C108" s="64" t="s">
        <v>185</v>
      </c>
      <c r="D108" s="65" t="s">
        <v>186</v>
      </c>
      <c r="E108" s="74"/>
      <c r="F108" s="75"/>
      <c r="G108" s="76"/>
      <c r="H108" s="77"/>
      <c r="I108" s="76"/>
      <c r="J108" s="75"/>
      <c r="K108" s="78"/>
      <c r="L108" s="79"/>
      <c r="M108" s="76"/>
      <c r="N108" s="75"/>
      <c r="O108" s="78"/>
      <c r="P108" s="77"/>
      <c r="Q108" s="76"/>
      <c r="R108" s="75"/>
      <c r="S108" s="78"/>
      <c r="T108" s="79"/>
      <c r="U108" s="80"/>
      <c r="V108" s="75">
        <v>1</v>
      </c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188</v>
      </c>
      <c r="E109" s="74">
        <v>30</v>
      </c>
      <c r="F109" s="75">
        <v>20</v>
      </c>
      <c r="G109" s="76">
        <f>E109-F109</f>
        <v>10</v>
      </c>
      <c r="H109" s="77">
        <f>F109/E109</f>
        <v>0.66666666666666663</v>
      </c>
      <c r="I109" s="76">
        <v>27</v>
      </c>
      <c r="J109" s="75">
        <v>13</v>
      </c>
      <c r="K109" s="78">
        <f>I109-J109</f>
        <v>14</v>
      </c>
      <c r="L109" s="79">
        <f>J109/I109</f>
        <v>0.48148148148148145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82" t="s">
        <v>189</v>
      </c>
      <c r="E110" s="74">
        <v>14</v>
      </c>
      <c r="F110" s="75">
        <v>6</v>
      </c>
      <c r="G110" s="76">
        <f>E110-F110</f>
        <v>8</v>
      </c>
      <c r="H110" s="77">
        <f>F110/E110</f>
        <v>0.42857142857142855</v>
      </c>
      <c r="I110" s="76">
        <v>28</v>
      </c>
      <c r="J110" s="75">
        <v>15</v>
      </c>
      <c r="K110" s="78">
        <f>I110-J110</f>
        <v>13</v>
      </c>
      <c r="L110" s="79">
        <f>J110/I110</f>
        <v>0.5357142857142857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 t="s">
        <v>187</v>
      </c>
      <c r="D111" s="65" t="s">
        <v>190</v>
      </c>
      <c r="E111" s="74">
        <v>2</v>
      </c>
      <c r="F111" s="75">
        <v>2</v>
      </c>
      <c r="G111" s="76">
        <f>E111-F111</f>
        <v>0</v>
      </c>
      <c r="H111" s="77">
        <f>F111/E111</f>
        <v>1</v>
      </c>
      <c r="I111" s="76">
        <v>4</v>
      </c>
      <c r="J111" s="75">
        <v>0</v>
      </c>
      <c r="K111" s="78">
        <f>I111-J111</f>
        <v>4</v>
      </c>
      <c r="L111" s="79">
        <f>J111/I111</f>
        <v>0</v>
      </c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191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275"/>
      <c r="D113" s="65" t="s">
        <v>192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>
        <v>1</v>
      </c>
      <c r="W113" s="75"/>
      <c r="X113" s="81"/>
    </row>
    <row r="114" spans="1:24" x14ac:dyDescent="0.2">
      <c r="A114" s="274"/>
      <c r="B114" s="275"/>
      <c r="C114" s="275"/>
      <c r="D114" s="65" t="s">
        <v>193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194</v>
      </c>
      <c r="D115" s="65" t="s">
        <v>195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196</v>
      </c>
      <c r="D116" s="65" t="s">
        <v>47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197</v>
      </c>
      <c r="D117" s="65" t="s">
        <v>198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64" t="s">
        <v>199</v>
      </c>
      <c r="D118" s="65" t="s">
        <v>200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275" t="s">
        <v>201</v>
      </c>
      <c r="D119" s="65" t="s">
        <v>202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203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275"/>
      <c r="D121" s="65" t="s">
        <v>204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2</v>
      </c>
      <c r="W121" s="75"/>
      <c r="X121" s="81"/>
    </row>
    <row r="122" spans="1:24" x14ac:dyDescent="0.2">
      <c r="A122" s="274"/>
      <c r="B122" s="275"/>
      <c r="C122" s="64" t="s">
        <v>205</v>
      </c>
      <c r="D122" s="65" t="s">
        <v>206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>
        <v>3</v>
      </c>
      <c r="W122" s="75"/>
      <c r="X122" s="81"/>
    </row>
    <row r="123" spans="1:24" x14ac:dyDescent="0.2">
      <c r="A123" s="274"/>
      <c r="B123" s="275"/>
      <c r="C123" s="64" t="s">
        <v>207</v>
      </c>
      <c r="D123" s="65" t="s">
        <v>47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208</v>
      </c>
      <c r="D124" s="65" t="s">
        <v>123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209</v>
      </c>
      <c r="D125" s="65" t="s">
        <v>210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212</v>
      </c>
      <c r="D126" s="65" t="s">
        <v>213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214</v>
      </c>
      <c r="D127" s="65" t="s">
        <v>47</v>
      </c>
      <c r="E127" s="74"/>
      <c r="F127" s="75"/>
      <c r="G127" s="76"/>
      <c r="H127" s="77"/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 t="s">
        <v>215</v>
      </c>
      <c r="C128" s="64" t="s">
        <v>216</v>
      </c>
      <c r="D128" s="65" t="s">
        <v>217</v>
      </c>
      <c r="E128" s="74">
        <v>14</v>
      </c>
      <c r="F128" s="75">
        <v>11</v>
      </c>
      <c r="G128" s="76">
        <f>E128-F128</f>
        <v>3</v>
      </c>
      <c r="H128" s="77">
        <f>F128/E128</f>
        <v>0.7857142857142857</v>
      </c>
      <c r="I128" s="76">
        <v>14</v>
      </c>
      <c r="J128" s="75">
        <v>2</v>
      </c>
      <c r="K128" s="78">
        <f>I128-J128</f>
        <v>12</v>
      </c>
      <c r="L128" s="79">
        <f>J128/I128</f>
        <v>0.14285714285714285</v>
      </c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218</v>
      </c>
      <c r="D129" s="65" t="s">
        <v>219</v>
      </c>
      <c r="E129" s="74">
        <v>24</v>
      </c>
      <c r="F129" s="75">
        <v>15</v>
      </c>
      <c r="G129" s="76">
        <f>E129-F129</f>
        <v>9</v>
      </c>
      <c r="H129" s="77">
        <f>F129/E129</f>
        <v>0.625</v>
      </c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220</v>
      </c>
      <c r="D130" s="65" t="s">
        <v>221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222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223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224</v>
      </c>
      <c r="D133" s="65" t="s">
        <v>180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225</v>
      </c>
      <c r="D134" s="65" t="s">
        <v>47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2</v>
      </c>
      <c r="W134" s="75"/>
      <c r="X134" s="81"/>
    </row>
    <row r="135" spans="1:240" x14ac:dyDescent="0.2">
      <c r="A135" s="274"/>
      <c r="B135" s="275"/>
      <c r="C135" s="64" t="s">
        <v>226</v>
      </c>
      <c r="D135" s="65" t="s">
        <v>227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/>
      <c r="W135" s="75"/>
      <c r="X135" s="81"/>
    </row>
    <row r="136" spans="1:240" x14ac:dyDescent="0.2">
      <c r="A136" s="274"/>
      <c r="B136" s="275"/>
      <c r="C136" s="64" t="s">
        <v>228</v>
      </c>
      <c r="D136" s="65" t="s">
        <v>229</v>
      </c>
      <c r="E136" s="74"/>
      <c r="F136" s="75"/>
      <c r="G136" s="76"/>
      <c r="H136" s="77"/>
      <c r="I136" s="76"/>
      <c r="J136" s="75"/>
      <c r="K136" s="78"/>
      <c r="L136" s="79"/>
      <c r="M136" s="76"/>
      <c r="N136" s="75"/>
      <c r="O136" s="78"/>
      <c r="P136" s="77"/>
      <c r="Q136" s="76"/>
      <c r="R136" s="75"/>
      <c r="S136" s="78"/>
      <c r="T136" s="79"/>
      <c r="U136" s="80"/>
      <c r="V136" s="75"/>
      <c r="W136" s="75"/>
      <c r="X136" s="81"/>
    </row>
    <row r="137" spans="1:240" x14ac:dyDescent="0.2">
      <c r="A137" s="276" t="s">
        <v>230</v>
      </c>
      <c r="B137" s="276"/>
      <c r="C137" s="276"/>
      <c r="D137" s="276"/>
      <c r="E137" s="83">
        <f>SUM(E83:E136)</f>
        <v>156</v>
      </c>
      <c r="F137" s="84">
        <f>SUM(F83:F136)</f>
        <v>96</v>
      </c>
      <c r="G137" s="84">
        <f>E137-F137</f>
        <v>60</v>
      </c>
      <c r="H137" s="85">
        <f>F137/E137</f>
        <v>0.61538461538461542</v>
      </c>
      <c r="I137" s="84">
        <f>SUM(I83:I136)</f>
        <v>184</v>
      </c>
      <c r="J137" s="84">
        <f>SUM(J83:J136)</f>
        <v>93</v>
      </c>
      <c r="K137" s="86">
        <f>I137-J137</f>
        <v>91</v>
      </c>
      <c r="L137" s="87">
        <f>J137/I137</f>
        <v>0.50543478260869568</v>
      </c>
      <c r="M137" s="84">
        <f>SUM(M83:M136)</f>
        <v>2</v>
      </c>
      <c r="N137" s="84">
        <f>SUM(N83:N136)</f>
        <v>1</v>
      </c>
      <c r="O137" s="86">
        <f>(M137-N137)</f>
        <v>1</v>
      </c>
      <c r="P137" s="85">
        <f>N137/M137</f>
        <v>0.5</v>
      </c>
      <c r="Q137" s="84">
        <f>SUM(Q83:Q136)</f>
        <v>3</v>
      </c>
      <c r="R137" s="84">
        <f>SUM(R83:R136)</f>
        <v>2</v>
      </c>
      <c r="S137" s="86">
        <f>Q137-R137</f>
        <v>1</v>
      </c>
      <c r="T137" s="87">
        <f>R137/Q137</f>
        <v>0.66666666666666663</v>
      </c>
      <c r="U137" s="83">
        <f>SUM(U83:U136)</f>
        <v>18</v>
      </c>
      <c r="V137" s="84">
        <f>SUM(V83:V136)</f>
        <v>47</v>
      </c>
      <c r="W137" s="84">
        <f>SUM(W83:W136)</f>
        <v>0</v>
      </c>
      <c r="X137" s="88">
        <f>SUM(X83:X136)</f>
        <v>1</v>
      </c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</row>
    <row r="138" spans="1:240" x14ac:dyDescent="0.2">
      <c r="A138" s="4" t="s">
        <v>231</v>
      </c>
      <c r="B138" s="277" t="s">
        <v>232</v>
      </c>
      <c r="C138" s="277" t="s">
        <v>233</v>
      </c>
      <c r="D138" s="89" t="s">
        <v>234</v>
      </c>
      <c r="E138" s="90">
        <v>15</v>
      </c>
      <c r="F138" s="91">
        <v>6</v>
      </c>
      <c r="G138" s="92">
        <f>E138-F138</f>
        <v>9</v>
      </c>
      <c r="H138" s="93">
        <f>F138/E138</f>
        <v>0.4</v>
      </c>
      <c r="I138" s="92">
        <v>25</v>
      </c>
      <c r="J138" s="91">
        <v>2</v>
      </c>
      <c r="K138" s="94">
        <f>I138-J138</f>
        <v>23</v>
      </c>
      <c r="L138" s="95">
        <f>J138/I138</f>
        <v>0.08</v>
      </c>
      <c r="M138" s="92"/>
      <c r="N138" s="91"/>
      <c r="O138" s="94"/>
      <c r="P138" s="93"/>
      <c r="Q138" s="92"/>
      <c r="R138" s="91"/>
      <c r="S138" s="94"/>
      <c r="T138" s="95"/>
      <c r="U138" s="96"/>
      <c r="V138" s="97"/>
      <c r="W138" s="97"/>
      <c r="X138" s="98"/>
    </row>
    <row r="139" spans="1:240" x14ac:dyDescent="0.2">
      <c r="A139" s="4"/>
      <c r="B139" s="277"/>
      <c r="C139" s="277"/>
      <c r="D139" s="99" t="s">
        <v>235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>
        <v>1</v>
      </c>
      <c r="W139" s="97"/>
      <c r="X139" s="98"/>
    </row>
    <row r="140" spans="1:240" x14ac:dyDescent="0.2">
      <c r="A140" s="4"/>
      <c r="B140" s="277"/>
      <c r="C140" s="105" t="s">
        <v>236</v>
      </c>
      <c r="D140" s="99" t="s">
        <v>237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>
        <v>2</v>
      </c>
      <c r="W140" s="97"/>
      <c r="X140" s="98"/>
    </row>
    <row r="141" spans="1:240" x14ac:dyDescent="0.2">
      <c r="A141" s="4"/>
      <c r="B141" s="277"/>
      <c r="C141" s="105" t="s">
        <v>238</v>
      </c>
      <c r="D141" s="99" t="s">
        <v>239</v>
      </c>
      <c r="E141" s="100">
        <v>10</v>
      </c>
      <c r="F141" s="97">
        <v>5</v>
      </c>
      <c r="G141" s="101">
        <f>E141-F141</f>
        <v>5</v>
      </c>
      <c r="H141" s="102">
        <f>F141/E141</f>
        <v>0.5</v>
      </c>
      <c r="I141" s="101">
        <v>20</v>
      </c>
      <c r="J141" s="97">
        <v>0</v>
      </c>
      <c r="K141" s="103">
        <f>I141-J141</f>
        <v>20</v>
      </c>
      <c r="L141" s="104">
        <f>J141/I141</f>
        <v>0</v>
      </c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240</v>
      </c>
      <c r="D142" s="99" t="s">
        <v>47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241</v>
      </c>
      <c r="D143" s="99" t="s">
        <v>242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243</v>
      </c>
      <c r="D144" s="99" t="s">
        <v>244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7"/>
      <c r="C145" s="105" t="s">
        <v>245</v>
      </c>
      <c r="D145" s="99" t="s">
        <v>56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7"/>
      <c r="C146" s="105" t="s">
        <v>246</v>
      </c>
      <c r="D146" s="99" t="s">
        <v>247</v>
      </c>
      <c r="E146" s="100"/>
      <c r="F146" s="97"/>
      <c r="G146" s="101"/>
      <c r="H146" s="102"/>
      <c r="I146" s="101"/>
      <c r="J146" s="97"/>
      <c r="K146" s="103"/>
      <c r="L146" s="104"/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 t="s">
        <v>248</v>
      </c>
      <c r="C147" s="278" t="s">
        <v>249</v>
      </c>
      <c r="D147" s="99" t="s">
        <v>250</v>
      </c>
      <c r="E147" s="100">
        <v>10</v>
      </c>
      <c r="F147" s="97">
        <v>7</v>
      </c>
      <c r="G147" s="101">
        <f>E147-F147</f>
        <v>3</v>
      </c>
      <c r="H147" s="102">
        <f>F147/E147</f>
        <v>0.7</v>
      </c>
      <c r="I147" s="101">
        <v>30</v>
      </c>
      <c r="J147" s="97">
        <v>7</v>
      </c>
      <c r="K147" s="103">
        <f>I147-J147</f>
        <v>23</v>
      </c>
      <c r="L147" s="104">
        <f>J147/I147</f>
        <v>0.23333333333333334</v>
      </c>
      <c r="M147" s="101"/>
      <c r="N147" s="97"/>
      <c r="O147" s="103"/>
      <c r="P147" s="102"/>
      <c r="Q147" s="101"/>
      <c r="R147" s="97"/>
      <c r="S147" s="103"/>
      <c r="T147" s="104"/>
      <c r="U147" s="96">
        <v>1</v>
      </c>
      <c r="V147" s="97">
        <v>1</v>
      </c>
      <c r="W147" s="97"/>
      <c r="X147" s="98"/>
    </row>
    <row r="148" spans="1:24" x14ac:dyDescent="0.2">
      <c r="A148" s="4"/>
      <c r="B148" s="278"/>
      <c r="C148" s="278"/>
      <c r="D148" s="99" t="s">
        <v>251</v>
      </c>
      <c r="E148" s="100">
        <v>10</v>
      </c>
      <c r="F148" s="97">
        <v>7</v>
      </c>
      <c r="G148" s="101">
        <f>E148-F148</f>
        <v>3</v>
      </c>
      <c r="H148" s="102">
        <f>F148/E148</f>
        <v>0.7</v>
      </c>
      <c r="I148" s="101">
        <v>10</v>
      </c>
      <c r="J148" s="97">
        <v>3</v>
      </c>
      <c r="K148" s="103">
        <f>I148-J148</f>
        <v>7</v>
      </c>
      <c r="L148" s="104">
        <f>J148/I148</f>
        <v>0.3</v>
      </c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252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278"/>
      <c r="D150" s="99" t="s">
        <v>253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>
        <v>1</v>
      </c>
      <c r="V150" s="97"/>
      <c r="W150" s="97"/>
      <c r="X150" s="98"/>
    </row>
    <row r="151" spans="1:24" x14ac:dyDescent="0.2">
      <c r="A151" s="4"/>
      <c r="B151" s="278" t="s">
        <v>254</v>
      </c>
      <c r="C151" s="105" t="s">
        <v>255</v>
      </c>
      <c r="D151" s="99" t="s">
        <v>256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257</v>
      </c>
      <c r="D152" s="99" t="s">
        <v>47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258</v>
      </c>
      <c r="D153" s="99" t="s">
        <v>259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>
        <v>1</v>
      </c>
      <c r="W153" s="97"/>
      <c r="X153" s="98"/>
    </row>
    <row r="154" spans="1:24" x14ac:dyDescent="0.2">
      <c r="A154" s="4"/>
      <c r="B154" s="278"/>
      <c r="C154" s="105" t="s">
        <v>260</v>
      </c>
      <c r="D154" s="99" t="s">
        <v>180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105" t="s">
        <v>261</v>
      </c>
      <c r="D155" s="99" t="s">
        <v>262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 t="s">
        <v>263</v>
      </c>
      <c r="D156" s="99" t="s">
        <v>264</v>
      </c>
      <c r="E156" s="100"/>
      <c r="F156" s="97"/>
      <c r="G156" s="101"/>
      <c r="H156" s="102"/>
      <c r="I156" s="101"/>
      <c r="J156" s="97"/>
      <c r="K156" s="103"/>
      <c r="L156" s="104"/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/>
      <c r="C157" s="278"/>
      <c r="D157" s="99" t="s">
        <v>265</v>
      </c>
      <c r="E157" s="100">
        <v>6</v>
      </c>
      <c r="F157" s="97">
        <v>0</v>
      </c>
      <c r="G157" s="101">
        <f>E157-F157</f>
        <v>6</v>
      </c>
      <c r="H157" s="102">
        <f>F157/E157</f>
        <v>0</v>
      </c>
      <c r="I157" s="101">
        <v>13</v>
      </c>
      <c r="J157" s="97">
        <v>2</v>
      </c>
      <c r="K157" s="103">
        <f>I157-J157</f>
        <v>11</v>
      </c>
      <c r="L157" s="104">
        <f>J157/I157</f>
        <v>0.15384615384615385</v>
      </c>
      <c r="M157" s="101"/>
      <c r="N157" s="97"/>
      <c r="O157" s="103"/>
      <c r="P157" s="102"/>
      <c r="Q157" s="101"/>
      <c r="R157" s="97"/>
      <c r="S157" s="103"/>
      <c r="T157" s="104"/>
      <c r="U157" s="96"/>
      <c r="V157" s="97">
        <v>1</v>
      </c>
      <c r="W157" s="97"/>
      <c r="X157" s="98"/>
    </row>
    <row r="158" spans="1:24" x14ac:dyDescent="0.2">
      <c r="A158" s="4"/>
      <c r="B158" s="278" t="s">
        <v>266</v>
      </c>
      <c r="C158" s="105" t="s">
        <v>267</v>
      </c>
      <c r="D158" s="99" t="s">
        <v>268</v>
      </c>
      <c r="E158" s="100">
        <v>10</v>
      </c>
      <c r="F158" s="97">
        <v>5</v>
      </c>
      <c r="G158" s="101">
        <f>E158-F158</f>
        <v>5</v>
      </c>
      <c r="H158" s="102">
        <f>F158/E158</f>
        <v>0.5</v>
      </c>
      <c r="I158" s="101">
        <v>20</v>
      </c>
      <c r="J158" s="97">
        <v>2</v>
      </c>
      <c r="K158" s="103">
        <f>I158-J158</f>
        <v>18</v>
      </c>
      <c r="L158" s="104">
        <f>J158/I158</f>
        <v>0.1</v>
      </c>
      <c r="M158" s="101"/>
      <c r="N158" s="97"/>
      <c r="O158" s="103"/>
      <c r="P158" s="102"/>
      <c r="Q158" s="101"/>
      <c r="R158" s="97"/>
      <c r="S158" s="103"/>
      <c r="T158" s="104"/>
      <c r="U158" s="96">
        <v>1</v>
      </c>
      <c r="V158" s="97"/>
      <c r="W158" s="97"/>
      <c r="X158" s="98"/>
    </row>
    <row r="159" spans="1:24" x14ac:dyDescent="0.2">
      <c r="A159" s="4"/>
      <c r="B159" s="278"/>
      <c r="C159" s="105" t="s">
        <v>269</v>
      </c>
      <c r="D159" s="99" t="s">
        <v>270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271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272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105" t="s">
        <v>273</v>
      </c>
      <c r="D162" s="99" t="s">
        <v>47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278" t="s">
        <v>274</v>
      </c>
      <c r="D163" s="99" t="s">
        <v>275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278"/>
      <c r="D164" s="99" t="s">
        <v>276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277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278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279</v>
      </c>
      <c r="D167" s="99" t="s">
        <v>47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280</v>
      </c>
      <c r="D168" s="99" t="s">
        <v>281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/>
      <c r="C169" s="105" t="s">
        <v>282</v>
      </c>
      <c r="D169" s="99" t="s">
        <v>283</v>
      </c>
      <c r="E169" s="100"/>
      <c r="F169" s="97"/>
      <c r="G169" s="101"/>
      <c r="H169" s="102"/>
      <c r="I169" s="101"/>
      <c r="J169" s="97"/>
      <c r="K169" s="103"/>
      <c r="L169" s="104"/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</row>
    <row r="170" spans="1:29" x14ac:dyDescent="0.2">
      <c r="A170" s="4"/>
      <c r="B170" s="278" t="s">
        <v>284</v>
      </c>
      <c r="C170" s="105" t="s">
        <v>285</v>
      </c>
      <c r="D170" s="99" t="s">
        <v>286</v>
      </c>
      <c r="E170" s="100">
        <v>10</v>
      </c>
      <c r="F170" s="97">
        <v>2</v>
      </c>
      <c r="G170" s="101">
        <f>E170-F170</f>
        <v>8</v>
      </c>
      <c r="H170" s="102">
        <f>F170/E170</f>
        <v>0.2</v>
      </c>
      <c r="I170" s="101">
        <v>25</v>
      </c>
      <c r="J170" s="97">
        <v>2</v>
      </c>
      <c r="K170" s="103">
        <f>I170-J170</f>
        <v>23</v>
      </c>
      <c r="L170" s="104">
        <f>J170/I170</f>
        <v>0.08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1</v>
      </c>
      <c r="W170" s="97"/>
      <c r="X170" s="98"/>
      <c r="AC170"/>
    </row>
    <row r="171" spans="1:29" x14ac:dyDescent="0.2">
      <c r="A171" s="4"/>
      <c r="B171" s="278"/>
      <c r="C171" s="278" t="s">
        <v>287</v>
      </c>
      <c r="D171" s="99" t="s">
        <v>288</v>
      </c>
      <c r="E171" s="100">
        <v>25</v>
      </c>
      <c r="F171" s="97">
        <v>14</v>
      </c>
      <c r="G171" s="101">
        <f>E171-F171</f>
        <v>11</v>
      </c>
      <c r="H171" s="102">
        <f>F171/E171</f>
        <v>0.56000000000000005</v>
      </c>
      <c r="I171" s="101">
        <v>52</v>
      </c>
      <c r="J171" s="97">
        <v>7</v>
      </c>
      <c r="K171" s="103">
        <f>I171-J171</f>
        <v>45</v>
      </c>
      <c r="L171" s="104">
        <f>J171/I171</f>
        <v>0.13461538461538461</v>
      </c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7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289</v>
      </c>
      <c r="E172" s="100">
        <v>10</v>
      </c>
      <c r="F172" s="97">
        <v>7</v>
      </c>
      <c r="G172" s="101">
        <f>E172-F172</f>
        <v>3</v>
      </c>
      <c r="H172" s="102">
        <f>F172/E172</f>
        <v>0.7</v>
      </c>
      <c r="I172" s="101">
        <v>20</v>
      </c>
      <c r="J172" s="97">
        <v>5</v>
      </c>
      <c r="K172" s="103">
        <f>I172-J172</f>
        <v>15</v>
      </c>
      <c r="L172" s="104">
        <f>J172/I172</f>
        <v>0.25</v>
      </c>
      <c r="M172" s="101">
        <v>9</v>
      </c>
      <c r="N172" s="97">
        <v>0</v>
      </c>
      <c r="O172" s="103">
        <f>M172-N172</f>
        <v>9</v>
      </c>
      <c r="P172" s="102">
        <f>N172/M172</f>
        <v>0</v>
      </c>
      <c r="Q172" s="101">
        <v>18</v>
      </c>
      <c r="R172" s="97">
        <v>1</v>
      </c>
      <c r="S172" s="103">
        <f>Q172-R172</f>
        <v>17</v>
      </c>
      <c r="T172" s="104">
        <f>R172/Q172</f>
        <v>5.5555555555555552E-2</v>
      </c>
      <c r="U172" s="96">
        <v>2</v>
      </c>
      <c r="V172" s="97">
        <v>1</v>
      </c>
      <c r="W172" s="97">
        <v>1</v>
      </c>
      <c r="X172" s="98"/>
      <c r="AC172"/>
    </row>
    <row r="173" spans="1:29" x14ac:dyDescent="0.2">
      <c r="A173" s="4"/>
      <c r="B173" s="278"/>
      <c r="C173" s="278"/>
      <c r="D173" s="99" t="s">
        <v>290</v>
      </c>
      <c r="E173" s="100">
        <v>10</v>
      </c>
      <c r="F173" s="97">
        <v>5</v>
      </c>
      <c r="G173" s="101">
        <f>E173-F173</f>
        <v>5</v>
      </c>
      <c r="H173" s="102">
        <f>F173/E173</f>
        <v>0.5</v>
      </c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2</v>
      </c>
      <c r="W173" s="97"/>
      <c r="X173" s="98"/>
      <c r="AC173"/>
    </row>
    <row r="174" spans="1:29" x14ac:dyDescent="0.2">
      <c r="A174" s="4"/>
      <c r="B174" s="278"/>
      <c r="C174" s="278"/>
      <c r="D174" s="99" t="s">
        <v>291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/>
      <c r="W174" s="97"/>
      <c r="X174" s="98"/>
    </row>
    <row r="175" spans="1:29" x14ac:dyDescent="0.2">
      <c r="A175" s="4"/>
      <c r="B175" s="278"/>
      <c r="C175" s="278"/>
      <c r="D175" s="99" t="s">
        <v>292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278"/>
      <c r="D176" s="99" t="s">
        <v>293</v>
      </c>
      <c r="E176" s="100">
        <v>20</v>
      </c>
      <c r="F176" s="97">
        <v>9</v>
      </c>
      <c r="G176" s="101">
        <f>E176-F176</f>
        <v>11</v>
      </c>
      <c r="H176" s="102">
        <f>F176/E176</f>
        <v>0.45</v>
      </c>
      <c r="I176" s="101">
        <v>30</v>
      </c>
      <c r="J176" s="97">
        <v>9</v>
      </c>
      <c r="K176" s="103">
        <f>I176-J176</f>
        <v>21</v>
      </c>
      <c r="L176" s="104">
        <f>J176/I176</f>
        <v>0.3</v>
      </c>
      <c r="M176" s="101"/>
      <c r="N176" s="97"/>
      <c r="O176" s="103"/>
      <c r="P176" s="102"/>
      <c r="Q176" s="101"/>
      <c r="R176" s="97"/>
      <c r="S176" s="103"/>
      <c r="T176" s="104"/>
      <c r="U176" s="96">
        <v>1</v>
      </c>
      <c r="V176" s="97">
        <v>6</v>
      </c>
      <c r="W176" s="97"/>
      <c r="X176" s="98">
        <v>1</v>
      </c>
    </row>
    <row r="177" spans="1:240" x14ac:dyDescent="0.2">
      <c r="A177" s="4"/>
      <c r="B177" s="278"/>
      <c r="C177" s="105" t="s">
        <v>294</v>
      </c>
      <c r="D177" s="99" t="s">
        <v>295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>
        <v>1</v>
      </c>
      <c r="W177" s="97"/>
      <c r="X177" s="98"/>
    </row>
    <row r="178" spans="1:240" x14ac:dyDescent="0.2">
      <c r="A178" s="4"/>
      <c r="B178" s="278"/>
      <c r="C178" s="105" t="s">
        <v>296</v>
      </c>
      <c r="D178" s="99" t="s">
        <v>47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4"/>
      <c r="B179" s="278"/>
      <c r="C179" s="105" t="s">
        <v>297</v>
      </c>
      <c r="D179" s="99" t="s">
        <v>298</v>
      </c>
      <c r="E179" s="100">
        <v>12</v>
      </c>
      <c r="F179" s="97">
        <v>7</v>
      </c>
      <c r="G179" s="101">
        <f>E179-F179</f>
        <v>5</v>
      </c>
      <c r="H179" s="102">
        <f>F179/E179</f>
        <v>0.58333333333333337</v>
      </c>
      <c r="I179" s="101">
        <v>29</v>
      </c>
      <c r="J179" s="97">
        <v>6</v>
      </c>
      <c r="K179" s="103">
        <f>I179-J179</f>
        <v>23</v>
      </c>
      <c r="L179" s="104">
        <f>J179/I179</f>
        <v>0.20689655172413793</v>
      </c>
      <c r="M179" s="101">
        <v>2</v>
      </c>
      <c r="N179" s="97">
        <v>0</v>
      </c>
      <c r="O179" s="103">
        <f>M179-N179</f>
        <v>2</v>
      </c>
      <c r="P179" s="102">
        <f>N179/M179</f>
        <v>0</v>
      </c>
      <c r="Q179" s="101">
        <v>2</v>
      </c>
      <c r="R179" s="97">
        <v>0</v>
      </c>
      <c r="S179" s="103">
        <f>Q179-R179</f>
        <v>2</v>
      </c>
      <c r="T179" s="102">
        <f>R179/Q179</f>
        <v>0</v>
      </c>
      <c r="U179" s="96"/>
      <c r="V179" s="97">
        <v>7</v>
      </c>
      <c r="W179" s="97">
        <v>1</v>
      </c>
      <c r="X179" s="98"/>
    </row>
    <row r="180" spans="1:240" x14ac:dyDescent="0.2">
      <c r="A180" s="4"/>
      <c r="B180" s="278"/>
      <c r="C180" s="105" t="s">
        <v>299</v>
      </c>
      <c r="D180" s="99" t="s">
        <v>300</v>
      </c>
      <c r="E180" s="100"/>
      <c r="F180" s="97"/>
      <c r="G180" s="101"/>
      <c r="H180" s="102"/>
      <c r="I180" s="101"/>
      <c r="J180" s="97"/>
      <c r="K180" s="103"/>
      <c r="L180" s="104"/>
      <c r="M180" s="101"/>
      <c r="N180" s="97"/>
      <c r="O180" s="103"/>
      <c r="P180" s="102"/>
      <c r="Q180" s="101"/>
      <c r="R180" s="97"/>
      <c r="S180" s="103"/>
      <c r="T180" s="104"/>
      <c r="U180" s="96"/>
      <c r="V180" s="97"/>
      <c r="W180" s="97"/>
      <c r="X180" s="98"/>
    </row>
    <row r="181" spans="1:240" x14ac:dyDescent="0.2">
      <c r="A181" s="279" t="s">
        <v>301</v>
      </c>
      <c r="B181" s="279"/>
      <c r="C181" s="279"/>
      <c r="D181" s="279"/>
      <c r="E181" s="58">
        <f>SUM(E138:E180)</f>
        <v>148</v>
      </c>
      <c r="F181" s="59">
        <f>SUM(F138:F180)</f>
        <v>74</v>
      </c>
      <c r="G181" s="59">
        <f>E181-F181</f>
        <v>74</v>
      </c>
      <c r="H181" s="24">
        <f>F181/E181</f>
        <v>0.5</v>
      </c>
      <c r="I181" s="59">
        <f>SUM(I138:I180)</f>
        <v>274</v>
      </c>
      <c r="J181" s="59">
        <f>SUM(J138:J180)</f>
        <v>45</v>
      </c>
      <c r="K181" s="23">
        <f>I181-J181</f>
        <v>229</v>
      </c>
      <c r="L181" s="60">
        <f>J181/I181</f>
        <v>0.16423357664233576</v>
      </c>
      <c r="M181" s="59">
        <f>SUM(M138:M180)</f>
        <v>11</v>
      </c>
      <c r="N181" s="59">
        <f>SUM(N138:N180)</f>
        <v>0</v>
      </c>
      <c r="O181" s="23">
        <f>M181-N181</f>
        <v>11</v>
      </c>
      <c r="P181" s="24">
        <f>N181/M181</f>
        <v>0</v>
      </c>
      <c r="Q181" s="59">
        <f>SUM(Q138:Q180)</f>
        <v>20</v>
      </c>
      <c r="R181" s="59">
        <f>SUM(R138:R180)</f>
        <v>1</v>
      </c>
      <c r="S181" s="23">
        <f>Q181-R181</f>
        <v>19</v>
      </c>
      <c r="T181" s="60">
        <f>R181/Q181</f>
        <v>0.05</v>
      </c>
      <c r="U181" s="58">
        <f>SUM(U138:U180)</f>
        <v>6</v>
      </c>
      <c r="V181" s="59">
        <f>SUM(V138:V180)</f>
        <v>33</v>
      </c>
      <c r="W181" s="59">
        <f>SUM(W138:W180)</f>
        <v>2</v>
      </c>
      <c r="X181" s="62">
        <f>SUM(X138:X180)</f>
        <v>1</v>
      </c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</row>
    <row r="182" spans="1:240" x14ac:dyDescent="0.2">
      <c r="A182" s="274" t="s">
        <v>302</v>
      </c>
      <c r="B182" s="280" t="s">
        <v>303</v>
      </c>
      <c r="C182" s="106" t="s">
        <v>304</v>
      </c>
      <c r="D182" s="107" t="s">
        <v>305</v>
      </c>
      <c r="E182" s="108">
        <v>30</v>
      </c>
      <c r="F182" s="109">
        <v>12</v>
      </c>
      <c r="G182" s="110">
        <f>E182-F182</f>
        <v>18</v>
      </c>
      <c r="H182" s="111">
        <f>F182/E182</f>
        <v>0.4</v>
      </c>
      <c r="I182" s="110">
        <v>40</v>
      </c>
      <c r="J182" s="109">
        <v>6</v>
      </c>
      <c r="K182" s="112">
        <f>I182-J182</f>
        <v>34</v>
      </c>
      <c r="L182" s="113">
        <f>J182/I182</f>
        <v>0.15</v>
      </c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306</v>
      </c>
      <c r="D183" s="107" t="s">
        <v>307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308</v>
      </c>
      <c r="D184" s="107" t="s">
        <v>47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/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106" t="s">
        <v>309</v>
      </c>
      <c r="D185" s="107" t="s">
        <v>310</v>
      </c>
      <c r="E185" s="120"/>
      <c r="F185" s="115"/>
      <c r="G185" s="114"/>
      <c r="H185" s="117"/>
      <c r="I185" s="114"/>
      <c r="J185" s="115"/>
      <c r="K185" s="116"/>
      <c r="L185" s="118"/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107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 t="s">
        <v>311</v>
      </c>
      <c r="D186" s="107" t="s">
        <v>312</v>
      </c>
      <c r="E186" s="120">
        <v>13</v>
      </c>
      <c r="F186" s="115">
        <v>12</v>
      </c>
      <c r="G186" s="114">
        <f>E186-F186</f>
        <v>1</v>
      </c>
      <c r="H186" s="117">
        <f>F186/E186</f>
        <v>0.92307692307692313</v>
      </c>
      <c r="I186" s="114">
        <v>20</v>
      </c>
      <c r="J186" s="115">
        <v>20</v>
      </c>
      <c r="K186" s="116">
        <f>I186-J186</f>
        <v>0</v>
      </c>
      <c r="L186" s="118">
        <f>J186/I186</f>
        <v>1</v>
      </c>
      <c r="M186" s="114"/>
      <c r="N186" s="115"/>
      <c r="O186" s="116"/>
      <c r="P186" s="117"/>
      <c r="Q186" s="114"/>
      <c r="R186" s="115"/>
      <c r="S186" s="116"/>
      <c r="T186" s="118"/>
      <c r="U186" s="115"/>
      <c r="V186" s="115"/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313</v>
      </c>
      <c r="E187" s="120"/>
      <c r="F187" s="115"/>
      <c r="G187" s="114"/>
      <c r="H187" s="117"/>
      <c r="I187" s="114"/>
      <c r="J187" s="115"/>
      <c r="K187" s="116"/>
      <c r="L187" s="118"/>
      <c r="M187" s="114">
        <v>1</v>
      </c>
      <c r="N187" s="115">
        <v>0</v>
      </c>
      <c r="O187" s="116">
        <f>M187-N187</f>
        <v>1</v>
      </c>
      <c r="P187" s="117">
        <f>N187/M187</f>
        <v>0</v>
      </c>
      <c r="Q187" s="114">
        <v>14</v>
      </c>
      <c r="R187" s="115">
        <v>0</v>
      </c>
      <c r="S187" s="116">
        <f>Q187-R187</f>
        <v>14</v>
      </c>
      <c r="T187" s="118">
        <f>R187/Q187</f>
        <v>0</v>
      </c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 t="s">
        <v>314</v>
      </c>
      <c r="C188" s="280" t="s">
        <v>315</v>
      </c>
      <c r="D188" s="107" t="s">
        <v>316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>
        <v>1</v>
      </c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40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>
        <v>1</v>
      </c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317</v>
      </c>
      <c r="E190" s="120"/>
      <c r="F190" s="115"/>
      <c r="G190" s="114"/>
      <c r="H190" s="117"/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191</v>
      </c>
      <c r="E191" s="120">
        <v>50</v>
      </c>
      <c r="F191" s="115">
        <v>28</v>
      </c>
      <c r="G191" s="114">
        <f>E191-F191</f>
        <v>22</v>
      </c>
      <c r="H191" s="117">
        <f>F191/E191</f>
        <v>0.56000000000000005</v>
      </c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/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318</v>
      </c>
      <c r="E192" s="120">
        <v>66</v>
      </c>
      <c r="F192" s="115">
        <v>42</v>
      </c>
      <c r="G192" s="114">
        <f>E192-F192</f>
        <v>24</v>
      </c>
      <c r="H192" s="117">
        <f>F192/E192</f>
        <v>0.63636363636363635</v>
      </c>
      <c r="I192" s="114">
        <v>96</v>
      </c>
      <c r="J192" s="115">
        <v>63</v>
      </c>
      <c r="K192" s="116">
        <f>I192-J192</f>
        <v>33</v>
      </c>
      <c r="L192" s="118">
        <f>J192/I192</f>
        <v>0.65625</v>
      </c>
      <c r="M192" s="114">
        <v>14</v>
      </c>
      <c r="N192" s="115">
        <v>2</v>
      </c>
      <c r="O192" s="116">
        <f>M192-N192</f>
        <v>12</v>
      </c>
      <c r="P192" s="117">
        <f>N192/M192</f>
        <v>0.14285714285714285</v>
      </c>
      <c r="Q192" s="114"/>
      <c r="R192" s="115"/>
      <c r="S192" s="116"/>
      <c r="T192" s="118"/>
      <c r="U192" s="115">
        <v>10</v>
      </c>
      <c r="V192" s="115">
        <v>19</v>
      </c>
      <c r="W192" s="115"/>
      <c r="X192" s="119">
        <v>1</v>
      </c>
      <c r="Y192"/>
      <c r="Z192"/>
      <c r="AA192"/>
      <c r="AB192"/>
    </row>
    <row r="193" spans="1:28" x14ac:dyDescent="0.2">
      <c r="A193" s="274"/>
      <c r="B193" s="280"/>
      <c r="C193" s="280"/>
      <c r="D193" s="107" t="s">
        <v>526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1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319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1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280"/>
      <c r="D195" s="107" t="s">
        <v>320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280"/>
      <c r="D196" s="107" t="s">
        <v>321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>
        <v>4</v>
      </c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322</v>
      </c>
      <c r="D197" s="107" t="s">
        <v>323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324</v>
      </c>
      <c r="D198" s="107" t="s">
        <v>61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106" t="s">
        <v>325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106" t="s">
        <v>326</v>
      </c>
      <c r="D200" s="107" t="s">
        <v>86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327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280" t="s">
        <v>328</v>
      </c>
      <c r="D202" s="107" t="s">
        <v>329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1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280"/>
      <c r="D203" s="107" t="s">
        <v>330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331</v>
      </c>
      <c r="D204" s="107" t="s">
        <v>47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332</v>
      </c>
      <c r="D205" s="107" t="s">
        <v>47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333</v>
      </c>
      <c r="D206" s="107" t="s">
        <v>334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335</v>
      </c>
      <c r="D207" s="107" t="s">
        <v>336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337</v>
      </c>
      <c r="D208" s="107" t="s">
        <v>169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28" x14ac:dyDescent="0.2">
      <c r="A209" s="274"/>
      <c r="B209" s="280"/>
      <c r="C209" s="106" t="s">
        <v>338</v>
      </c>
      <c r="D209" s="107" t="s">
        <v>339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>
        <v>2</v>
      </c>
      <c r="V209" s="115"/>
      <c r="W209" s="115"/>
      <c r="X209" s="119"/>
      <c r="Y209"/>
      <c r="Z209"/>
      <c r="AA209"/>
      <c r="AB209"/>
    </row>
    <row r="210" spans="1:28" x14ac:dyDescent="0.2">
      <c r="A210" s="274"/>
      <c r="B210" s="280" t="s">
        <v>340</v>
      </c>
      <c r="C210" s="106" t="s">
        <v>341</v>
      </c>
      <c r="D210" s="107" t="s">
        <v>342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28" x14ac:dyDescent="0.2">
      <c r="A211" s="274"/>
      <c r="B211" s="280"/>
      <c r="C211" s="106" t="s">
        <v>343</v>
      </c>
      <c r="D211" s="107" t="s">
        <v>344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28" x14ac:dyDescent="0.2">
      <c r="A212" s="274"/>
      <c r="B212" s="280"/>
      <c r="C212" s="106" t="s">
        <v>345</v>
      </c>
      <c r="D212" s="107" t="s">
        <v>180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28" x14ac:dyDescent="0.2">
      <c r="A213" s="274"/>
      <c r="B213" s="280"/>
      <c r="C213" s="106" t="s">
        <v>346</v>
      </c>
      <c r="D213" s="107" t="s">
        <v>347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28" x14ac:dyDescent="0.2">
      <c r="A214" s="274"/>
      <c r="B214" s="280"/>
      <c r="C214" s="106" t="s">
        <v>348</v>
      </c>
      <c r="D214" s="107" t="s">
        <v>349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28" x14ac:dyDescent="0.2">
      <c r="A215" s="274"/>
      <c r="B215" s="280"/>
      <c r="C215" s="106" t="s">
        <v>350</v>
      </c>
      <c r="D215" s="107" t="s">
        <v>351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28" x14ac:dyDescent="0.2">
      <c r="A216" s="274"/>
      <c r="B216" s="280"/>
      <c r="C216" s="280" t="s">
        <v>352</v>
      </c>
      <c r="D216" s="107" t="s">
        <v>353</v>
      </c>
      <c r="E216" s="120">
        <v>10</v>
      </c>
      <c r="F216" s="115">
        <v>9</v>
      </c>
      <c r="G216" s="114">
        <f>E216-F216</f>
        <v>1</v>
      </c>
      <c r="H216" s="117">
        <f>F216/E216</f>
        <v>0.9</v>
      </c>
      <c r="I216" s="114">
        <v>10</v>
      </c>
      <c r="J216" s="115">
        <v>10</v>
      </c>
      <c r="K216" s="116">
        <f>I216-J216</f>
        <v>0</v>
      </c>
      <c r="L216" s="118">
        <f>J216/I216</f>
        <v>1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28" x14ac:dyDescent="0.2">
      <c r="A217" s="274"/>
      <c r="B217" s="280"/>
      <c r="C217" s="280"/>
      <c r="D217" s="107" t="s">
        <v>354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28" x14ac:dyDescent="0.2">
      <c r="A218" s="274"/>
      <c r="B218" s="280" t="s">
        <v>355</v>
      </c>
      <c r="C218" s="106" t="s">
        <v>356</v>
      </c>
      <c r="D218" s="107" t="s">
        <v>357</v>
      </c>
      <c r="E218" s="120">
        <v>1</v>
      </c>
      <c r="F218" s="115">
        <v>0</v>
      </c>
      <c r="G218" s="114">
        <f>E218-F218</f>
        <v>1</v>
      </c>
      <c r="H218" s="117">
        <f>F218/E218</f>
        <v>0</v>
      </c>
      <c r="I218" s="114">
        <v>10</v>
      </c>
      <c r="J218" s="115">
        <v>5</v>
      </c>
      <c r="K218" s="116">
        <f>I218-J218</f>
        <v>5</v>
      </c>
      <c r="L218" s="118">
        <f>J218/I218</f>
        <v>0.5</v>
      </c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28" x14ac:dyDescent="0.2">
      <c r="A219" s="274"/>
      <c r="B219" s="280"/>
      <c r="C219" s="106" t="s">
        <v>358</v>
      </c>
      <c r="D219" s="107" t="s">
        <v>359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28" x14ac:dyDescent="0.2">
      <c r="A220" s="274"/>
      <c r="B220" s="280"/>
      <c r="C220" s="106" t="s">
        <v>360</v>
      </c>
      <c r="D220" s="107" t="s">
        <v>361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28" x14ac:dyDescent="0.2">
      <c r="A221" s="274"/>
      <c r="B221" s="280"/>
      <c r="C221" s="106" t="s">
        <v>362</v>
      </c>
      <c r="D221" s="107" t="s">
        <v>290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28" x14ac:dyDescent="0.2">
      <c r="A222" s="274"/>
      <c r="B222" s="280"/>
      <c r="C222" s="106" t="s">
        <v>363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28" x14ac:dyDescent="0.2">
      <c r="A223" s="274"/>
      <c r="B223" s="280"/>
      <c r="C223" s="106" t="s">
        <v>364</v>
      </c>
      <c r="D223" s="107" t="s">
        <v>89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</row>
    <row r="224" spans="1:28" x14ac:dyDescent="0.2">
      <c r="A224" s="274"/>
      <c r="B224" s="280"/>
      <c r="C224" s="106" t="s">
        <v>365</v>
      </c>
      <c r="D224" s="107" t="s">
        <v>47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</row>
    <row r="225" spans="1:38" x14ac:dyDescent="0.2">
      <c r="A225" s="274"/>
      <c r="B225" s="280"/>
      <c r="C225" s="106" t="s">
        <v>366</v>
      </c>
      <c r="D225" s="107" t="s">
        <v>367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2</v>
      </c>
      <c r="W225" s="115"/>
      <c r="X225" s="119"/>
      <c r="Y225"/>
      <c r="Z225"/>
      <c r="AA225"/>
      <c r="AB225"/>
    </row>
    <row r="226" spans="1:38" x14ac:dyDescent="0.2">
      <c r="A226" s="274"/>
      <c r="B226" s="280"/>
      <c r="C226" s="280" t="s">
        <v>368</v>
      </c>
      <c r="D226" s="107" t="s">
        <v>369</v>
      </c>
      <c r="E226" s="120">
        <v>10</v>
      </c>
      <c r="F226" s="115">
        <v>5</v>
      </c>
      <c r="G226" s="114">
        <f>E226-F226</f>
        <v>5</v>
      </c>
      <c r="H226" s="117">
        <f>F226/E226</f>
        <v>0.5</v>
      </c>
      <c r="I226" s="114">
        <v>9</v>
      </c>
      <c r="J226" s="115">
        <v>6</v>
      </c>
      <c r="K226" s="116">
        <f>I226-J226</f>
        <v>3</v>
      </c>
      <c r="L226" s="118">
        <f>J226/I226</f>
        <v>0.66666666666666663</v>
      </c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280"/>
      <c r="D227" s="107" t="s">
        <v>370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74"/>
      <c r="B228" s="280"/>
      <c r="C228" s="106" t="s">
        <v>371</v>
      </c>
      <c r="D228" s="107" t="s">
        <v>159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74"/>
      <c r="B229" s="280"/>
      <c r="C229" s="106" t="s">
        <v>372</v>
      </c>
      <c r="D229" s="107" t="s">
        <v>47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373</v>
      </c>
      <c r="D230" s="107" t="s">
        <v>374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375</v>
      </c>
      <c r="D231" s="107" t="s">
        <v>376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38" x14ac:dyDescent="0.2">
      <c r="A232" s="274"/>
      <c r="B232" s="280"/>
      <c r="C232" s="106" t="s">
        <v>377</v>
      </c>
      <c r="D232" s="107" t="s">
        <v>378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106" t="s">
        <v>379</v>
      </c>
      <c r="D233" s="107" t="s">
        <v>256</v>
      </c>
      <c r="E233" s="120"/>
      <c r="F233" s="115"/>
      <c r="G233" s="114"/>
      <c r="H233" s="117"/>
      <c r="I233" s="114"/>
      <c r="J233" s="115"/>
      <c r="K233" s="116"/>
      <c r="L233" s="118"/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 t="s">
        <v>380</v>
      </c>
      <c r="C234" s="280" t="s">
        <v>381</v>
      </c>
      <c r="D234" s="107" t="s">
        <v>382</v>
      </c>
      <c r="E234" s="120"/>
      <c r="F234" s="115"/>
      <c r="G234" s="114"/>
      <c r="H234" s="117"/>
      <c r="I234" s="114"/>
      <c r="J234" s="115"/>
      <c r="K234" s="116"/>
      <c r="L234" s="118"/>
      <c r="M234" s="114"/>
      <c r="N234" s="115"/>
      <c r="O234" s="116"/>
      <c r="P234" s="117"/>
      <c r="Q234" s="114"/>
      <c r="R234" s="115"/>
      <c r="S234" s="116"/>
      <c r="T234" s="118"/>
      <c r="U234" s="115"/>
      <c r="V234" s="115">
        <v>1</v>
      </c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136</v>
      </c>
      <c r="E235" s="120">
        <v>20</v>
      </c>
      <c r="F235" s="115">
        <v>5</v>
      </c>
      <c r="G235" s="114">
        <f>E235-F235</f>
        <v>15</v>
      </c>
      <c r="H235" s="117">
        <f>F235/E235</f>
        <v>0.25</v>
      </c>
      <c r="I235" s="114">
        <v>60</v>
      </c>
      <c r="J235" s="115">
        <v>3</v>
      </c>
      <c r="K235" s="116">
        <f>I235-J235</f>
        <v>57</v>
      </c>
      <c r="L235" s="118">
        <f>J235/I235</f>
        <v>0.05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280"/>
      <c r="D236" s="107" t="s">
        <v>71</v>
      </c>
      <c r="E236" s="120">
        <v>4</v>
      </c>
      <c r="F236" s="115">
        <v>3</v>
      </c>
      <c r="G236" s="114">
        <f>E236-F236</f>
        <v>1</v>
      </c>
      <c r="H236" s="117">
        <f>F236/E236</f>
        <v>0.75</v>
      </c>
      <c r="I236" s="114">
        <v>14</v>
      </c>
      <c r="J236" s="115">
        <v>2</v>
      </c>
      <c r="K236" s="116">
        <f>I236-J236</f>
        <v>12</v>
      </c>
      <c r="L236" s="118">
        <f>J236/I236</f>
        <v>0.14285714285714285</v>
      </c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280"/>
      <c r="D237" s="107" t="s">
        <v>383</v>
      </c>
      <c r="E237" s="120">
        <v>2</v>
      </c>
      <c r="F237" s="115">
        <v>0</v>
      </c>
      <c r="G237" s="114">
        <f>E237-F237</f>
        <v>2</v>
      </c>
      <c r="H237" s="117">
        <f>F237/E237</f>
        <v>0</v>
      </c>
      <c r="I237" s="114">
        <v>4</v>
      </c>
      <c r="J237" s="115">
        <v>1</v>
      </c>
      <c r="K237" s="116">
        <f>I237-J237</f>
        <v>3</v>
      </c>
      <c r="L237" s="118">
        <f>J237/I237</f>
        <v>0.25</v>
      </c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384</v>
      </c>
      <c r="D238" s="107" t="s">
        <v>385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386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387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>
        <v>1</v>
      </c>
      <c r="Y240"/>
      <c r="Z240"/>
      <c r="AA240"/>
      <c r="AB240"/>
    </row>
    <row r="241" spans="1:240" x14ac:dyDescent="0.2">
      <c r="A241" s="274"/>
      <c r="B241" s="280"/>
      <c r="C241" s="106" t="s">
        <v>388</v>
      </c>
      <c r="D241" s="107" t="s">
        <v>256</v>
      </c>
      <c r="E241" s="120"/>
      <c r="F241" s="115"/>
      <c r="G241" s="114"/>
      <c r="H241" s="117"/>
      <c r="I241" s="114"/>
      <c r="J241" s="115"/>
      <c r="K241" s="116"/>
      <c r="L241" s="118"/>
      <c r="M241" s="114"/>
      <c r="N241" s="115"/>
      <c r="O241" s="116"/>
      <c r="P241" s="117"/>
      <c r="Q241" s="114"/>
      <c r="R241" s="115"/>
      <c r="S241" s="116"/>
      <c r="T241" s="118"/>
      <c r="U241" s="115"/>
      <c r="V241" s="115"/>
      <c r="W241" s="115"/>
      <c r="X241" s="119"/>
      <c r="Y241"/>
      <c r="Z241"/>
      <c r="AA241"/>
      <c r="AB241"/>
    </row>
    <row r="242" spans="1:240" x14ac:dyDescent="0.2">
      <c r="A242" s="274"/>
      <c r="B242" s="280"/>
      <c r="C242" s="106" t="s">
        <v>389</v>
      </c>
      <c r="D242" s="107" t="s">
        <v>47</v>
      </c>
      <c r="E242" s="120"/>
      <c r="F242" s="115"/>
      <c r="G242" s="114"/>
      <c r="H242" s="117"/>
      <c r="I242" s="114"/>
      <c r="J242" s="115"/>
      <c r="K242" s="116"/>
      <c r="L242" s="118"/>
      <c r="M242" s="114"/>
      <c r="N242" s="115"/>
      <c r="O242" s="116"/>
      <c r="P242" s="117"/>
      <c r="Q242" s="114"/>
      <c r="R242" s="115"/>
      <c r="S242" s="116"/>
      <c r="T242" s="118"/>
      <c r="U242" s="115"/>
      <c r="V242" s="115"/>
      <c r="W242" s="115"/>
      <c r="X242" s="119"/>
      <c r="Y242"/>
      <c r="Z242"/>
      <c r="AA242"/>
      <c r="AB242"/>
    </row>
    <row r="243" spans="1:240" ht="14.65" customHeight="1" x14ac:dyDescent="0.2">
      <c r="A243" s="1" t="s">
        <v>390</v>
      </c>
      <c r="B243" s="1"/>
      <c r="C243" s="1"/>
      <c r="D243" s="1"/>
      <c r="E243" s="58">
        <f>SUM(E182:E242)</f>
        <v>206</v>
      </c>
      <c r="F243" s="59">
        <f>SUM(F182:F242)</f>
        <v>116</v>
      </c>
      <c r="G243" s="59">
        <f>E243-F243</f>
        <v>90</v>
      </c>
      <c r="H243" s="24">
        <f>F243/E243</f>
        <v>0.56310679611650483</v>
      </c>
      <c r="I243" s="59">
        <f>SUM(I182:I242)</f>
        <v>263</v>
      </c>
      <c r="J243" s="59">
        <f>SUM(J182:J242)</f>
        <v>116</v>
      </c>
      <c r="K243" s="59">
        <f>I243-J243</f>
        <v>147</v>
      </c>
      <c r="L243" s="60">
        <f>J243/I243</f>
        <v>0.44106463878326996</v>
      </c>
      <c r="M243" s="59">
        <f>SUM(M182:M242)</f>
        <v>15</v>
      </c>
      <c r="N243" s="59">
        <f>SUM(N182:N242)</f>
        <v>2</v>
      </c>
      <c r="O243" s="59">
        <f>M243-N243</f>
        <v>13</v>
      </c>
      <c r="P243" s="24">
        <f>N243/M243</f>
        <v>0.13333333333333333</v>
      </c>
      <c r="Q243" s="59">
        <f>SUM(Q182:Q242)</f>
        <v>14</v>
      </c>
      <c r="R243" s="59">
        <f>SUM(R182:R242)</f>
        <v>0</v>
      </c>
      <c r="S243" s="59">
        <f>Q243-R243</f>
        <v>14</v>
      </c>
      <c r="T243" s="60">
        <f>R243/Q243</f>
        <v>0</v>
      </c>
      <c r="U243" s="59">
        <f>SUM(U182:U242)</f>
        <v>12</v>
      </c>
      <c r="V243" s="59">
        <f>SUM(V182:V242)</f>
        <v>139</v>
      </c>
      <c r="W243" s="59">
        <f>SUM(W182:W242)</f>
        <v>0</v>
      </c>
      <c r="X243" s="62">
        <f>SUM(X182:X242)</f>
        <v>2</v>
      </c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14.65" customHeight="1" x14ac:dyDescent="0.2">
      <c r="A244" s="1" t="s">
        <v>391</v>
      </c>
      <c r="B244" s="1">
        <f>B82+B137+B181+B243</f>
        <v>0</v>
      </c>
      <c r="C244" s="1" t="e">
        <f>C73+C128+C173+C243</f>
        <v>#VALUE!</v>
      </c>
      <c r="D244" s="1" t="e">
        <f>D73+D128+D173+D243</f>
        <v>#VALUE!</v>
      </c>
      <c r="E244" s="121">
        <f>E82+E137+E181+E243</f>
        <v>1085</v>
      </c>
      <c r="F244" s="122">
        <f>F82+F137+F181+F243</f>
        <v>733</v>
      </c>
      <c r="G244" s="122">
        <f>G82+G137+G181+G243</f>
        <v>352</v>
      </c>
      <c r="H244" s="123">
        <f>F244/E244</f>
        <v>0.67557603686635948</v>
      </c>
      <c r="I244" s="122">
        <f>I82+I137+I181+I243</f>
        <v>1489</v>
      </c>
      <c r="J244" s="122">
        <f>J82+J137+J181+J243</f>
        <v>617</v>
      </c>
      <c r="K244" s="122">
        <f>K82+K137+K181+K243</f>
        <v>872</v>
      </c>
      <c r="L244" s="124">
        <f>J244/I244</f>
        <v>0.41437206178643382</v>
      </c>
      <c r="M244" s="122">
        <f>M82+M137+M181+M243</f>
        <v>44</v>
      </c>
      <c r="N244" s="122">
        <f>N82+N137+N181+N243</f>
        <v>12</v>
      </c>
      <c r="O244" s="122">
        <f>O82+O137+O181+O243</f>
        <v>32</v>
      </c>
      <c r="P244" s="123">
        <f>N244/M244</f>
        <v>0.27272727272727271</v>
      </c>
      <c r="Q244" s="122">
        <f>Q82+Q137+Q181+Q243</f>
        <v>59</v>
      </c>
      <c r="R244" s="122">
        <f>R82+R137+R181+R243</f>
        <v>8</v>
      </c>
      <c r="S244" s="122">
        <f>S82+S137+S181+S243</f>
        <v>51</v>
      </c>
      <c r="T244" s="124">
        <f>R244/Q244</f>
        <v>0.13559322033898305</v>
      </c>
      <c r="U244" s="121">
        <f>U82+U137+U181+U243</f>
        <v>51</v>
      </c>
      <c r="V244" s="122">
        <f>V82+V137+V181+V243</f>
        <v>256</v>
      </c>
      <c r="W244" s="122">
        <f>W82+W137+W181+W243</f>
        <v>3</v>
      </c>
      <c r="X244" s="125">
        <f>X82+X137+X181+X243</f>
        <v>22</v>
      </c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4.65" customHeight="1" x14ac:dyDescent="0.2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15"/>
      <c r="P245" s="126"/>
      <c r="Q245" s="15"/>
      <c r="R245" s="15"/>
      <c r="S245" s="15"/>
      <c r="T245" s="127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x14ac:dyDescent="0.2">
      <c r="A246" s="16"/>
      <c r="C246" s="16"/>
      <c r="E246" s="15"/>
      <c r="F246" s="15"/>
      <c r="G246" s="15"/>
      <c r="H246" s="126"/>
      <c r="I246" s="15"/>
      <c r="J246" s="15"/>
      <c r="K246" s="15"/>
      <c r="L246" s="15"/>
      <c r="M246" s="15"/>
      <c r="N246" s="15"/>
      <c r="O246" s="15"/>
      <c r="P246" s="126"/>
      <c r="Q246" s="15"/>
      <c r="R246" s="15"/>
      <c r="S246" s="15"/>
      <c r="T246" s="127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1.75" customHeight="1" x14ac:dyDescent="0.2">
      <c r="A247" s="282" t="s">
        <v>0</v>
      </c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9.350000000000001" customHeight="1" x14ac:dyDescent="0.2">
      <c r="A248" s="283" t="s">
        <v>1</v>
      </c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9.350000000000001" customHeight="1" x14ac:dyDescent="0.2">
      <c r="A249" s="283" t="s">
        <v>392</v>
      </c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20.25" x14ac:dyDescent="0.2">
      <c r="A250" s="284" t="s">
        <v>530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8.2" customHeight="1" x14ac:dyDescent="0.2">
      <c r="A251" s="285" t="s">
        <v>394</v>
      </c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30" customHeight="1" x14ac:dyDescent="0.2">
      <c r="A252" s="286" t="s">
        <v>395</v>
      </c>
      <c r="B252" s="286" t="s">
        <v>5</v>
      </c>
      <c r="C252" s="286" t="s">
        <v>6</v>
      </c>
      <c r="D252" s="286" t="s">
        <v>7</v>
      </c>
      <c r="E252" s="287" t="s">
        <v>8</v>
      </c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5" t="s">
        <v>396</v>
      </c>
      <c r="V252" s="5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4.65" customHeight="1" x14ac:dyDescent="0.2">
      <c r="A253" s="286"/>
      <c r="B253" s="286"/>
      <c r="C253" s="286"/>
      <c r="D253" s="286"/>
      <c r="E253" s="287" t="s">
        <v>10</v>
      </c>
      <c r="F253" s="287"/>
      <c r="G253" s="287"/>
      <c r="H253" s="287"/>
      <c r="I253" s="287"/>
      <c r="J253" s="287"/>
      <c r="K253" s="287"/>
      <c r="L253" s="287"/>
      <c r="M253" s="287" t="s">
        <v>11</v>
      </c>
      <c r="N253" s="287"/>
      <c r="O253" s="287"/>
      <c r="P253" s="287"/>
      <c r="Q253" s="287"/>
      <c r="R253" s="287"/>
      <c r="S253" s="287"/>
      <c r="T253" s="287"/>
      <c r="U253" s="288" t="s">
        <v>10</v>
      </c>
      <c r="V253" s="288"/>
      <c r="W253" s="5" t="s">
        <v>12</v>
      </c>
      <c r="X253" s="5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4.65" customHeight="1" x14ac:dyDescent="0.2">
      <c r="A254" s="286"/>
      <c r="B254" s="286"/>
      <c r="C254" s="286"/>
      <c r="D254" s="286"/>
      <c r="E254" s="287" t="s">
        <v>13</v>
      </c>
      <c r="F254" s="287"/>
      <c r="G254" s="287"/>
      <c r="H254" s="287"/>
      <c r="I254" s="287" t="s">
        <v>14</v>
      </c>
      <c r="J254" s="287"/>
      <c r="K254" s="287"/>
      <c r="L254" s="287"/>
      <c r="M254" s="287" t="s">
        <v>13</v>
      </c>
      <c r="N254" s="287"/>
      <c r="O254" s="287"/>
      <c r="P254" s="287"/>
      <c r="Q254" s="287" t="s">
        <v>14</v>
      </c>
      <c r="R254" s="287"/>
      <c r="S254" s="287"/>
      <c r="T254" s="287"/>
      <c r="U254" s="288"/>
      <c r="V254" s="288"/>
      <c r="W254" s="5"/>
      <c r="X254" s="5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22.5" x14ac:dyDescent="0.2">
      <c r="A255" s="286"/>
      <c r="B255" s="286"/>
      <c r="C255" s="286"/>
      <c r="D255" s="286"/>
      <c r="E255" s="128" t="s">
        <v>15</v>
      </c>
      <c r="F255" s="128" t="s">
        <v>16</v>
      </c>
      <c r="G255" s="128" t="s">
        <v>17</v>
      </c>
      <c r="H255" s="129" t="s">
        <v>18</v>
      </c>
      <c r="I255" s="128" t="s">
        <v>15</v>
      </c>
      <c r="J255" s="128" t="s">
        <v>16</v>
      </c>
      <c r="K255" s="128" t="s">
        <v>17</v>
      </c>
      <c r="L255" s="128" t="s">
        <v>18</v>
      </c>
      <c r="M255" s="128" t="s">
        <v>15</v>
      </c>
      <c r="N255" s="128" t="s">
        <v>16</v>
      </c>
      <c r="O255" s="128" t="s">
        <v>17</v>
      </c>
      <c r="P255" s="129" t="s">
        <v>18</v>
      </c>
      <c r="Q255" s="128" t="s">
        <v>15</v>
      </c>
      <c r="R255" s="128" t="s">
        <v>16</v>
      </c>
      <c r="S255" s="128" t="s">
        <v>17</v>
      </c>
      <c r="T255" s="128" t="s">
        <v>18</v>
      </c>
      <c r="U255" s="128" t="s">
        <v>13</v>
      </c>
      <c r="V255" s="128" t="s">
        <v>19</v>
      </c>
      <c r="W255" s="128" t="s">
        <v>13</v>
      </c>
      <c r="X255" s="21" t="s">
        <v>19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89" t="s">
        <v>397</v>
      </c>
      <c r="B256" s="289"/>
      <c r="C256" s="289"/>
      <c r="D256" s="289"/>
      <c r="E256" s="130">
        <f>E82</f>
        <v>575</v>
      </c>
      <c r="F256" s="131">
        <f>F82</f>
        <v>447</v>
      </c>
      <c r="G256" s="130">
        <f>G82</f>
        <v>128</v>
      </c>
      <c r="H256" s="132">
        <f>F256/E256</f>
        <v>0.77739130434782611</v>
      </c>
      <c r="I256" s="130">
        <f t="shared" ref="I256:O256" si="0">(I82)</f>
        <v>768</v>
      </c>
      <c r="J256" s="131">
        <f t="shared" si="0"/>
        <v>363</v>
      </c>
      <c r="K256" s="130">
        <f t="shared" si="0"/>
        <v>405</v>
      </c>
      <c r="L256" s="132">
        <f t="shared" si="0"/>
        <v>0.47265625</v>
      </c>
      <c r="M256" s="130">
        <f t="shared" si="0"/>
        <v>16</v>
      </c>
      <c r="N256" s="131">
        <f t="shared" si="0"/>
        <v>9</v>
      </c>
      <c r="O256" s="130">
        <f t="shared" si="0"/>
        <v>7</v>
      </c>
      <c r="P256" s="132">
        <f t="shared" ref="P256:X256" si="1">P82</f>
        <v>0.5625</v>
      </c>
      <c r="Q256" s="130">
        <f t="shared" si="1"/>
        <v>22</v>
      </c>
      <c r="R256" s="131">
        <f t="shared" si="1"/>
        <v>5</v>
      </c>
      <c r="S256" s="130">
        <f t="shared" si="1"/>
        <v>17</v>
      </c>
      <c r="T256" s="132">
        <f t="shared" si="1"/>
        <v>0.22727272727272727</v>
      </c>
      <c r="U256" s="133">
        <f t="shared" si="1"/>
        <v>15</v>
      </c>
      <c r="V256" s="133">
        <f t="shared" si="1"/>
        <v>37</v>
      </c>
      <c r="W256" s="133">
        <f t="shared" si="1"/>
        <v>1</v>
      </c>
      <c r="X256" s="134">
        <f t="shared" si="1"/>
        <v>18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0" t="s">
        <v>398</v>
      </c>
      <c r="B257" s="290"/>
      <c r="C257" s="290"/>
      <c r="D257" s="290"/>
      <c r="E257" s="135">
        <f>E137</f>
        <v>156</v>
      </c>
      <c r="F257" s="136">
        <f>F137</f>
        <v>96</v>
      </c>
      <c r="G257" s="135">
        <f>G137</f>
        <v>60</v>
      </c>
      <c r="H257" s="137">
        <f>F257/E257</f>
        <v>0.61538461538461542</v>
      </c>
      <c r="I257" s="135">
        <f>I137</f>
        <v>184</v>
      </c>
      <c r="J257" s="136">
        <f>J137</f>
        <v>93</v>
      </c>
      <c r="K257" s="135">
        <f>K137</f>
        <v>91</v>
      </c>
      <c r="L257" s="137">
        <f>L137</f>
        <v>0.50543478260869568</v>
      </c>
      <c r="M257" s="135">
        <f>(M137)</f>
        <v>2</v>
      </c>
      <c r="N257" s="136">
        <f>(N137)</f>
        <v>1</v>
      </c>
      <c r="O257" s="135">
        <f>(O137)</f>
        <v>1</v>
      </c>
      <c r="P257" s="137">
        <f>(P137)</f>
        <v>0.5</v>
      </c>
      <c r="Q257" s="135">
        <f t="shared" ref="Q257:X257" si="2">Q137</f>
        <v>3</v>
      </c>
      <c r="R257" s="136">
        <f t="shared" si="2"/>
        <v>2</v>
      </c>
      <c r="S257" s="135">
        <f t="shared" si="2"/>
        <v>1</v>
      </c>
      <c r="T257" s="137">
        <f t="shared" si="2"/>
        <v>0.66666666666666663</v>
      </c>
      <c r="U257" s="136">
        <f t="shared" si="2"/>
        <v>18</v>
      </c>
      <c r="V257" s="136">
        <f t="shared" si="2"/>
        <v>47</v>
      </c>
      <c r="W257" s="136">
        <f t="shared" si="2"/>
        <v>0</v>
      </c>
      <c r="X257" s="138">
        <f t="shared" si="2"/>
        <v>1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1" t="s">
        <v>399</v>
      </c>
      <c r="B258" s="291"/>
      <c r="C258" s="291"/>
      <c r="D258" s="291"/>
      <c r="E258" s="139">
        <f t="shared" ref="E258:X258" si="3">E181</f>
        <v>148</v>
      </c>
      <c r="F258" s="140">
        <f t="shared" si="3"/>
        <v>74</v>
      </c>
      <c r="G258" s="139">
        <f t="shared" si="3"/>
        <v>74</v>
      </c>
      <c r="H258" s="141">
        <f t="shared" si="3"/>
        <v>0.5</v>
      </c>
      <c r="I258" s="139">
        <f t="shared" si="3"/>
        <v>274</v>
      </c>
      <c r="J258" s="140">
        <f t="shared" si="3"/>
        <v>45</v>
      </c>
      <c r="K258" s="139">
        <f t="shared" si="3"/>
        <v>229</v>
      </c>
      <c r="L258" s="141">
        <f t="shared" si="3"/>
        <v>0.16423357664233576</v>
      </c>
      <c r="M258" s="139">
        <f t="shared" si="3"/>
        <v>11</v>
      </c>
      <c r="N258" s="140">
        <f t="shared" si="3"/>
        <v>0</v>
      </c>
      <c r="O258" s="139">
        <f t="shared" si="3"/>
        <v>11</v>
      </c>
      <c r="P258" s="141">
        <f t="shared" si="3"/>
        <v>0</v>
      </c>
      <c r="Q258" s="139">
        <f t="shared" si="3"/>
        <v>20</v>
      </c>
      <c r="R258" s="140">
        <f t="shared" si="3"/>
        <v>1</v>
      </c>
      <c r="S258" s="139">
        <f t="shared" si="3"/>
        <v>19</v>
      </c>
      <c r="T258" s="141">
        <f t="shared" si="3"/>
        <v>0.05</v>
      </c>
      <c r="U258" s="142">
        <f t="shared" si="3"/>
        <v>6</v>
      </c>
      <c r="V258" s="142">
        <f t="shared" si="3"/>
        <v>33</v>
      </c>
      <c r="W258" s="142">
        <f t="shared" si="3"/>
        <v>2</v>
      </c>
      <c r="X258" s="143">
        <f t="shared" si="3"/>
        <v>1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ht="15.75" x14ac:dyDescent="0.2">
      <c r="A259" s="292" t="s">
        <v>400</v>
      </c>
      <c r="B259" s="292"/>
      <c r="C259" s="292"/>
      <c r="D259" s="292"/>
      <c r="E259" s="144">
        <f t="shared" ref="E259:X259" si="4">E243</f>
        <v>206</v>
      </c>
      <c r="F259" s="145">
        <f t="shared" si="4"/>
        <v>116</v>
      </c>
      <c r="G259" s="144">
        <f t="shared" si="4"/>
        <v>90</v>
      </c>
      <c r="H259" s="146">
        <f t="shared" si="4"/>
        <v>0.56310679611650483</v>
      </c>
      <c r="I259" s="144">
        <f t="shared" si="4"/>
        <v>263</v>
      </c>
      <c r="J259" s="145">
        <f t="shared" si="4"/>
        <v>116</v>
      </c>
      <c r="K259" s="144">
        <f t="shared" si="4"/>
        <v>147</v>
      </c>
      <c r="L259" s="146">
        <f t="shared" si="4"/>
        <v>0.44106463878326996</v>
      </c>
      <c r="M259" s="144">
        <f t="shared" si="4"/>
        <v>15</v>
      </c>
      <c r="N259" s="145">
        <f t="shared" si="4"/>
        <v>2</v>
      </c>
      <c r="O259" s="144">
        <f t="shared" si="4"/>
        <v>13</v>
      </c>
      <c r="P259" s="146">
        <f t="shared" si="4"/>
        <v>0.13333333333333333</v>
      </c>
      <c r="Q259" s="144">
        <f t="shared" si="4"/>
        <v>14</v>
      </c>
      <c r="R259" s="145">
        <f t="shared" si="4"/>
        <v>0</v>
      </c>
      <c r="S259" s="144">
        <f t="shared" si="4"/>
        <v>14</v>
      </c>
      <c r="T259" s="146">
        <f t="shared" si="4"/>
        <v>0</v>
      </c>
      <c r="U259" s="145">
        <f t="shared" si="4"/>
        <v>12</v>
      </c>
      <c r="V259" s="145">
        <f t="shared" si="4"/>
        <v>139</v>
      </c>
      <c r="W259" s="145">
        <f t="shared" si="4"/>
        <v>0</v>
      </c>
      <c r="X259" s="147">
        <f t="shared" si="4"/>
        <v>2</v>
      </c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5.75" x14ac:dyDescent="0.2">
      <c r="A260" s="293" t="s">
        <v>401</v>
      </c>
      <c r="B260" s="293"/>
      <c r="C260" s="293"/>
      <c r="D260" s="293"/>
      <c r="E260" s="148">
        <f t="shared" ref="E260:X260" si="5">E244</f>
        <v>1085</v>
      </c>
      <c r="F260" s="148">
        <f t="shared" si="5"/>
        <v>733</v>
      </c>
      <c r="G260" s="148">
        <f t="shared" si="5"/>
        <v>352</v>
      </c>
      <c r="H260" s="149">
        <f t="shared" si="5"/>
        <v>0.67557603686635948</v>
      </c>
      <c r="I260" s="148">
        <f t="shared" si="5"/>
        <v>1489</v>
      </c>
      <c r="J260" s="148">
        <f t="shared" si="5"/>
        <v>617</v>
      </c>
      <c r="K260" s="148">
        <f t="shared" si="5"/>
        <v>872</v>
      </c>
      <c r="L260" s="149">
        <f t="shared" si="5"/>
        <v>0.41437206178643382</v>
      </c>
      <c r="M260" s="148">
        <f t="shared" si="5"/>
        <v>44</v>
      </c>
      <c r="N260" s="148">
        <f t="shared" si="5"/>
        <v>12</v>
      </c>
      <c r="O260" s="148">
        <f t="shared" si="5"/>
        <v>32</v>
      </c>
      <c r="P260" s="149">
        <f t="shared" si="5"/>
        <v>0.27272727272727271</v>
      </c>
      <c r="Q260" s="148">
        <f t="shared" si="5"/>
        <v>59</v>
      </c>
      <c r="R260" s="148">
        <f t="shared" si="5"/>
        <v>8</v>
      </c>
      <c r="S260" s="148">
        <f t="shared" si="5"/>
        <v>51</v>
      </c>
      <c r="T260" s="149">
        <f t="shared" si="5"/>
        <v>0.13559322033898305</v>
      </c>
      <c r="U260" s="148">
        <f t="shared" si="5"/>
        <v>51</v>
      </c>
      <c r="V260" s="148">
        <f t="shared" si="5"/>
        <v>256</v>
      </c>
      <c r="W260" s="148">
        <f t="shared" si="5"/>
        <v>3</v>
      </c>
      <c r="X260" s="150">
        <f t="shared" si="5"/>
        <v>22</v>
      </c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x14ac:dyDescent="0.2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16"/>
      <c r="B262" s="16"/>
      <c r="C262" s="16"/>
      <c r="D262" s="16"/>
      <c r="H262" s="16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8.2" customHeight="1" x14ac:dyDescent="0.2">
      <c r="A263" s="285" t="s">
        <v>394</v>
      </c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 t="s">
        <v>395</v>
      </c>
      <c r="B264" s="286" t="s">
        <v>5</v>
      </c>
      <c r="C264" s="286" t="s">
        <v>6</v>
      </c>
      <c r="D264" s="286" t="s">
        <v>7</v>
      </c>
      <c r="E264" s="294" t="s">
        <v>8</v>
      </c>
      <c r="F264" s="294"/>
      <c r="G264" s="294"/>
      <c r="H264" s="294"/>
      <c r="I264" s="294"/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x14ac:dyDescent="0.2">
      <c r="A265" s="286"/>
      <c r="B265" s="286"/>
      <c r="C265" s="286"/>
      <c r="D265" s="286"/>
      <c r="E265" s="294"/>
      <c r="F265" s="294"/>
      <c r="G265" s="294"/>
      <c r="H265" s="294"/>
      <c r="I265" s="294"/>
      <c r="J265" s="294"/>
      <c r="K265" s="294"/>
      <c r="L265" s="294"/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4.65" customHeight="1" x14ac:dyDescent="0.2">
      <c r="A266" s="286"/>
      <c r="B266" s="286"/>
      <c r="C266" s="286"/>
      <c r="D266" s="286"/>
      <c r="E266" s="287" t="s">
        <v>13</v>
      </c>
      <c r="F266" s="287"/>
      <c r="G266" s="287"/>
      <c r="H266" s="287"/>
      <c r="I266" s="294" t="s">
        <v>14</v>
      </c>
      <c r="J266" s="294"/>
      <c r="K266" s="294"/>
      <c r="L266" s="294"/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22.5" x14ac:dyDescent="0.2">
      <c r="A267" s="286"/>
      <c r="B267" s="286"/>
      <c r="C267" s="286"/>
      <c r="D267" s="286"/>
      <c r="E267" s="128" t="s">
        <v>15</v>
      </c>
      <c r="F267" s="128" t="s">
        <v>16</v>
      </c>
      <c r="G267" s="128" t="s">
        <v>17</v>
      </c>
      <c r="H267" s="129" t="s">
        <v>18</v>
      </c>
      <c r="I267" s="128" t="s">
        <v>15</v>
      </c>
      <c r="J267" s="128" t="s">
        <v>16</v>
      </c>
      <c r="K267" s="128" t="s">
        <v>17</v>
      </c>
      <c r="L267" s="21" t="s">
        <v>18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89" t="s">
        <v>397</v>
      </c>
      <c r="B268" s="289"/>
      <c r="C268" s="289"/>
      <c r="D268" s="289"/>
      <c r="E268" s="130">
        <f t="shared" ref="E268:G272" si="6">E256+M256</f>
        <v>591</v>
      </c>
      <c r="F268" s="131">
        <f t="shared" si="6"/>
        <v>456</v>
      </c>
      <c r="G268" s="130">
        <f t="shared" si="6"/>
        <v>135</v>
      </c>
      <c r="H268" s="132">
        <f>F268/E268</f>
        <v>0.77157360406091369</v>
      </c>
      <c r="I268" s="130">
        <f t="shared" ref="I268:K272" si="7">I256+Q256</f>
        <v>790</v>
      </c>
      <c r="J268" s="131">
        <f t="shared" si="7"/>
        <v>368</v>
      </c>
      <c r="K268" s="130">
        <f t="shared" si="7"/>
        <v>422</v>
      </c>
      <c r="L268" s="151">
        <f>J268/I268</f>
        <v>0.46582278481012657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5" t="s">
        <v>398</v>
      </c>
      <c r="B269" s="295"/>
      <c r="C269" s="295"/>
      <c r="D269" s="295"/>
      <c r="E269" s="152">
        <f t="shared" si="6"/>
        <v>158</v>
      </c>
      <c r="F269" s="153">
        <f t="shared" si="6"/>
        <v>97</v>
      </c>
      <c r="G269" s="152">
        <f t="shared" si="6"/>
        <v>61</v>
      </c>
      <c r="H269" s="154">
        <f>F269/E269</f>
        <v>0.61392405063291144</v>
      </c>
      <c r="I269" s="152">
        <f t="shared" si="7"/>
        <v>187</v>
      </c>
      <c r="J269" s="153">
        <f t="shared" si="7"/>
        <v>95</v>
      </c>
      <c r="K269" s="152">
        <f t="shared" si="7"/>
        <v>92</v>
      </c>
      <c r="L269" s="155">
        <f>J269/I269</f>
        <v>0.50802139037433158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1" t="s">
        <v>399</v>
      </c>
      <c r="B270" s="291"/>
      <c r="C270" s="291"/>
      <c r="D270" s="291"/>
      <c r="E270" s="139">
        <f t="shared" si="6"/>
        <v>159</v>
      </c>
      <c r="F270" s="140">
        <f t="shared" si="6"/>
        <v>74</v>
      </c>
      <c r="G270" s="139">
        <f t="shared" si="6"/>
        <v>85</v>
      </c>
      <c r="H270" s="141">
        <f>F270/E270</f>
        <v>0.46540880503144655</v>
      </c>
      <c r="I270" s="139">
        <f t="shared" si="7"/>
        <v>294</v>
      </c>
      <c r="J270" s="140">
        <f t="shared" si="7"/>
        <v>46</v>
      </c>
      <c r="K270" s="139">
        <f t="shared" si="7"/>
        <v>248</v>
      </c>
      <c r="L270" s="156">
        <f>J270/I270</f>
        <v>0.15646258503401361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5.75" x14ac:dyDescent="0.2">
      <c r="A271" s="292" t="s">
        <v>400</v>
      </c>
      <c r="B271" s="292"/>
      <c r="C271" s="292"/>
      <c r="D271" s="292"/>
      <c r="E271" s="144">
        <f t="shared" si="6"/>
        <v>221</v>
      </c>
      <c r="F271" s="145">
        <f t="shared" si="6"/>
        <v>118</v>
      </c>
      <c r="G271" s="144">
        <f t="shared" si="6"/>
        <v>103</v>
      </c>
      <c r="H271" s="146">
        <f>F271/E271</f>
        <v>0.5339366515837104</v>
      </c>
      <c r="I271" s="144">
        <f t="shared" si="7"/>
        <v>277</v>
      </c>
      <c r="J271" s="145">
        <f t="shared" si="7"/>
        <v>116</v>
      </c>
      <c r="K271" s="144">
        <f t="shared" si="7"/>
        <v>161</v>
      </c>
      <c r="L271" s="157">
        <f>J271/I271</f>
        <v>0.41877256317689532</v>
      </c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5.75" x14ac:dyDescent="0.2">
      <c r="A272" s="296" t="s">
        <v>401</v>
      </c>
      <c r="B272" s="296"/>
      <c r="C272" s="296"/>
      <c r="D272" s="296"/>
      <c r="E272" s="158">
        <f t="shared" si="6"/>
        <v>1129</v>
      </c>
      <c r="F272" s="148">
        <f t="shared" si="6"/>
        <v>745</v>
      </c>
      <c r="G272" s="158">
        <f t="shared" si="6"/>
        <v>384</v>
      </c>
      <c r="H272" s="159">
        <f>F272/E272</f>
        <v>0.65987599645704165</v>
      </c>
      <c r="I272" s="158">
        <f t="shared" si="7"/>
        <v>1548</v>
      </c>
      <c r="J272" s="148">
        <f t="shared" si="7"/>
        <v>625</v>
      </c>
      <c r="K272" s="158">
        <f t="shared" si="7"/>
        <v>923</v>
      </c>
      <c r="L272" s="160">
        <f>J272/I272</f>
        <v>0.40374677002583981</v>
      </c>
      <c r="O272" s="15"/>
      <c r="P272" s="126"/>
      <c r="Q272" s="15"/>
      <c r="R272" s="15"/>
      <c r="S272" s="15"/>
      <c r="T272" s="127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</row>
    <row r="273" spans="1:240" x14ac:dyDescent="0.2">
      <c r="A273" s="16"/>
      <c r="B273" s="16"/>
      <c r="C273" s="16"/>
      <c r="D273" s="16"/>
      <c r="H273" s="16"/>
      <c r="O273" s="15"/>
      <c r="P273" s="126"/>
      <c r="Q273" s="15"/>
      <c r="R273" s="15"/>
      <c r="S273" s="15"/>
      <c r="T273" s="127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</row>
    <row r="274" spans="1:240" ht="14.65" customHeight="1" x14ac:dyDescent="0.2">
      <c r="A274" s="16"/>
      <c r="B274" s="16"/>
      <c r="C274" s="297" t="s">
        <v>402</v>
      </c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240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240" x14ac:dyDescent="0.2">
      <c r="A276" s="16"/>
      <c r="B276" s="16"/>
      <c r="C276" s="297"/>
      <c r="D276" s="297"/>
      <c r="E276" s="297"/>
      <c r="F276" s="297"/>
      <c r="G276" s="297"/>
      <c r="H276" s="297"/>
      <c r="I276" s="297"/>
      <c r="J276" s="297"/>
      <c r="K276" s="297"/>
      <c r="L276" s="297"/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  <c r="AA276" s="297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240" x14ac:dyDescent="0.2">
      <c r="A277" s="16"/>
      <c r="B277" s="16"/>
      <c r="C277" s="297"/>
      <c r="D277" s="297"/>
      <c r="E277" s="297"/>
      <c r="F277" s="297"/>
      <c r="G277" s="297"/>
      <c r="H277" s="297"/>
      <c r="I277" s="297"/>
      <c r="J277" s="297"/>
      <c r="K277" s="297"/>
      <c r="L277" s="297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240" ht="55.5" customHeight="1" x14ac:dyDescent="0.2">
      <c r="A278" s="16"/>
      <c r="B278" s="16"/>
      <c r="C278" s="161" t="s">
        <v>403</v>
      </c>
      <c r="D278" s="162" t="s">
        <v>404</v>
      </c>
      <c r="E278" s="163">
        <v>44077</v>
      </c>
      <c r="F278" s="163">
        <v>44078</v>
      </c>
      <c r="G278" s="163">
        <v>44079</v>
      </c>
      <c r="H278" s="163">
        <v>44080</v>
      </c>
      <c r="I278" s="163">
        <v>44081</v>
      </c>
      <c r="J278" s="163">
        <v>44082</v>
      </c>
      <c r="K278" s="163">
        <v>44083</v>
      </c>
      <c r="L278" s="163">
        <v>44084</v>
      </c>
      <c r="M278" s="163">
        <v>44085</v>
      </c>
      <c r="N278" s="163">
        <v>44086</v>
      </c>
      <c r="O278" s="163">
        <v>44087</v>
      </c>
      <c r="P278" s="163">
        <v>44088</v>
      </c>
      <c r="Q278" s="163">
        <v>44089</v>
      </c>
      <c r="R278" s="163">
        <v>44090</v>
      </c>
      <c r="S278" s="163">
        <v>44091</v>
      </c>
      <c r="T278" s="163">
        <v>44092</v>
      </c>
      <c r="U278" s="163">
        <v>44093</v>
      </c>
      <c r="V278" s="163">
        <v>44094</v>
      </c>
      <c r="W278" s="163">
        <v>44095</v>
      </c>
      <c r="X278" s="163">
        <v>44096</v>
      </c>
      <c r="Y278" s="163">
        <v>44097</v>
      </c>
      <c r="Z278" s="163">
        <v>44098</v>
      </c>
      <c r="AA278" s="163">
        <v>44099</v>
      </c>
      <c r="AB278"/>
      <c r="AC278"/>
      <c r="AD278"/>
      <c r="AE278"/>
      <c r="AF278"/>
      <c r="AG278"/>
      <c r="AH278"/>
      <c r="AI278"/>
      <c r="AJ278"/>
      <c r="AK278"/>
    </row>
    <row r="279" spans="1:240" x14ac:dyDescent="0.2">
      <c r="A279" s="16"/>
      <c r="B279" s="16"/>
      <c r="C279" s="298" t="s">
        <v>397</v>
      </c>
      <c r="D279" s="164" t="s">
        <v>405</v>
      </c>
      <c r="E279" s="165">
        <v>0.82</v>
      </c>
      <c r="F279" s="165">
        <v>0.82</v>
      </c>
      <c r="G279" s="165">
        <v>0.82</v>
      </c>
      <c r="H279" s="165">
        <v>0.82</v>
      </c>
      <c r="I279" s="165">
        <v>0.82</v>
      </c>
      <c r="J279" s="165">
        <v>0.83</v>
      </c>
      <c r="K279" s="165">
        <v>0.83</v>
      </c>
      <c r="L279" s="165">
        <v>0.83</v>
      </c>
      <c r="M279" s="165">
        <v>0.84</v>
      </c>
      <c r="N279" s="165">
        <v>0.83</v>
      </c>
      <c r="O279" s="165">
        <v>0.83</v>
      </c>
      <c r="P279" s="165">
        <v>0.84</v>
      </c>
      <c r="Q279" s="165">
        <v>0.84</v>
      </c>
      <c r="R279" s="165">
        <v>0.85</v>
      </c>
      <c r="S279" s="165">
        <v>0.85</v>
      </c>
      <c r="T279" s="165">
        <v>0.85</v>
      </c>
      <c r="U279" s="165">
        <v>0.85</v>
      </c>
      <c r="V279" s="165">
        <v>0.84</v>
      </c>
      <c r="W279" s="165">
        <v>0.83</v>
      </c>
      <c r="X279" s="165">
        <v>0.82</v>
      </c>
      <c r="Y279" s="165">
        <v>0.82</v>
      </c>
      <c r="Z279" s="165">
        <v>0.81</v>
      </c>
      <c r="AA279" s="165">
        <v>0.8</v>
      </c>
      <c r="AB279"/>
      <c r="AC279"/>
      <c r="AD279"/>
      <c r="AE279"/>
      <c r="AF279"/>
      <c r="AG279"/>
      <c r="AH279"/>
      <c r="AI279"/>
      <c r="AJ279"/>
      <c r="AK279"/>
    </row>
    <row r="280" spans="1:240" x14ac:dyDescent="0.2">
      <c r="A280" s="16"/>
      <c r="B280" s="16"/>
      <c r="C280" s="298"/>
      <c r="D280" s="166" t="s">
        <v>406</v>
      </c>
      <c r="E280" s="167">
        <v>0.56000000000000005</v>
      </c>
      <c r="F280" s="167">
        <v>0.56000000000000005</v>
      </c>
      <c r="G280" s="167">
        <v>0.56000000000000005</v>
      </c>
      <c r="H280" s="167">
        <v>0.56000000000000005</v>
      </c>
      <c r="I280" s="167">
        <v>0.56000000000000005</v>
      </c>
      <c r="J280" s="167">
        <v>0.56000000000000005</v>
      </c>
      <c r="K280" s="167">
        <v>0.55000000000000004</v>
      </c>
      <c r="L280" s="167">
        <v>0.55000000000000004</v>
      </c>
      <c r="M280" s="167">
        <v>0.55000000000000004</v>
      </c>
      <c r="N280" s="167">
        <v>0.55000000000000004</v>
      </c>
      <c r="O280" s="167">
        <v>0.55000000000000004</v>
      </c>
      <c r="P280" s="167">
        <v>0.54</v>
      </c>
      <c r="Q280" s="167">
        <v>0.54</v>
      </c>
      <c r="R280" s="167">
        <v>0.53</v>
      </c>
      <c r="S280" s="167">
        <v>0.53</v>
      </c>
      <c r="T280" s="167">
        <v>0.52</v>
      </c>
      <c r="U280" s="167">
        <v>0.52</v>
      </c>
      <c r="V280" s="167">
        <v>0.51</v>
      </c>
      <c r="W280" s="167">
        <v>0.51</v>
      </c>
      <c r="X280" s="167">
        <v>0.51</v>
      </c>
      <c r="Y280" s="167">
        <v>0.51</v>
      </c>
      <c r="Z280" s="167">
        <v>0.5</v>
      </c>
      <c r="AA280" s="167">
        <v>0.49</v>
      </c>
      <c r="AB280"/>
      <c r="AC280"/>
      <c r="AD280"/>
      <c r="AE280"/>
      <c r="AF280"/>
      <c r="AG280"/>
      <c r="AH280"/>
      <c r="AI280"/>
      <c r="AJ280"/>
      <c r="AK280"/>
    </row>
    <row r="281" spans="1:240" x14ac:dyDescent="0.2">
      <c r="A281" s="16"/>
      <c r="B281" s="16"/>
      <c r="C281" s="298"/>
      <c r="D281" s="166" t="s">
        <v>407</v>
      </c>
      <c r="E281" s="167">
        <v>0.39</v>
      </c>
      <c r="F281" s="167">
        <v>0.4</v>
      </c>
      <c r="G281" s="167">
        <v>0.42</v>
      </c>
      <c r="H281" s="167">
        <v>0.42</v>
      </c>
      <c r="I281" s="167">
        <v>0.41</v>
      </c>
      <c r="J281" s="167">
        <v>0.41</v>
      </c>
      <c r="K281" s="167">
        <v>0.4</v>
      </c>
      <c r="L281" s="167">
        <v>0.4</v>
      </c>
      <c r="M281" s="167">
        <v>0.41</v>
      </c>
      <c r="N281" s="167">
        <v>0.41</v>
      </c>
      <c r="O281" s="167">
        <v>0.4</v>
      </c>
      <c r="P281" s="167">
        <v>0.41</v>
      </c>
      <c r="Q281" s="167">
        <v>0.45</v>
      </c>
      <c r="R281" s="167">
        <v>0.49</v>
      </c>
      <c r="S281" s="167">
        <v>0.5</v>
      </c>
      <c r="T281" s="167">
        <v>0.5</v>
      </c>
      <c r="U281" s="167">
        <v>0.5</v>
      </c>
      <c r="V281" s="167">
        <v>0.53</v>
      </c>
      <c r="W281" s="167">
        <v>0.57999999999999996</v>
      </c>
      <c r="X281" s="167">
        <v>0.6</v>
      </c>
      <c r="Y281" s="167">
        <v>0.64</v>
      </c>
      <c r="Z281" s="167">
        <v>0.67</v>
      </c>
      <c r="AA281" s="167">
        <v>0.68</v>
      </c>
      <c r="AB281"/>
      <c r="AC281"/>
      <c r="AD281"/>
      <c r="AE281"/>
      <c r="AF281"/>
      <c r="AG281"/>
      <c r="AH281"/>
      <c r="AI281"/>
      <c r="AJ281"/>
      <c r="AK281"/>
    </row>
    <row r="282" spans="1:240" x14ac:dyDescent="0.2">
      <c r="A282" s="16"/>
      <c r="B282" s="16"/>
      <c r="C282" s="298"/>
      <c r="D282" s="168" t="s">
        <v>408</v>
      </c>
      <c r="E282" s="169">
        <v>0.22</v>
      </c>
      <c r="F282" s="169">
        <v>0.21</v>
      </c>
      <c r="G282" s="169">
        <v>0.21</v>
      </c>
      <c r="H282" s="169">
        <v>0.22</v>
      </c>
      <c r="I282" s="169">
        <v>0.21</v>
      </c>
      <c r="J282" s="169">
        <v>0.56000000000000005</v>
      </c>
      <c r="K282" s="169">
        <v>0.18</v>
      </c>
      <c r="L282" s="169">
        <v>0.2</v>
      </c>
      <c r="M282" s="169">
        <v>0.2</v>
      </c>
      <c r="N282" s="169">
        <v>0.2</v>
      </c>
      <c r="O282" s="169">
        <v>0.2</v>
      </c>
      <c r="P282" s="169">
        <v>0.21</v>
      </c>
      <c r="Q282" s="169">
        <v>0.22</v>
      </c>
      <c r="R282" s="169">
        <v>0.27</v>
      </c>
      <c r="S282" s="169">
        <v>0.28999999999999998</v>
      </c>
      <c r="T282" s="169">
        <v>0.31</v>
      </c>
      <c r="U282" s="169">
        <v>0.35</v>
      </c>
      <c r="V282" s="169">
        <v>0.38</v>
      </c>
      <c r="W282" s="169">
        <v>0.4</v>
      </c>
      <c r="X282" s="169">
        <v>0.43</v>
      </c>
      <c r="Y282" s="169">
        <v>0.4</v>
      </c>
      <c r="Z282" s="169">
        <v>0.36</v>
      </c>
      <c r="AA282" s="169">
        <v>0.35</v>
      </c>
      <c r="AB282"/>
      <c r="AC282"/>
      <c r="AD282"/>
      <c r="AE282"/>
      <c r="AF282"/>
      <c r="AG282"/>
      <c r="AH282"/>
      <c r="AI282"/>
      <c r="AJ282"/>
      <c r="AK282"/>
    </row>
    <row r="283" spans="1:240" x14ac:dyDescent="0.2">
      <c r="A283" s="16"/>
      <c r="B283" s="16"/>
      <c r="C283" s="299" t="s">
        <v>398</v>
      </c>
      <c r="D283" s="170" t="s">
        <v>405</v>
      </c>
      <c r="E283" s="171">
        <v>0.6</v>
      </c>
      <c r="F283" s="171">
        <v>0.59</v>
      </c>
      <c r="G283" s="171">
        <v>0.57999999999999996</v>
      </c>
      <c r="H283" s="171">
        <v>0.56999999999999995</v>
      </c>
      <c r="I283" s="171">
        <v>0.56999999999999995</v>
      </c>
      <c r="J283" s="171">
        <v>0.56000000000000005</v>
      </c>
      <c r="K283" s="171">
        <v>0.56000000000000005</v>
      </c>
      <c r="L283" s="171">
        <v>0.56999999999999995</v>
      </c>
      <c r="M283" s="171">
        <v>0.59</v>
      </c>
      <c r="N283" s="171">
        <v>0.6</v>
      </c>
      <c r="O283" s="171">
        <v>0.62</v>
      </c>
      <c r="P283" s="171">
        <v>0.63</v>
      </c>
      <c r="Q283" s="171">
        <v>0.64</v>
      </c>
      <c r="R283" s="171">
        <v>0.65</v>
      </c>
      <c r="S283" s="171">
        <v>0.65</v>
      </c>
      <c r="T283" s="171">
        <v>0.66</v>
      </c>
      <c r="U283" s="171">
        <v>0.66</v>
      </c>
      <c r="V283" s="171">
        <v>0.65</v>
      </c>
      <c r="W283" s="171">
        <v>0.66</v>
      </c>
      <c r="X283" s="171">
        <v>0.65</v>
      </c>
      <c r="Y283" s="171">
        <v>0.65</v>
      </c>
      <c r="Z283" s="171">
        <v>0.64</v>
      </c>
      <c r="AA283" s="171">
        <v>0.63</v>
      </c>
      <c r="AB283"/>
      <c r="AC283"/>
      <c r="AD283"/>
      <c r="AE283"/>
      <c r="AF283"/>
      <c r="AG283"/>
      <c r="AH283"/>
      <c r="AI283"/>
      <c r="AJ283"/>
      <c r="AK283"/>
    </row>
    <row r="284" spans="1:240" x14ac:dyDescent="0.2">
      <c r="A284" s="16"/>
      <c r="B284" s="16"/>
      <c r="C284" s="299"/>
      <c r="D284" s="170" t="s">
        <v>406</v>
      </c>
      <c r="E284" s="171">
        <v>0.5</v>
      </c>
      <c r="F284" s="171">
        <v>0.5</v>
      </c>
      <c r="G284" s="171">
        <v>0.51</v>
      </c>
      <c r="H284" s="171">
        <v>0.52</v>
      </c>
      <c r="I284" s="171">
        <v>0.52</v>
      </c>
      <c r="J284" s="171">
        <v>0.52</v>
      </c>
      <c r="K284" s="171">
        <v>0.52</v>
      </c>
      <c r="L284" s="171">
        <v>0.52</v>
      </c>
      <c r="M284" s="171">
        <v>0.52</v>
      </c>
      <c r="N284" s="171">
        <v>0.5</v>
      </c>
      <c r="O284" s="171">
        <v>0.5</v>
      </c>
      <c r="P284" s="171">
        <v>0.5</v>
      </c>
      <c r="Q284" s="171">
        <v>0.48</v>
      </c>
      <c r="R284" s="171">
        <v>0.47</v>
      </c>
      <c r="S284" s="171">
        <v>0.47</v>
      </c>
      <c r="T284" s="171">
        <v>0.47</v>
      </c>
      <c r="U284" s="171">
        <v>0.46</v>
      </c>
      <c r="V284" s="171">
        <v>0.46</v>
      </c>
      <c r="W284" s="171">
        <v>0.46</v>
      </c>
      <c r="X284" s="171">
        <v>0.46</v>
      </c>
      <c r="Y284" s="171">
        <v>0.46</v>
      </c>
      <c r="Z284" s="171">
        <v>0.46</v>
      </c>
      <c r="AA284" s="171">
        <v>0.46</v>
      </c>
      <c r="AB284"/>
      <c r="AC284"/>
      <c r="AD284"/>
      <c r="AE284"/>
      <c r="AF284"/>
      <c r="AG284"/>
      <c r="AH284"/>
      <c r="AI284"/>
      <c r="AJ284"/>
      <c r="AK284"/>
    </row>
    <row r="285" spans="1:240" x14ac:dyDescent="0.2">
      <c r="A285" s="16"/>
      <c r="B285" s="16"/>
      <c r="C285" s="299"/>
      <c r="D285" s="170" t="s">
        <v>407</v>
      </c>
      <c r="E285" s="171">
        <v>0.28999999999999998</v>
      </c>
      <c r="F285" s="171">
        <v>0.36</v>
      </c>
      <c r="G285" s="171">
        <v>0.43</v>
      </c>
      <c r="H285" s="171">
        <v>0.5</v>
      </c>
      <c r="I285" s="171">
        <v>0.5</v>
      </c>
      <c r="J285" s="171">
        <v>0.5</v>
      </c>
      <c r="K285" s="171">
        <v>0.5</v>
      </c>
      <c r="L285" s="171">
        <v>0.5</v>
      </c>
      <c r="M285" s="171">
        <v>0.5</v>
      </c>
      <c r="N285" s="171">
        <v>0.5</v>
      </c>
      <c r="O285" s="171">
        <v>0.43</v>
      </c>
      <c r="P285" s="171">
        <v>0.36</v>
      </c>
      <c r="Q285" s="171">
        <v>0.28999999999999998</v>
      </c>
      <c r="R285" s="171">
        <v>0.21</v>
      </c>
      <c r="S285" s="171">
        <v>0.14000000000000001</v>
      </c>
      <c r="T285" s="171">
        <v>7.0000000000000007E-2</v>
      </c>
      <c r="U285" s="171">
        <v>0</v>
      </c>
      <c r="V285" s="171">
        <v>7.0000000000000007E-2</v>
      </c>
      <c r="W285" s="171">
        <v>7.0000000000000007E-2</v>
      </c>
      <c r="X285" s="171">
        <v>0.14000000000000001</v>
      </c>
      <c r="Y285" s="171">
        <v>0.21</v>
      </c>
      <c r="Z285" s="171">
        <v>0.28999999999999998</v>
      </c>
      <c r="AA285" s="171">
        <v>0.36</v>
      </c>
      <c r="AB285"/>
      <c r="AC285"/>
      <c r="AD285"/>
      <c r="AE285"/>
      <c r="AF285"/>
      <c r="AG285"/>
      <c r="AH285"/>
      <c r="AI285"/>
      <c r="AJ285"/>
      <c r="AK285"/>
    </row>
    <row r="286" spans="1:240" x14ac:dyDescent="0.2">
      <c r="A286" s="16"/>
      <c r="B286" s="16"/>
      <c r="C286" s="299"/>
      <c r="D286" s="170" t="s">
        <v>408</v>
      </c>
      <c r="E286" s="171">
        <v>0.05</v>
      </c>
      <c r="F286" s="171">
        <v>0.14000000000000001</v>
      </c>
      <c r="G286" s="171">
        <v>0.24</v>
      </c>
      <c r="H286" s="171">
        <v>0.33</v>
      </c>
      <c r="I286" s="171">
        <v>0.48</v>
      </c>
      <c r="J286" s="171">
        <v>0.52</v>
      </c>
      <c r="K286" s="171">
        <v>0.52</v>
      </c>
      <c r="L286" s="171">
        <v>0.52</v>
      </c>
      <c r="M286" s="171">
        <v>0.43</v>
      </c>
      <c r="N286" s="171">
        <v>0.33</v>
      </c>
      <c r="O286" s="171">
        <v>0.24</v>
      </c>
      <c r="P286" s="171">
        <v>0.1</v>
      </c>
      <c r="Q286" s="171">
        <v>0.05</v>
      </c>
      <c r="R286" s="171">
        <v>0.05</v>
      </c>
      <c r="S286" s="171">
        <v>0.05</v>
      </c>
      <c r="T286" s="171">
        <v>0.05</v>
      </c>
      <c r="U286" s="171">
        <v>0.05</v>
      </c>
      <c r="V286" s="171">
        <v>0.05</v>
      </c>
      <c r="W286" s="171">
        <v>0.1</v>
      </c>
      <c r="X286" s="171">
        <v>0.1</v>
      </c>
      <c r="Y286" s="171">
        <v>0.1</v>
      </c>
      <c r="Z286" s="171">
        <v>0.14000000000000001</v>
      </c>
      <c r="AA286" s="171">
        <v>0.24</v>
      </c>
      <c r="AB286"/>
      <c r="AC286"/>
      <c r="AD286"/>
      <c r="AE286"/>
      <c r="AF286"/>
      <c r="AG286"/>
      <c r="AH286"/>
      <c r="AI286"/>
      <c r="AJ286"/>
      <c r="AK286"/>
    </row>
    <row r="287" spans="1:240" x14ac:dyDescent="0.2">
      <c r="A287" s="16"/>
      <c r="B287" s="16"/>
      <c r="C287" s="300" t="s">
        <v>399</v>
      </c>
      <c r="D287" s="172" t="s">
        <v>405</v>
      </c>
      <c r="E287" s="173">
        <v>0.61</v>
      </c>
      <c r="F287" s="173">
        <v>0.62</v>
      </c>
      <c r="G287" s="173">
        <v>0.62</v>
      </c>
      <c r="H287" s="173">
        <v>0.62</v>
      </c>
      <c r="I287" s="173">
        <v>0.63</v>
      </c>
      <c r="J287" s="173">
        <v>0.63</v>
      </c>
      <c r="K287" s="173">
        <v>0.62</v>
      </c>
      <c r="L287" s="173">
        <v>0.61</v>
      </c>
      <c r="M287" s="173">
        <v>0.6</v>
      </c>
      <c r="N287" s="173">
        <v>0.57999999999999996</v>
      </c>
      <c r="O287" s="173">
        <v>0.56999999999999995</v>
      </c>
      <c r="P287" s="173">
        <v>0.57999999999999996</v>
      </c>
      <c r="Q287" s="173">
        <v>0.54</v>
      </c>
      <c r="R287" s="173">
        <v>0.52</v>
      </c>
      <c r="S287" s="173">
        <v>0.5</v>
      </c>
      <c r="T287" s="173">
        <v>0.49</v>
      </c>
      <c r="U287" s="173">
        <v>0.49</v>
      </c>
      <c r="V287" s="173">
        <v>0.48</v>
      </c>
      <c r="W287" s="173">
        <v>0.48</v>
      </c>
      <c r="X287" s="173">
        <v>0.49</v>
      </c>
      <c r="Y287" s="173">
        <v>0.5</v>
      </c>
      <c r="Z287" s="173">
        <v>0.51</v>
      </c>
      <c r="AA287" s="173">
        <v>0.52</v>
      </c>
      <c r="AB287"/>
      <c r="AC287"/>
      <c r="AD287"/>
      <c r="AE287"/>
      <c r="AF287"/>
      <c r="AG287"/>
      <c r="AH287"/>
      <c r="AI287"/>
      <c r="AJ287"/>
      <c r="AK287"/>
    </row>
    <row r="288" spans="1:240" x14ac:dyDescent="0.2">
      <c r="A288" s="16"/>
      <c r="B288" s="16"/>
      <c r="C288" s="300"/>
      <c r="D288" s="174" t="s">
        <v>406</v>
      </c>
      <c r="E288" s="175">
        <v>0.28000000000000003</v>
      </c>
      <c r="F288" s="175">
        <v>0.28999999999999998</v>
      </c>
      <c r="G288" s="175">
        <v>0.28999999999999998</v>
      </c>
      <c r="H288" s="175">
        <v>0.3</v>
      </c>
      <c r="I288" s="175">
        <v>0.3</v>
      </c>
      <c r="J288" s="175">
        <v>0.31</v>
      </c>
      <c r="K288" s="175">
        <v>0.32</v>
      </c>
      <c r="L288" s="175">
        <v>0.32</v>
      </c>
      <c r="M288" s="175">
        <v>0.31</v>
      </c>
      <c r="N288" s="175">
        <v>0.31</v>
      </c>
      <c r="O288" s="175">
        <v>0.3</v>
      </c>
      <c r="P288" s="175">
        <v>0.3</v>
      </c>
      <c r="Q288" s="175">
        <v>0.28999999999999998</v>
      </c>
      <c r="R288" s="175">
        <v>0.28999999999999998</v>
      </c>
      <c r="S288" s="175">
        <v>0.28000000000000003</v>
      </c>
      <c r="T288" s="175">
        <v>0.28000000000000003</v>
      </c>
      <c r="U288" s="175">
        <v>0.27</v>
      </c>
      <c r="V288" s="175">
        <v>0.26</v>
      </c>
      <c r="W288" s="175">
        <v>0.25</v>
      </c>
      <c r="X288" s="175">
        <v>0.24</v>
      </c>
      <c r="Y288" s="175">
        <v>0.22</v>
      </c>
      <c r="Z288" s="175">
        <v>0.21</v>
      </c>
      <c r="AA288" s="175">
        <v>0.2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0"/>
      <c r="D289" s="174" t="s">
        <v>407</v>
      </c>
      <c r="E289" s="175">
        <v>0.18</v>
      </c>
      <c r="F289" s="175">
        <v>0.16</v>
      </c>
      <c r="G289" s="175">
        <v>0.16</v>
      </c>
      <c r="H289" s="175">
        <v>0.16</v>
      </c>
      <c r="I289" s="175">
        <v>0.16</v>
      </c>
      <c r="J289" s="175">
        <v>0.14000000000000001</v>
      </c>
      <c r="K289" s="175">
        <v>0.13</v>
      </c>
      <c r="L289" s="175">
        <v>0.12</v>
      </c>
      <c r="M289" s="175">
        <v>0.12</v>
      </c>
      <c r="N289" s="175">
        <v>0.1</v>
      </c>
      <c r="O289" s="175">
        <v>0.09</v>
      </c>
      <c r="P289" s="175">
        <v>0.09</v>
      </c>
      <c r="Q289" s="175">
        <v>0.09</v>
      </c>
      <c r="R289" s="175">
        <v>0.09</v>
      </c>
      <c r="S289" s="175">
        <v>0.1</v>
      </c>
      <c r="T289" s="175">
        <v>0.1</v>
      </c>
      <c r="U289" s="175">
        <v>0.12</v>
      </c>
      <c r="V289" s="175">
        <v>0.12</v>
      </c>
      <c r="W289" s="175">
        <v>0.12</v>
      </c>
      <c r="X289" s="175">
        <v>0.13</v>
      </c>
      <c r="Y289" s="175">
        <v>0.13</v>
      </c>
      <c r="Z289" s="175">
        <v>0.21</v>
      </c>
      <c r="AA289" s="175">
        <v>0.19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0"/>
      <c r="D290" s="176" t="s">
        <v>408</v>
      </c>
      <c r="E290" s="177">
        <v>0.13</v>
      </c>
      <c r="F290" s="177">
        <v>0.16</v>
      </c>
      <c r="G290" s="177">
        <v>0.18</v>
      </c>
      <c r="H290" s="177">
        <v>0.18</v>
      </c>
      <c r="I290" s="177">
        <v>0.16</v>
      </c>
      <c r="J290" s="177">
        <v>0.14000000000000001</v>
      </c>
      <c r="K290" s="177">
        <v>0.14000000000000001</v>
      </c>
      <c r="L290" s="177">
        <v>0.11</v>
      </c>
      <c r="M290" s="177">
        <v>0.11</v>
      </c>
      <c r="N290" s="177">
        <v>0.11</v>
      </c>
      <c r="O290" s="177">
        <v>0.12</v>
      </c>
      <c r="P290" s="177">
        <v>0.13</v>
      </c>
      <c r="Q290" s="177">
        <v>0.14000000000000001</v>
      </c>
      <c r="R290" s="177">
        <v>0.16</v>
      </c>
      <c r="S290" s="177">
        <v>0.17</v>
      </c>
      <c r="T290" s="177">
        <v>0.16</v>
      </c>
      <c r="U290" s="177">
        <v>0.14000000000000001</v>
      </c>
      <c r="V290" s="177">
        <v>0.14000000000000001</v>
      </c>
      <c r="W290" s="177">
        <v>0.14000000000000001</v>
      </c>
      <c r="X290" s="177">
        <v>0.13</v>
      </c>
      <c r="Y290" s="177">
        <v>0.14000000000000001</v>
      </c>
      <c r="Z290" s="177">
        <v>0.13</v>
      </c>
      <c r="AA290" s="177">
        <v>0.12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 t="s">
        <v>400</v>
      </c>
      <c r="D291" s="178" t="s">
        <v>405</v>
      </c>
      <c r="E291" s="179">
        <v>0.62</v>
      </c>
      <c r="F291" s="179">
        <v>0.62</v>
      </c>
      <c r="G291" s="179">
        <v>0.62</v>
      </c>
      <c r="H291" s="179">
        <v>0.62</v>
      </c>
      <c r="I291" s="179">
        <v>0.63</v>
      </c>
      <c r="J291" s="179">
        <v>0.62</v>
      </c>
      <c r="K291" s="179">
        <v>0.62</v>
      </c>
      <c r="L291" s="179">
        <v>0.62</v>
      </c>
      <c r="M291" s="179">
        <v>0.63</v>
      </c>
      <c r="N291" s="179">
        <v>0.64</v>
      </c>
      <c r="O291" s="179">
        <v>0.64</v>
      </c>
      <c r="P291" s="179">
        <v>0.65</v>
      </c>
      <c r="Q291" s="179">
        <v>0.65</v>
      </c>
      <c r="R291" s="179">
        <v>0.67</v>
      </c>
      <c r="S291" s="179">
        <v>0.66</v>
      </c>
      <c r="T291" s="179">
        <v>0.65</v>
      </c>
      <c r="U291" s="179">
        <v>0.65</v>
      </c>
      <c r="V291" s="179">
        <v>0.64</v>
      </c>
      <c r="W291" s="179">
        <v>0.63</v>
      </c>
      <c r="X291" s="179">
        <v>0.63</v>
      </c>
      <c r="Y291" s="179">
        <v>0.61</v>
      </c>
      <c r="Z291" s="179">
        <v>0.6</v>
      </c>
      <c r="AA291" s="179">
        <v>0.59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406</v>
      </c>
      <c r="E292" s="179">
        <v>0.47</v>
      </c>
      <c r="F292" s="179">
        <v>0.47</v>
      </c>
      <c r="G292" s="179">
        <v>0.48</v>
      </c>
      <c r="H292" s="179">
        <v>0.49</v>
      </c>
      <c r="I292" s="179">
        <v>0.5</v>
      </c>
      <c r="J292" s="179">
        <v>0.51</v>
      </c>
      <c r="K292" s="179">
        <v>0.52</v>
      </c>
      <c r="L292" s="179">
        <v>0.52</v>
      </c>
      <c r="M292" s="179">
        <v>0.52</v>
      </c>
      <c r="N292" s="179">
        <v>0.53</v>
      </c>
      <c r="O292" s="179">
        <v>0.53</v>
      </c>
      <c r="P292" s="179">
        <v>0.52</v>
      </c>
      <c r="Q292" s="179">
        <v>0.51</v>
      </c>
      <c r="R292" s="179">
        <v>0.49</v>
      </c>
      <c r="S292" s="179">
        <v>0.49</v>
      </c>
      <c r="T292" s="179">
        <v>0.48</v>
      </c>
      <c r="U292" s="179">
        <v>0.48</v>
      </c>
      <c r="V292" s="179">
        <v>0.47</v>
      </c>
      <c r="W292" s="179">
        <v>0.48</v>
      </c>
      <c r="X292" s="179">
        <v>0.47</v>
      </c>
      <c r="Y292" s="179">
        <v>0.46</v>
      </c>
      <c r="Z292" s="179">
        <v>0.46</v>
      </c>
      <c r="AA292" s="179">
        <v>0.45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1"/>
      <c r="D293" s="178" t="s">
        <v>407</v>
      </c>
      <c r="E293" s="179">
        <v>0.12</v>
      </c>
      <c r="F293" s="179">
        <v>0.14000000000000001</v>
      </c>
      <c r="G293" s="179">
        <v>0.16</v>
      </c>
      <c r="H293" s="179">
        <v>0.21</v>
      </c>
      <c r="I293" s="179">
        <v>0.26</v>
      </c>
      <c r="J293" s="179">
        <v>0.28999999999999998</v>
      </c>
      <c r="K293" s="179">
        <v>0.31</v>
      </c>
      <c r="L293" s="179">
        <v>0.3</v>
      </c>
      <c r="M293" s="179">
        <v>0.3</v>
      </c>
      <c r="N293" s="179">
        <v>0.31</v>
      </c>
      <c r="O293" s="179">
        <v>0.3</v>
      </c>
      <c r="P293" s="179">
        <v>0.28000000000000003</v>
      </c>
      <c r="Q293" s="179">
        <v>0.28000000000000003</v>
      </c>
      <c r="R293" s="179">
        <v>0.3</v>
      </c>
      <c r="S293" s="179">
        <v>0.31</v>
      </c>
      <c r="T293" s="179">
        <v>0.31</v>
      </c>
      <c r="U293" s="179">
        <v>0.3</v>
      </c>
      <c r="V293" s="179">
        <v>0.31</v>
      </c>
      <c r="W293" s="179">
        <v>0.31</v>
      </c>
      <c r="X293" s="179">
        <v>0.3</v>
      </c>
      <c r="Y293" s="179">
        <v>0.25</v>
      </c>
      <c r="Z293" s="179">
        <v>0.2</v>
      </c>
      <c r="AA293" s="179">
        <v>0.18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1"/>
      <c r="D294" s="178" t="s">
        <v>408</v>
      </c>
      <c r="E294" s="179">
        <v>0.1</v>
      </c>
      <c r="F294" s="179">
        <v>0.09</v>
      </c>
      <c r="G294" s="179">
        <v>0.08</v>
      </c>
      <c r="H294" s="179">
        <v>7.0000000000000007E-2</v>
      </c>
      <c r="I294" s="179">
        <v>0.05</v>
      </c>
      <c r="J294" s="179">
        <v>0.02</v>
      </c>
      <c r="K294" s="179">
        <v>0.05</v>
      </c>
      <c r="L294" s="179">
        <v>0.06</v>
      </c>
      <c r="M294" s="179">
        <v>0.08</v>
      </c>
      <c r="N294" s="179">
        <v>0.08</v>
      </c>
      <c r="O294" s="179">
        <v>0.08</v>
      </c>
      <c r="P294" s="179">
        <v>0.11</v>
      </c>
      <c r="Q294" s="179">
        <v>0.11</v>
      </c>
      <c r="R294" s="179">
        <v>7.0000000000000007E-2</v>
      </c>
      <c r="S294" s="179">
        <v>0.05</v>
      </c>
      <c r="T294" s="179">
        <v>0.05</v>
      </c>
      <c r="U294" s="179">
        <v>0.03</v>
      </c>
      <c r="V294" s="179">
        <v>0.04</v>
      </c>
      <c r="W294" s="179">
        <v>0.06</v>
      </c>
      <c r="X294" s="179">
        <v>0.09</v>
      </c>
      <c r="Y294" s="179">
        <v>0.12</v>
      </c>
      <c r="Z294" s="179">
        <v>0.14000000000000001</v>
      </c>
      <c r="AA294" s="179">
        <v>0.12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 t="s">
        <v>409</v>
      </c>
      <c r="D295" s="180" t="s">
        <v>405</v>
      </c>
      <c r="E295" s="181">
        <v>0.72</v>
      </c>
      <c r="F295" s="181">
        <v>0.73</v>
      </c>
      <c r="G295" s="181">
        <v>0.72</v>
      </c>
      <c r="H295" s="181">
        <v>0.72</v>
      </c>
      <c r="I295" s="181">
        <v>0.73</v>
      </c>
      <c r="J295" s="181">
        <v>0.73</v>
      </c>
      <c r="K295" s="181">
        <v>0.72</v>
      </c>
      <c r="L295" s="181">
        <v>0.73</v>
      </c>
      <c r="M295" s="181">
        <v>0.73</v>
      </c>
      <c r="N295" s="181">
        <v>0.73</v>
      </c>
      <c r="O295" s="181">
        <v>0.73</v>
      </c>
      <c r="P295" s="181">
        <v>0.74</v>
      </c>
      <c r="Q295" s="181">
        <v>0.74</v>
      </c>
      <c r="R295" s="181">
        <v>0.74</v>
      </c>
      <c r="S295" s="181">
        <v>0.74</v>
      </c>
      <c r="T295" s="181">
        <v>0.74</v>
      </c>
      <c r="U295" s="181">
        <v>0.74</v>
      </c>
      <c r="V295" s="181">
        <v>0.73</v>
      </c>
      <c r="W295" s="181">
        <v>0.72</v>
      </c>
      <c r="X295" s="181">
        <v>0.72</v>
      </c>
      <c r="Y295" s="181">
        <v>0.71</v>
      </c>
      <c r="Z295" s="181">
        <v>0.71</v>
      </c>
      <c r="AA295" s="181">
        <v>0.7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2" t="s">
        <v>408</v>
      </c>
      <c r="E296" s="183">
        <v>0.49</v>
      </c>
      <c r="F296" s="183">
        <v>0.49</v>
      </c>
      <c r="G296" s="183">
        <v>0.5</v>
      </c>
      <c r="H296" s="183">
        <v>0.5</v>
      </c>
      <c r="I296" s="183">
        <v>0.5</v>
      </c>
      <c r="J296" s="183">
        <v>0.5</v>
      </c>
      <c r="K296" s="183">
        <v>0.5</v>
      </c>
      <c r="L296" s="183">
        <v>0.5</v>
      </c>
      <c r="M296" s="183">
        <v>0.5</v>
      </c>
      <c r="N296" s="183">
        <v>0.5</v>
      </c>
      <c r="O296" s="183">
        <v>0.5</v>
      </c>
      <c r="P296" s="183">
        <v>0.49</v>
      </c>
      <c r="Q296" s="183">
        <v>0.48</v>
      </c>
      <c r="R296" s="183">
        <v>0.48</v>
      </c>
      <c r="S296" s="183">
        <v>0.47</v>
      </c>
      <c r="T296" s="183">
        <v>0.47</v>
      </c>
      <c r="U296" s="183">
        <v>0.46</v>
      </c>
      <c r="V296" s="183">
        <v>0.45</v>
      </c>
      <c r="W296" s="183">
        <v>0.45</v>
      </c>
      <c r="X296" s="183">
        <v>0.45</v>
      </c>
      <c r="Y296" s="183">
        <v>0.44</v>
      </c>
      <c r="Z296" s="183">
        <v>0.43</v>
      </c>
      <c r="AA296" s="183">
        <v>0.43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2"/>
      <c r="D297" s="182" t="s">
        <v>407</v>
      </c>
      <c r="E297" s="183">
        <v>0.26</v>
      </c>
      <c r="F297" s="183">
        <v>0.27</v>
      </c>
      <c r="G297" s="183">
        <v>0.28000000000000003</v>
      </c>
      <c r="H297" s="183">
        <v>0.3</v>
      </c>
      <c r="I297" s="183">
        <v>0.31</v>
      </c>
      <c r="J297" s="183">
        <v>0.32</v>
      </c>
      <c r="K297" s="183">
        <v>0.32</v>
      </c>
      <c r="L297" s="183">
        <v>0.31</v>
      </c>
      <c r="M297" s="183">
        <v>0.31</v>
      </c>
      <c r="N297" s="183">
        <v>0.31</v>
      </c>
      <c r="O297" s="183">
        <v>0.28999999999999998</v>
      </c>
      <c r="P297" s="183">
        <v>0.28000000000000003</v>
      </c>
      <c r="Q297" s="183">
        <v>0.28999999999999998</v>
      </c>
      <c r="R297" s="183">
        <v>0.31</v>
      </c>
      <c r="S297" s="183">
        <v>0.32</v>
      </c>
      <c r="T297" s="183">
        <v>0.31</v>
      </c>
      <c r="U297" s="183">
        <v>0.31</v>
      </c>
      <c r="V297" s="183">
        <v>0.33</v>
      </c>
      <c r="W297" s="183">
        <v>0.35</v>
      </c>
      <c r="X297" s="183">
        <v>0.36</v>
      </c>
      <c r="Y297" s="183">
        <v>0.36</v>
      </c>
      <c r="Z297" s="183">
        <v>0.38</v>
      </c>
      <c r="AA297" s="183">
        <v>0.37</v>
      </c>
      <c r="AB297"/>
      <c r="AC297"/>
      <c r="AD297"/>
      <c r="AE297"/>
      <c r="AF297"/>
      <c r="AG297"/>
      <c r="AH297"/>
      <c r="AI297"/>
      <c r="AJ297"/>
      <c r="AK297"/>
    </row>
    <row r="298" spans="1:240" x14ac:dyDescent="0.2">
      <c r="A298" s="16"/>
      <c r="B298" s="16"/>
      <c r="C298" s="302"/>
      <c r="D298" s="184" t="s">
        <v>408</v>
      </c>
      <c r="E298" s="185">
        <v>0.17</v>
      </c>
      <c r="F298" s="185">
        <v>0.17</v>
      </c>
      <c r="G298" s="185">
        <v>0.18</v>
      </c>
      <c r="H298" s="185">
        <v>0.18</v>
      </c>
      <c r="I298" s="185">
        <v>0.17</v>
      </c>
      <c r="J298" s="185">
        <v>0.16</v>
      </c>
      <c r="K298" s="185">
        <v>0.15</v>
      </c>
      <c r="L298" s="185">
        <v>0.16</v>
      </c>
      <c r="M298" s="185">
        <v>0.16</v>
      </c>
      <c r="N298" s="185">
        <v>0.16</v>
      </c>
      <c r="O298" s="185">
        <v>0.15</v>
      </c>
      <c r="P298" s="185">
        <v>0.16</v>
      </c>
      <c r="Q298" s="185">
        <v>0.16</v>
      </c>
      <c r="R298" s="185">
        <v>0.18</v>
      </c>
      <c r="S298" s="185">
        <v>0.19</v>
      </c>
      <c r="T298" s="185">
        <v>0.19</v>
      </c>
      <c r="U298" s="185">
        <v>0.19</v>
      </c>
      <c r="V298" s="185">
        <v>0.21</v>
      </c>
      <c r="W298" s="185">
        <v>0.22</v>
      </c>
      <c r="X298" s="185">
        <v>0.23</v>
      </c>
      <c r="Y298" s="185">
        <v>0.23</v>
      </c>
      <c r="Z298" s="185">
        <v>0.22</v>
      </c>
      <c r="AA298" s="185">
        <v>0.21</v>
      </c>
      <c r="AB298"/>
      <c r="AC298"/>
      <c r="AD298"/>
      <c r="AE298"/>
      <c r="AF298"/>
      <c r="AG298"/>
      <c r="AH298"/>
      <c r="AI298"/>
      <c r="AJ298"/>
      <c r="AK298"/>
    </row>
    <row r="299" spans="1:240" x14ac:dyDescent="0.2">
      <c r="A299" s="16"/>
      <c r="B299" s="16"/>
      <c r="C299" s="303" t="s">
        <v>410</v>
      </c>
      <c r="D299" s="303"/>
      <c r="E299"/>
      <c r="F299"/>
      <c r="H299" s="16"/>
    </row>
    <row r="300" spans="1:240" x14ac:dyDescent="0.2">
      <c r="A300" s="16"/>
      <c r="B300" s="16"/>
      <c r="C300" s="186" t="s">
        <v>411</v>
      </c>
      <c r="D300"/>
      <c r="E300"/>
      <c r="F300"/>
      <c r="H300" s="16"/>
    </row>
    <row r="301" spans="1:240" x14ac:dyDescent="0.2">
      <c r="A301" s="16"/>
      <c r="B301" s="16"/>
      <c r="C301" s="16"/>
      <c r="D301" s="16"/>
      <c r="H301" s="16"/>
      <c r="O301" s="15"/>
      <c r="P301" s="126"/>
      <c r="Q301" s="15"/>
      <c r="R301" s="15"/>
      <c r="S301" s="15"/>
      <c r="T301" s="127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</row>
    <row r="302" spans="1:240" s="189" customFormat="1" ht="11.25" x14ac:dyDescent="0.2">
      <c r="A302" s="187"/>
      <c r="B302" s="187"/>
      <c r="C302" s="187"/>
      <c r="D302" s="187"/>
      <c r="E302" s="16"/>
      <c r="F302" s="16"/>
      <c r="G302" s="16"/>
      <c r="H302" s="17"/>
      <c r="I302" s="16"/>
      <c r="J302" s="16"/>
      <c r="K302" s="16"/>
      <c r="L302" s="16"/>
      <c r="M302" s="16"/>
      <c r="N302" s="16"/>
      <c r="O302" s="16"/>
      <c r="P302" s="17"/>
      <c r="Q302" s="16"/>
      <c r="R302" s="16"/>
      <c r="S302" s="16"/>
      <c r="T302" s="18"/>
      <c r="U302" s="188"/>
      <c r="V302" s="19"/>
      <c r="W302" s="188"/>
      <c r="X302" s="188"/>
    </row>
    <row r="303" spans="1:240" s="189" customFormat="1" ht="21.95" customHeight="1" x14ac:dyDescent="0.2">
      <c r="A303" s="187"/>
      <c r="B303" s="187"/>
      <c r="C303" s="187"/>
      <c r="D303" s="190" t="s">
        <v>412</v>
      </c>
      <c r="E303" s="191" t="s">
        <v>15</v>
      </c>
      <c r="F303" s="191" t="s">
        <v>16</v>
      </c>
      <c r="G303" s="191" t="s">
        <v>17</v>
      </c>
      <c r="H303" s="304" t="s">
        <v>18</v>
      </c>
      <c r="I303" s="304"/>
      <c r="J303" s="16"/>
      <c r="K303" s="16"/>
      <c r="L303" s="16"/>
      <c r="M303" s="16"/>
      <c r="N303" s="16"/>
      <c r="O303" s="16"/>
      <c r="P303" s="17"/>
      <c r="Q303" s="16"/>
      <c r="R303" s="16"/>
      <c r="S303" s="16"/>
      <c r="T303" s="18"/>
      <c r="U303" s="188"/>
      <c r="V303" s="19"/>
      <c r="W303" s="188"/>
      <c r="X303" s="188"/>
    </row>
    <row r="304" spans="1:240" ht="14.65" customHeight="1" x14ac:dyDescent="0.2">
      <c r="D304" s="192" t="s">
        <v>405</v>
      </c>
      <c r="E304" s="193">
        <f>E244</f>
        <v>1085</v>
      </c>
      <c r="F304" s="193">
        <f>F244</f>
        <v>733</v>
      </c>
      <c r="G304" s="193">
        <f>G244</f>
        <v>352</v>
      </c>
      <c r="H304" s="305">
        <f>F304/E304</f>
        <v>0.67557603686635948</v>
      </c>
      <c r="I304" s="305"/>
      <c r="M304" s="306"/>
      <c r="N304" s="306"/>
    </row>
    <row r="305" spans="1:14" ht="14.65" customHeight="1" x14ac:dyDescent="0.2">
      <c r="D305" s="192" t="s">
        <v>413</v>
      </c>
      <c r="E305" s="193">
        <f>I244</f>
        <v>1489</v>
      </c>
      <c r="F305" s="193">
        <f>J244</f>
        <v>617</v>
      </c>
      <c r="G305" s="193">
        <f>K244</f>
        <v>872</v>
      </c>
      <c r="H305" s="305">
        <f>F305/E305</f>
        <v>0.41437206178643382</v>
      </c>
      <c r="I305" s="305"/>
    </row>
    <row r="306" spans="1:14" ht="14.65" customHeight="1" x14ac:dyDescent="0.2">
      <c r="D306" s="192" t="s">
        <v>407</v>
      </c>
      <c r="E306" s="193">
        <f>M244</f>
        <v>44</v>
      </c>
      <c r="F306" s="193">
        <f>N244</f>
        <v>12</v>
      </c>
      <c r="G306" s="193">
        <f>O244</f>
        <v>32</v>
      </c>
      <c r="H306" s="305">
        <f>F306/E306</f>
        <v>0.27272727272727271</v>
      </c>
      <c r="I306" s="305"/>
    </row>
    <row r="307" spans="1:14" ht="14.65" customHeight="1" x14ac:dyDescent="0.2">
      <c r="D307" s="192" t="s">
        <v>414</v>
      </c>
      <c r="E307" s="193">
        <f>Q244</f>
        <v>59</v>
      </c>
      <c r="F307" s="193">
        <f>R244</f>
        <v>8</v>
      </c>
      <c r="G307" s="193">
        <f>S244</f>
        <v>51</v>
      </c>
      <c r="H307" s="305">
        <f>F307/E307</f>
        <v>0.13559322033898305</v>
      </c>
      <c r="I307" s="305"/>
    </row>
    <row r="308" spans="1:14" ht="14.65" customHeight="1" x14ac:dyDescent="0.2">
      <c r="D308" s="194" t="s">
        <v>401</v>
      </c>
      <c r="E308" s="158">
        <f>SUM(E304:E307)</f>
        <v>2677</v>
      </c>
      <c r="F308" s="158">
        <f>SUM(F304:F307)</f>
        <v>1370</v>
      </c>
      <c r="G308" s="158">
        <f>SUM(G304:G307)</f>
        <v>1307</v>
      </c>
      <c r="H308" s="307">
        <f>F308/E308</f>
        <v>0.51176690324990659</v>
      </c>
      <c r="I308" s="307"/>
    </row>
    <row r="310" spans="1:14" ht="87" customHeight="1" x14ac:dyDescent="0.2">
      <c r="D310" s="190" t="s">
        <v>415</v>
      </c>
      <c r="E310" s="195" t="s">
        <v>416</v>
      </c>
      <c r="F310" s="195" t="s">
        <v>417</v>
      </c>
      <c r="G310" s="195" t="s">
        <v>418</v>
      </c>
      <c r="H310" s="308" t="s">
        <v>419</v>
      </c>
      <c r="I310" s="308"/>
    </row>
    <row r="311" spans="1:14" ht="14.65" customHeight="1" x14ac:dyDescent="0.2">
      <c r="D311" s="192" t="s">
        <v>405</v>
      </c>
      <c r="E311" s="193">
        <f>F304</f>
        <v>733</v>
      </c>
      <c r="F311" s="193">
        <f>U244</f>
        <v>51</v>
      </c>
      <c r="G311" s="193">
        <v>111</v>
      </c>
      <c r="H311" s="309">
        <f>E311+F311+G311</f>
        <v>895</v>
      </c>
      <c r="I311" s="309">
        <f>SUM(E311:H311)</f>
        <v>1790</v>
      </c>
      <c r="J311" s="18"/>
    </row>
    <row r="312" spans="1:14" ht="14.65" customHeight="1" x14ac:dyDescent="0.2">
      <c r="D312" s="192" t="s">
        <v>413</v>
      </c>
      <c r="E312" s="193">
        <f>F305</f>
        <v>617</v>
      </c>
      <c r="F312" s="193">
        <f>V244</f>
        <v>256</v>
      </c>
      <c r="G312" s="193">
        <v>135</v>
      </c>
      <c r="H312" s="309">
        <f>E312+F312+G312</f>
        <v>1008</v>
      </c>
      <c r="I312" s="309"/>
    </row>
    <row r="313" spans="1:14" ht="14.65" customHeight="1" x14ac:dyDescent="0.2">
      <c r="D313" s="192" t="s">
        <v>407</v>
      </c>
      <c r="E313" s="193">
        <f>F306</f>
        <v>12</v>
      </c>
      <c r="F313" s="193">
        <f>W244</f>
        <v>3</v>
      </c>
      <c r="G313" s="196">
        <v>2</v>
      </c>
      <c r="H313" s="309">
        <f>E313+F313+G313</f>
        <v>17</v>
      </c>
      <c r="I313" s="309"/>
    </row>
    <row r="314" spans="1:14" ht="14.65" customHeight="1" x14ac:dyDescent="0.2">
      <c r="D314" s="192" t="s">
        <v>414</v>
      </c>
      <c r="E314" s="193">
        <f>F307</f>
        <v>8</v>
      </c>
      <c r="F314" s="193">
        <f>X244</f>
        <v>22</v>
      </c>
      <c r="G314" s="196">
        <v>1</v>
      </c>
      <c r="H314" s="309">
        <f>E314+F314+G314</f>
        <v>31</v>
      </c>
      <c r="I314" s="309"/>
    </row>
    <row r="315" spans="1:14" ht="14.65" customHeight="1" x14ac:dyDescent="0.2">
      <c r="D315" s="194" t="s">
        <v>401</v>
      </c>
      <c r="E315" s="197">
        <f>SUM(E311:E314)</f>
        <v>1370</v>
      </c>
      <c r="F315" s="197">
        <f>SUM(F311:F314)</f>
        <v>332</v>
      </c>
      <c r="G315" s="197">
        <f>SUM(G311:G314)</f>
        <v>249</v>
      </c>
      <c r="H315" s="310">
        <f>H311+H312+H313+H314</f>
        <v>1951</v>
      </c>
      <c r="I315" s="310">
        <f>F315+G315+H315</f>
        <v>2532</v>
      </c>
    </row>
    <row r="317" spans="1:14" x14ac:dyDescent="0.2">
      <c r="A317" s="281" t="s">
        <v>420</v>
      </c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</row>
    <row r="318" spans="1:14" x14ac:dyDescent="0.2">
      <c r="A318" s="281" t="s">
        <v>421</v>
      </c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</row>
    <row r="319" spans="1:14" ht="25.35" customHeight="1" x14ac:dyDescent="0.2">
      <c r="A319" s="16"/>
      <c r="B319" s="16"/>
      <c r="C319" s="16"/>
      <c r="D319" s="311" t="s">
        <v>433</v>
      </c>
      <c r="E319" s="311" t="s">
        <v>423</v>
      </c>
      <c r="F319" s="311"/>
      <c r="G319" s="311"/>
      <c r="H319" s="311"/>
      <c r="I319" s="311"/>
      <c r="J319" s="311"/>
      <c r="K319" s="311"/>
      <c r="L319" s="311"/>
      <c r="M319" s="311"/>
    </row>
    <row r="320" spans="1:14" ht="14.65" customHeight="1" x14ac:dyDescent="0.2">
      <c r="A320" s="16"/>
      <c r="B320" s="16"/>
      <c r="C320" s="16"/>
      <c r="D320" s="312" t="s">
        <v>404</v>
      </c>
      <c r="E320" s="313" t="s">
        <v>424</v>
      </c>
      <c r="F320" s="313"/>
      <c r="G320" s="313"/>
      <c r="H320" s="314" t="s">
        <v>425</v>
      </c>
      <c r="I320" s="314"/>
      <c r="J320" s="314"/>
      <c r="K320" s="315" t="s">
        <v>426</v>
      </c>
      <c r="L320" s="315"/>
      <c r="M320" s="315"/>
    </row>
    <row r="321" spans="1:240" x14ac:dyDescent="0.2">
      <c r="A321" s="16"/>
      <c r="B321" s="16"/>
      <c r="C321" s="16"/>
      <c r="D321" s="312"/>
      <c r="E321" s="198" t="s">
        <v>427</v>
      </c>
      <c r="F321" s="198" t="s">
        <v>428</v>
      </c>
      <c r="G321" s="198" t="s">
        <v>401</v>
      </c>
      <c r="H321" s="199" t="s">
        <v>429</v>
      </c>
      <c r="I321" s="199" t="s">
        <v>428</v>
      </c>
      <c r="J321" s="199" t="s">
        <v>401</v>
      </c>
      <c r="K321" s="200" t="s">
        <v>427</v>
      </c>
      <c r="L321" s="200" t="s">
        <v>428</v>
      </c>
      <c r="M321" s="201" t="s">
        <v>401</v>
      </c>
    </row>
    <row r="322" spans="1:240" x14ac:dyDescent="0.2">
      <c r="A322" s="16"/>
      <c r="B322" s="16"/>
      <c r="C322" s="16"/>
      <c r="D322" s="202" t="s">
        <v>13</v>
      </c>
      <c r="E322" s="203">
        <f>K322-H322</f>
        <v>349</v>
      </c>
      <c r="F322" s="203">
        <v>450</v>
      </c>
      <c r="G322" s="203">
        <f>SUM(E322:F322)</f>
        <v>799</v>
      </c>
      <c r="H322" s="204">
        <v>24</v>
      </c>
      <c r="I322" s="204">
        <v>89</v>
      </c>
      <c r="J322" s="204">
        <f>SUM(H322:I322)</f>
        <v>113</v>
      </c>
      <c r="K322" s="205">
        <f>M322-L322</f>
        <v>373</v>
      </c>
      <c r="L322" s="205">
        <f>F322+I322</f>
        <v>539</v>
      </c>
      <c r="M322" s="206">
        <f>H311+H313</f>
        <v>912</v>
      </c>
    </row>
    <row r="323" spans="1:240" x14ac:dyDescent="0.2">
      <c r="A323" s="16"/>
      <c r="B323" s="16"/>
      <c r="C323" s="16"/>
      <c r="D323" s="202" t="s">
        <v>430</v>
      </c>
      <c r="E323" s="203">
        <f>K323-H323</f>
        <v>461</v>
      </c>
      <c r="F323" s="203">
        <v>442</v>
      </c>
      <c r="G323" s="203">
        <f>SUM(E323:F323)</f>
        <v>903</v>
      </c>
      <c r="H323" s="204">
        <v>23</v>
      </c>
      <c r="I323" s="204">
        <v>113</v>
      </c>
      <c r="J323" s="204">
        <f>SUM(H323:I323)</f>
        <v>136</v>
      </c>
      <c r="K323" s="205">
        <f>M323-L323</f>
        <v>484</v>
      </c>
      <c r="L323" s="205">
        <f>F323+I323</f>
        <v>555</v>
      </c>
      <c r="M323" s="206">
        <f>H312+H314</f>
        <v>1039</v>
      </c>
    </row>
    <row r="324" spans="1:240" x14ac:dyDescent="0.2">
      <c r="A324" s="16"/>
      <c r="B324" s="16"/>
      <c r="C324" s="16"/>
      <c r="D324" s="207" t="s">
        <v>431</v>
      </c>
      <c r="E324" s="208">
        <f>K324-H324</f>
        <v>810</v>
      </c>
      <c r="F324" s="208">
        <f>SUM(F322:F323)</f>
        <v>892</v>
      </c>
      <c r="G324" s="208">
        <f>SUM(E324:F324)</f>
        <v>1702</v>
      </c>
      <c r="H324" s="209">
        <f t="shared" ref="H324:M324" si="8">SUM(H322:H323)</f>
        <v>47</v>
      </c>
      <c r="I324" s="209">
        <f t="shared" si="8"/>
        <v>202</v>
      </c>
      <c r="J324" s="209">
        <f t="shared" si="8"/>
        <v>249</v>
      </c>
      <c r="K324" s="210">
        <f t="shared" si="8"/>
        <v>857</v>
      </c>
      <c r="L324" s="210">
        <f t="shared" si="8"/>
        <v>1094</v>
      </c>
      <c r="M324" s="211">
        <f t="shared" si="8"/>
        <v>1951</v>
      </c>
    </row>
    <row r="325" spans="1:240" x14ac:dyDescent="0.2">
      <c r="A325" s="16"/>
      <c r="B325" s="16"/>
      <c r="C325" s="16"/>
      <c r="D325" s="186" t="s">
        <v>411</v>
      </c>
    </row>
    <row r="326" spans="1:240" ht="14.65" customHeight="1" x14ac:dyDescent="0.2">
      <c r="A326" s="16"/>
      <c r="B326" s="16"/>
      <c r="C326" s="16"/>
      <c r="D326" s="303" t="s">
        <v>432</v>
      </c>
      <c r="E326" s="303"/>
      <c r="F326" s="303"/>
      <c r="G326" s="303"/>
      <c r="H326" s="303"/>
      <c r="I326" s="303"/>
      <c r="J326" s="303"/>
      <c r="K326" s="303"/>
      <c r="L326" s="303"/>
      <c r="M326" s="303"/>
    </row>
    <row r="327" spans="1:240" ht="25.7" customHeight="1" x14ac:dyDescent="0.2">
      <c r="A327"/>
      <c r="B327"/>
      <c r="C327" s="16"/>
      <c r="D327" s="316" t="s">
        <v>433</v>
      </c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  <c r="AA327" s="316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58.5" customHeight="1" x14ac:dyDescent="0.2">
      <c r="A328"/>
      <c r="B328"/>
      <c r="C328" s="16"/>
      <c r="D328" s="212" t="s">
        <v>404</v>
      </c>
      <c r="E328" s="213">
        <v>44077</v>
      </c>
      <c r="F328" s="213">
        <v>44078</v>
      </c>
      <c r="G328" s="213">
        <v>44079</v>
      </c>
      <c r="H328" s="213">
        <v>44080</v>
      </c>
      <c r="I328" s="213">
        <v>44081</v>
      </c>
      <c r="J328" s="213">
        <v>44082</v>
      </c>
      <c r="K328" s="213">
        <v>44083</v>
      </c>
      <c r="L328" s="213">
        <v>44084</v>
      </c>
      <c r="M328" s="213">
        <v>44085</v>
      </c>
      <c r="N328" s="213">
        <v>44086</v>
      </c>
      <c r="O328" s="213">
        <v>44087</v>
      </c>
      <c r="P328" s="213">
        <v>44088</v>
      </c>
      <c r="Q328" s="213">
        <v>44089</v>
      </c>
      <c r="R328" s="213">
        <v>44090</v>
      </c>
      <c r="S328" s="213">
        <v>44091</v>
      </c>
      <c r="T328" s="213">
        <v>44092</v>
      </c>
      <c r="U328" s="213">
        <v>44093</v>
      </c>
      <c r="V328" s="213">
        <v>44094</v>
      </c>
      <c r="W328" s="213">
        <v>44095</v>
      </c>
      <c r="X328" s="213">
        <v>44096</v>
      </c>
      <c r="Y328" s="213">
        <v>44097</v>
      </c>
      <c r="Z328" s="213">
        <v>44098</v>
      </c>
      <c r="AA328" s="213">
        <v>44099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4" t="s">
        <v>13</v>
      </c>
      <c r="E329" s="215">
        <v>952</v>
      </c>
      <c r="F329" s="215">
        <v>933</v>
      </c>
      <c r="G329" s="215">
        <v>966</v>
      </c>
      <c r="H329" s="215">
        <v>957</v>
      </c>
      <c r="I329" s="215">
        <v>945</v>
      </c>
      <c r="J329" s="215">
        <v>942</v>
      </c>
      <c r="K329" s="215">
        <v>935</v>
      </c>
      <c r="L329" s="215">
        <v>962</v>
      </c>
      <c r="M329" s="215">
        <v>967</v>
      </c>
      <c r="N329" s="215">
        <v>964</v>
      </c>
      <c r="O329" s="215">
        <v>978</v>
      </c>
      <c r="P329" s="215">
        <v>994</v>
      </c>
      <c r="Q329" s="215">
        <v>952</v>
      </c>
      <c r="R329" s="215">
        <v>952</v>
      </c>
      <c r="S329" s="215">
        <v>956</v>
      </c>
      <c r="T329" s="215">
        <v>956</v>
      </c>
      <c r="U329" s="215">
        <v>959</v>
      </c>
      <c r="V329" s="215">
        <v>936</v>
      </c>
      <c r="W329" s="215">
        <v>944</v>
      </c>
      <c r="X329" s="215">
        <v>922</v>
      </c>
      <c r="Y329" s="215">
        <v>945</v>
      </c>
      <c r="Z329" s="215">
        <v>935</v>
      </c>
      <c r="AA329" s="215">
        <v>912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0" spans="1:240" ht="22.7" customHeight="1" x14ac:dyDescent="0.2">
      <c r="A330"/>
      <c r="B330"/>
      <c r="C330" s="16"/>
      <c r="D330" s="216" t="s">
        <v>430</v>
      </c>
      <c r="E330" s="217">
        <v>1297</v>
      </c>
      <c r="F330" s="217">
        <v>1331</v>
      </c>
      <c r="G330" s="217">
        <v>1316</v>
      </c>
      <c r="H330" s="217">
        <v>1331</v>
      </c>
      <c r="I330" s="217">
        <v>1354</v>
      </c>
      <c r="J330" s="217">
        <v>1356</v>
      </c>
      <c r="K330" s="217">
        <v>1301</v>
      </c>
      <c r="L330" s="217">
        <v>1268</v>
      </c>
      <c r="M330" s="217">
        <v>1263</v>
      </c>
      <c r="N330" s="217">
        <v>1279</v>
      </c>
      <c r="O330" s="217">
        <v>1257</v>
      </c>
      <c r="P330" s="217">
        <v>1216</v>
      </c>
      <c r="Q330" s="217">
        <v>1202</v>
      </c>
      <c r="R330" s="217">
        <v>1155</v>
      </c>
      <c r="S330" s="217">
        <v>1173</v>
      </c>
      <c r="T330" s="217">
        <v>1179</v>
      </c>
      <c r="U330" s="217">
        <v>1161</v>
      </c>
      <c r="V330" s="217">
        <v>1130</v>
      </c>
      <c r="W330" s="217">
        <v>1131</v>
      </c>
      <c r="X330" s="217">
        <v>1085</v>
      </c>
      <c r="Y330" s="217">
        <v>1064</v>
      </c>
      <c r="Z330" s="217">
        <v>1029</v>
      </c>
      <c r="AA330" s="217">
        <v>1039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</row>
    <row r="331" spans="1:240" ht="22.7" customHeight="1" x14ac:dyDescent="0.2">
      <c r="A331"/>
      <c r="B331"/>
      <c r="C331" s="16"/>
      <c r="D331" s="218" t="s">
        <v>434</v>
      </c>
      <c r="E331" s="219">
        <f t="shared" ref="E331:AA331" si="9">SUM(E329:E330)</f>
        <v>2249</v>
      </c>
      <c r="F331" s="219">
        <f t="shared" si="9"/>
        <v>2264</v>
      </c>
      <c r="G331" s="219">
        <f t="shared" si="9"/>
        <v>2282</v>
      </c>
      <c r="H331" s="219">
        <f t="shared" si="9"/>
        <v>2288</v>
      </c>
      <c r="I331" s="219">
        <f t="shared" si="9"/>
        <v>2299</v>
      </c>
      <c r="J331" s="219">
        <f t="shared" si="9"/>
        <v>2298</v>
      </c>
      <c r="K331" s="219">
        <f t="shared" si="9"/>
        <v>2236</v>
      </c>
      <c r="L331" s="219">
        <f t="shared" si="9"/>
        <v>2230</v>
      </c>
      <c r="M331" s="219">
        <f t="shared" si="9"/>
        <v>2230</v>
      </c>
      <c r="N331" s="219">
        <f t="shared" si="9"/>
        <v>2243</v>
      </c>
      <c r="O331" s="219">
        <f t="shared" si="9"/>
        <v>2235</v>
      </c>
      <c r="P331" s="219">
        <f t="shared" si="9"/>
        <v>2210</v>
      </c>
      <c r="Q331" s="219">
        <f t="shared" si="9"/>
        <v>2154</v>
      </c>
      <c r="R331" s="219">
        <f t="shared" si="9"/>
        <v>2107</v>
      </c>
      <c r="S331" s="219">
        <f t="shared" si="9"/>
        <v>2129</v>
      </c>
      <c r="T331" s="219">
        <f t="shared" si="9"/>
        <v>2135</v>
      </c>
      <c r="U331" s="219">
        <f t="shared" si="9"/>
        <v>2120</v>
      </c>
      <c r="V331" s="219">
        <f t="shared" si="9"/>
        <v>2066</v>
      </c>
      <c r="W331" s="219">
        <f t="shared" si="9"/>
        <v>2075</v>
      </c>
      <c r="X331" s="219">
        <f t="shared" si="9"/>
        <v>2007</v>
      </c>
      <c r="Y331" s="219">
        <f t="shared" si="9"/>
        <v>2009</v>
      </c>
      <c r="Z331" s="219">
        <f t="shared" si="9"/>
        <v>1964</v>
      </c>
      <c r="AA331" s="219">
        <f t="shared" si="9"/>
        <v>1951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</row>
    <row r="333" spans="1:240" ht="28.35" customHeight="1" x14ac:dyDescent="0.2">
      <c r="C333" s="317" t="s">
        <v>435</v>
      </c>
      <c r="D333" s="317"/>
      <c r="E333" s="317"/>
      <c r="F333" s="317"/>
      <c r="G333" s="317"/>
      <c r="H333" s="318" t="s">
        <v>436</v>
      </c>
      <c r="I333" s="318"/>
      <c r="J333" s="318"/>
      <c r="K333" s="318"/>
      <c r="L333" s="319" t="s">
        <v>437</v>
      </c>
      <c r="M333" s="319"/>
      <c r="N333" s="319"/>
      <c r="O333" s="319"/>
      <c r="P333" s="320" t="s">
        <v>438</v>
      </c>
      <c r="Q333" s="320"/>
      <c r="R333" s="320"/>
      <c r="S333" s="320"/>
      <c r="T333" s="361" t="s">
        <v>426</v>
      </c>
      <c r="U333" s="361"/>
      <c r="V333" s="361"/>
      <c r="W333" s="361"/>
    </row>
    <row r="334" spans="1:240" x14ac:dyDescent="0.2">
      <c r="C334" s="317"/>
      <c r="D334" s="317"/>
      <c r="E334" s="317"/>
      <c r="F334" s="317"/>
      <c r="G334" s="317"/>
      <c r="H334" s="322" t="s">
        <v>439</v>
      </c>
      <c r="I334" s="322"/>
      <c r="J334" s="323" t="s">
        <v>440</v>
      </c>
      <c r="K334" s="323"/>
      <c r="L334" s="324" t="s">
        <v>439</v>
      </c>
      <c r="M334" s="324"/>
      <c r="N334" s="325" t="s">
        <v>440</v>
      </c>
      <c r="O334" s="325"/>
      <c r="P334" s="326" t="s">
        <v>439</v>
      </c>
      <c r="Q334" s="326"/>
      <c r="R334" s="327" t="s">
        <v>440</v>
      </c>
      <c r="S334" s="327"/>
      <c r="T334" s="362" t="s">
        <v>439</v>
      </c>
      <c r="U334" s="362"/>
      <c r="V334" s="363" t="s">
        <v>440</v>
      </c>
      <c r="W334" s="363"/>
    </row>
    <row r="335" spans="1:240" ht="14.65" customHeight="1" x14ac:dyDescent="0.2">
      <c r="C335" s="362" t="s">
        <v>441</v>
      </c>
      <c r="D335" s="364" t="s">
        <v>442</v>
      </c>
      <c r="E335" s="365" t="s">
        <v>443</v>
      </c>
      <c r="F335" s="365"/>
      <c r="G335" s="365"/>
      <c r="H335" s="332">
        <v>2542</v>
      </c>
      <c r="I335" s="332"/>
      <c r="J335" s="333">
        <f>H335/H341</f>
        <v>0.17089075630252101</v>
      </c>
      <c r="K335" s="333"/>
      <c r="L335" s="334">
        <v>804</v>
      </c>
      <c r="M335" s="334"/>
      <c r="N335" s="335">
        <f>L335/L341</f>
        <v>0.15488345212868426</v>
      </c>
      <c r="O335" s="335"/>
      <c r="P335" s="336">
        <v>29</v>
      </c>
      <c r="Q335" s="336"/>
      <c r="R335" s="337">
        <f>P335/P341</f>
        <v>0.26363636363636361</v>
      </c>
      <c r="S335" s="337"/>
      <c r="T335" s="379">
        <f>H335+L335+P335</f>
        <v>3375</v>
      </c>
      <c r="U335" s="379"/>
      <c r="V335" s="380">
        <f>T335/T341</f>
        <v>0.16728624535315986</v>
      </c>
      <c r="W335" s="380"/>
    </row>
    <row r="336" spans="1:240" x14ac:dyDescent="0.2">
      <c r="C336" s="362"/>
      <c r="D336" s="364"/>
      <c r="E336" s="365" t="s">
        <v>444</v>
      </c>
      <c r="F336" s="365"/>
      <c r="G336" s="365"/>
      <c r="H336" s="332">
        <v>587</v>
      </c>
      <c r="I336" s="332"/>
      <c r="J336" s="333">
        <f>H336/H341</f>
        <v>3.9462184873949577E-2</v>
      </c>
      <c r="K336" s="333"/>
      <c r="L336" s="334">
        <v>417</v>
      </c>
      <c r="M336" s="334"/>
      <c r="N336" s="335">
        <f>L336/L341</f>
        <v>8.0331342708533995E-2</v>
      </c>
      <c r="O336" s="335"/>
      <c r="P336" s="336">
        <v>0</v>
      </c>
      <c r="Q336" s="336"/>
      <c r="R336" s="337">
        <f>P336/P341</f>
        <v>0</v>
      </c>
      <c r="S336" s="337"/>
      <c r="T336" s="379">
        <f>H336+L336+P336</f>
        <v>1004</v>
      </c>
      <c r="U336" s="379"/>
      <c r="V336" s="380">
        <f>T336/T341</f>
        <v>4.976456009913259E-2</v>
      </c>
      <c r="W336" s="380"/>
    </row>
    <row r="337" spans="1:240" x14ac:dyDescent="0.2">
      <c r="C337" s="362"/>
      <c r="D337" s="364"/>
      <c r="E337" s="365" t="s">
        <v>445</v>
      </c>
      <c r="F337" s="365"/>
      <c r="G337" s="365"/>
      <c r="H337" s="332">
        <v>2</v>
      </c>
      <c r="I337" s="332"/>
      <c r="J337" s="333">
        <f>H337/H341</f>
        <v>1.3445378151260505E-4</v>
      </c>
      <c r="K337" s="333"/>
      <c r="L337" s="334">
        <v>9</v>
      </c>
      <c r="M337" s="334"/>
      <c r="N337" s="335">
        <f>L337/L341</f>
        <v>1.7337699865151224E-3</v>
      </c>
      <c r="O337" s="335"/>
      <c r="P337" s="336">
        <v>0</v>
      </c>
      <c r="Q337" s="336"/>
      <c r="R337" s="337">
        <f>P337/P341</f>
        <v>0</v>
      </c>
      <c r="S337" s="337"/>
      <c r="T337" s="379">
        <f>H337+L337+P337</f>
        <v>11</v>
      </c>
      <c r="U337" s="379"/>
      <c r="V337" s="380">
        <f>T337/T341</f>
        <v>5.452292441140025E-4</v>
      </c>
      <c r="W337" s="380"/>
    </row>
    <row r="338" spans="1:240" ht="14.65" customHeight="1" x14ac:dyDescent="0.2">
      <c r="C338" s="362"/>
      <c r="D338" s="364"/>
      <c r="E338" s="365" t="s">
        <v>446</v>
      </c>
      <c r="F338" s="365"/>
      <c r="G338" s="365"/>
      <c r="H338" s="332">
        <v>0</v>
      </c>
      <c r="I338" s="332"/>
      <c r="J338" s="333">
        <f>H338/H341</f>
        <v>0</v>
      </c>
      <c r="K338" s="333"/>
      <c r="L338" s="334">
        <v>3</v>
      </c>
      <c r="M338" s="334"/>
      <c r="N338" s="335">
        <f>L338/L341</f>
        <v>5.7792332883837411E-4</v>
      </c>
      <c r="O338" s="335"/>
      <c r="P338" s="336">
        <v>0</v>
      </c>
      <c r="Q338" s="336"/>
      <c r="R338" s="337">
        <f>P338/P341</f>
        <v>0</v>
      </c>
      <c r="S338" s="337"/>
      <c r="T338" s="379">
        <f>H338+L338+P338</f>
        <v>3</v>
      </c>
      <c r="U338" s="379"/>
      <c r="V338" s="380">
        <f>T338/T341</f>
        <v>1.4869888475836432E-4</v>
      </c>
      <c r="W338" s="380"/>
    </row>
    <row r="339" spans="1:240" ht="14.65" customHeight="1" x14ac:dyDescent="0.2">
      <c r="C339" s="362"/>
      <c r="D339" s="364"/>
      <c r="E339" s="368" t="s">
        <v>401</v>
      </c>
      <c r="F339" s="368"/>
      <c r="G339" s="368"/>
      <c r="H339" s="332">
        <f>SUM(H335:H338)</f>
        <v>3131</v>
      </c>
      <c r="I339" s="332">
        <f>SUM(H339:H339)</f>
        <v>3131</v>
      </c>
      <c r="J339" s="333">
        <f>H339/H341</f>
        <v>0.21048739495798319</v>
      </c>
      <c r="K339" s="333"/>
      <c r="L339" s="334">
        <f>L335+L336+L337+L338</f>
        <v>1233</v>
      </c>
      <c r="M339" s="334">
        <f>SUM(L339:L339)</f>
        <v>1233</v>
      </c>
      <c r="N339" s="335">
        <f>L339/L341</f>
        <v>0.23752648815257177</v>
      </c>
      <c r="O339" s="335"/>
      <c r="P339" s="336">
        <v>30</v>
      </c>
      <c r="Q339" s="336"/>
      <c r="R339" s="337">
        <f>P339/P341</f>
        <v>0.27272727272727271</v>
      </c>
      <c r="S339" s="337"/>
      <c r="T339" s="379">
        <f>SUM(T335:T338)</f>
        <v>4393</v>
      </c>
      <c r="U339" s="379"/>
      <c r="V339" s="380">
        <f>T339/T341</f>
        <v>0.21774473358116481</v>
      </c>
      <c r="W339" s="380"/>
    </row>
    <row r="340" spans="1:240" ht="14.65" customHeight="1" x14ac:dyDescent="0.2">
      <c r="A340"/>
      <c r="C340" s="362"/>
      <c r="D340" s="364" t="s">
        <v>447</v>
      </c>
      <c r="E340" s="364"/>
      <c r="F340" s="364"/>
      <c r="G340" s="364"/>
      <c r="H340" s="332">
        <v>11744</v>
      </c>
      <c r="I340" s="332"/>
      <c r="J340" s="333">
        <f>H340/H341</f>
        <v>0.78951260504201681</v>
      </c>
      <c r="K340" s="333"/>
      <c r="L340" s="334">
        <v>3958</v>
      </c>
      <c r="M340" s="334"/>
      <c r="N340" s="335">
        <f>L340/L341</f>
        <v>0.76247351184742829</v>
      </c>
      <c r="O340" s="335"/>
      <c r="P340" s="336">
        <v>80</v>
      </c>
      <c r="Q340" s="336"/>
      <c r="R340" s="337">
        <f>P340/P341</f>
        <v>0.72727272727272729</v>
      </c>
      <c r="S340" s="337"/>
      <c r="T340" s="379">
        <f>H340+L340+P340</f>
        <v>15782</v>
      </c>
      <c r="U340" s="379"/>
      <c r="V340" s="380">
        <f>T340/T341</f>
        <v>0.78225526641883514</v>
      </c>
      <c r="W340" s="380"/>
    </row>
    <row r="341" spans="1:240" ht="15.75" customHeight="1" x14ac:dyDescent="0.2">
      <c r="A341"/>
      <c r="C341" s="341" t="s">
        <v>448</v>
      </c>
      <c r="D341" s="341"/>
      <c r="E341" s="341"/>
      <c r="F341" s="341"/>
      <c r="G341" s="341"/>
      <c r="H341" s="342">
        <f>H339+H340</f>
        <v>14875</v>
      </c>
      <c r="I341" s="342"/>
      <c r="J341" s="307">
        <f>H341/H341</f>
        <v>1</v>
      </c>
      <c r="K341" s="307"/>
      <c r="L341" s="342">
        <f>L339+L340</f>
        <v>5191</v>
      </c>
      <c r="M341" s="342"/>
      <c r="N341" s="307">
        <f>L341/L341</f>
        <v>1</v>
      </c>
      <c r="O341" s="307"/>
      <c r="P341" s="342">
        <f>P339+P340</f>
        <v>110</v>
      </c>
      <c r="Q341" s="342"/>
      <c r="R341" s="307">
        <f>P341/P341</f>
        <v>1</v>
      </c>
      <c r="S341" s="307"/>
      <c r="T341" s="381">
        <f>T339+T340</f>
        <v>20175</v>
      </c>
      <c r="U341" s="381"/>
      <c r="V341" s="382">
        <f>T341/T341</f>
        <v>1</v>
      </c>
      <c r="W341" s="382"/>
    </row>
    <row r="342" spans="1:240" x14ac:dyDescent="0.2">
      <c r="A342"/>
      <c r="B342"/>
      <c r="C342" s="281" t="s">
        <v>449</v>
      </c>
      <c r="D342" s="281"/>
      <c r="E342" s="281"/>
      <c r="F342" s="281"/>
      <c r="G342" s="281"/>
      <c r="H342" s="281">
        <f>SUM(H335:H339)</f>
        <v>6262</v>
      </c>
      <c r="I342" s="281">
        <f>SUM(I335:I339)</f>
        <v>3131</v>
      </c>
      <c r="J342" s="281"/>
      <c r="K342" s="281"/>
      <c r="L342" s="281">
        <f>SUM(L335:L339)</f>
        <v>2466</v>
      </c>
      <c r="M342" s="281">
        <f>SUM(M335:M339)</f>
        <v>1233</v>
      </c>
      <c r="N342" s="281"/>
      <c r="O342" s="281"/>
      <c r="P342" s="28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4" spans="1:240" ht="54" customHeight="1" x14ac:dyDescent="0.2">
      <c r="A344"/>
      <c r="B344"/>
      <c r="C344"/>
      <c r="D344" s="357" t="s">
        <v>450</v>
      </c>
      <c r="E344" s="357"/>
      <c r="F344" s="357"/>
      <c r="G344" s="357"/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7"/>
      <c r="X344" s="357"/>
      <c r="Y344" s="357"/>
      <c r="Z344" s="357"/>
      <c r="AA344" s="357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67.7" customHeight="1" x14ac:dyDescent="0.2">
      <c r="A345"/>
      <c r="B345"/>
      <c r="C345"/>
      <c r="D345" s="224" t="s">
        <v>404</v>
      </c>
      <c r="E345" s="226">
        <v>44077</v>
      </c>
      <c r="F345" s="226">
        <v>44078</v>
      </c>
      <c r="G345" s="226">
        <v>44079</v>
      </c>
      <c r="H345" s="226">
        <v>44080</v>
      </c>
      <c r="I345" s="226">
        <v>44081</v>
      </c>
      <c r="J345" s="226">
        <v>44082</v>
      </c>
      <c r="K345" s="226">
        <v>44083</v>
      </c>
      <c r="L345" s="226">
        <v>44084</v>
      </c>
      <c r="M345" s="226">
        <v>44085</v>
      </c>
      <c r="N345" s="226">
        <v>44086</v>
      </c>
      <c r="O345" s="226">
        <v>44087</v>
      </c>
      <c r="P345" s="226">
        <v>44088</v>
      </c>
      <c r="Q345" s="226">
        <v>44089</v>
      </c>
      <c r="R345" s="226">
        <v>44090</v>
      </c>
      <c r="S345" s="226">
        <v>44091</v>
      </c>
      <c r="T345" s="226">
        <v>44092</v>
      </c>
      <c r="U345" s="226">
        <v>44093</v>
      </c>
      <c r="V345" s="226">
        <v>44094</v>
      </c>
      <c r="W345" s="226">
        <v>44095</v>
      </c>
      <c r="X345" s="226">
        <v>44096</v>
      </c>
      <c r="Y345" s="226">
        <v>44097</v>
      </c>
      <c r="Z345" s="226">
        <v>44098</v>
      </c>
      <c r="AA345" s="226">
        <v>44099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/>
      <c r="D346" s="227" t="s">
        <v>451</v>
      </c>
      <c r="E346" s="228">
        <v>3475</v>
      </c>
      <c r="F346" s="228">
        <v>3512</v>
      </c>
      <c r="G346" s="228">
        <v>3532</v>
      </c>
      <c r="H346" s="228">
        <v>3556</v>
      </c>
      <c r="I346" s="228">
        <v>3587</v>
      </c>
      <c r="J346" s="228">
        <v>3618</v>
      </c>
      <c r="K346" s="228">
        <v>3646</v>
      </c>
      <c r="L346" s="228">
        <v>3668</v>
      </c>
      <c r="M346" s="228">
        <v>3880</v>
      </c>
      <c r="N346" s="228">
        <v>3906</v>
      </c>
      <c r="O346" s="228">
        <v>3930</v>
      </c>
      <c r="P346" s="228">
        <v>3958</v>
      </c>
      <c r="Q346" s="228">
        <v>3992</v>
      </c>
      <c r="R346" s="228">
        <v>4021</v>
      </c>
      <c r="S346" s="228">
        <v>4048</v>
      </c>
      <c r="T346" s="228">
        <v>4071</v>
      </c>
      <c r="U346" s="228">
        <v>4093</v>
      </c>
      <c r="V346" s="228">
        <v>4116</v>
      </c>
      <c r="W346" s="228">
        <v>4136</v>
      </c>
      <c r="X346" s="228">
        <v>4163</v>
      </c>
      <c r="Y346" s="228">
        <v>4182</v>
      </c>
      <c r="Z346" s="228">
        <v>4204</v>
      </c>
      <c r="AA346" s="228">
        <v>4393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ht="15" x14ac:dyDescent="0.2">
      <c r="A347"/>
      <c r="B347"/>
      <c r="C347"/>
      <c r="D347" s="229" t="s">
        <v>452</v>
      </c>
      <c r="E347" s="230">
        <v>12705</v>
      </c>
      <c r="F347" s="230">
        <v>12808</v>
      </c>
      <c r="G347" s="230">
        <v>12926</v>
      </c>
      <c r="H347" s="230">
        <v>12997</v>
      </c>
      <c r="I347" s="230">
        <v>13064</v>
      </c>
      <c r="J347" s="230">
        <v>13192</v>
      </c>
      <c r="K347" s="230">
        <v>13295</v>
      </c>
      <c r="L347" s="230">
        <v>13392</v>
      </c>
      <c r="M347" s="230">
        <v>13894</v>
      </c>
      <c r="N347" s="230">
        <v>14000</v>
      </c>
      <c r="O347" s="230">
        <v>14097</v>
      </c>
      <c r="P347" s="230">
        <v>14182</v>
      </c>
      <c r="Q347" s="230">
        <v>14285</v>
      </c>
      <c r="R347" s="230">
        <v>14380</v>
      </c>
      <c r="S347" s="230">
        <v>14506</v>
      </c>
      <c r="T347" s="230">
        <v>14584</v>
      </c>
      <c r="U347" s="230">
        <v>14689</v>
      </c>
      <c r="V347" s="230">
        <v>14767</v>
      </c>
      <c r="W347" s="230">
        <v>14841</v>
      </c>
      <c r="X347" s="230">
        <v>14958</v>
      </c>
      <c r="Y347" s="230">
        <v>15047</v>
      </c>
      <c r="Z347" s="230">
        <v>15124</v>
      </c>
      <c r="AA347" s="230">
        <v>15782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ht="15" x14ac:dyDescent="0.2">
      <c r="A348"/>
      <c r="B348"/>
      <c r="C348" s="16"/>
      <c r="D348" s="231" t="s">
        <v>453</v>
      </c>
      <c r="E348" s="233">
        <f t="shared" ref="E348:AA348" si="10">SUM(E346:E347)</f>
        <v>16180</v>
      </c>
      <c r="F348" s="233">
        <f t="shared" si="10"/>
        <v>16320</v>
      </c>
      <c r="G348" s="233">
        <f t="shared" si="10"/>
        <v>16458</v>
      </c>
      <c r="H348" s="233">
        <f t="shared" si="10"/>
        <v>16553</v>
      </c>
      <c r="I348" s="233">
        <f t="shared" si="10"/>
        <v>16651</v>
      </c>
      <c r="J348" s="233">
        <f t="shared" si="10"/>
        <v>16810</v>
      </c>
      <c r="K348" s="233">
        <f t="shared" si="10"/>
        <v>16941</v>
      </c>
      <c r="L348" s="233">
        <f t="shared" si="10"/>
        <v>17060</v>
      </c>
      <c r="M348" s="233">
        <f t="shared" si="10"/>
        <v>17774</v>
      </c>
      <c r="N348" s="233">
        <f t="shared" si="10"/>
        <v>17906</v>
      </c>
      <c r="O348" s="233">
        <f t="shared" si="10"/>
        <v>18027</v>
      </c>
      <c r="P348" s="233">
        <f t="shared" si="10"/>
        <v>18140</v>
      </c>
      <c r="Q348" s="233">
        <f t="shared" si="10"/>
        <v>18277</v>
      </c>
      <c r="R348" s="233">
        <f t="shared" si="10"/>
        <v>18401</v>
      </c>
      <c r="S348" s="233">
        <f t="shared" si="10"/>
        <v>18554</v>
      </c>
      <c r="T348" s="233">
        <f t="shared" si="10"/>
        <v>18655</v>
      </c>
      <c r="U348" s="233">
        <f t="shared" si="10"/>
        <v>18782</v>
      </c>
      <c r="V348" s="233">
        <f t="shared" si="10"/>
        <v>18883</v>
      </c>
      <c r="W348" s="233">
        <f t="shared" si="10"/>
        <v>18977</v>
      </c>
      <c r="X348" s="233">
        <f t="shared" si="10"/>
        <v>19121</v>
      </c>
      <c r="Y348" s="233">
        <f t="shared" si="10"/>
        <v>19229</v>
      </c>
      <c r="Z348" s="233">
        <f t="shared" si="10"/>
        <v>19328</v>
      </c>
      <c r="AA348" s="233">
        <f t="shared" si="10"/>
        <v>20175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 s="16"/>
      <c r="D349" s="303" t="s">
        <v>454</v>
      </c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x14ac:dyDescent="0.2">
      <c r="A350"/>
      <c r="B350"/>
      <c r="C350" s="16"/>
      <c r="D350" s="303" t="s">
        <v>455</v>
      </c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O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B352"/>
      <c r="C352"/>
      <c r="D352" s="383" t="s">
        <v>456</v>
      </c>
      <c r="E352" s="383"/>
      <c r="F352" s="383"/>
      <c r="G352" s="383"/>
      <c r="H352" s="383"/>
      <c r="I352" s="383"/>
      <c r="J352" s="383"/>
      <c r="K352" s="383"/>
      <c r="L352" s="384" t="s">
        <v>457</v>
      </c>
      <c r="M352" s="384"/>
      <c r="N352" s="384"/>
      <c r="O352" s="384"/>
      <c r="P352" s="384"/>
      <c r="Q352" s="384"/>
      <c r="R352" s="384"/>
      <c r="S352" s="384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</row>
    <row r="353" spans="2:240" ht="25.5" customHeight="1" x14ac:dyDescent="0.2">
      <c r="B353"/>
      <c r="C353"/>
      <c r="D353" s="383"/>
      <c r="E353" s="383"/>
      <c r="F353" s="383"/>
      <c r="G353" s="383"/>
      <c r="H353" s="383"/>
      <c r="I353" s="383"/>
      <c r="J353" s="383"/>
      <c r="K353" s="383"/>
      <c r="L353" s="347" t="s">
        <v>513</v>
      </c>
      <c r="M353" s="347"/>
      <c r="N353" s="347"/>
      <c r="O353" s="347"/>
      <c r="P353" s="385" t="s">
        <v>458</v>
      </c>
      <c r="Q353" s="385"/>
      <c r="R353" s="385"/>
      <c r="S353" s="38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</row>
    <row r="354" spans="2:240" ht="14.65" customHeight="1" x14ac:dyDescent="0.2">
      <c r="D354" s="386" t="s">
        <v>403</v>
      </c>
      <c r="E354" s="386"/>
      <c r="F354" s="386"/>
      <c r="G354" s="386"/>
      <c r="H354" s="387" t="s">
        <v>404</v>
      </c>
      <c r="I354" s="387"/>
      <c r="J354" s="387"/>
      <c r="K354" s="387"/>
      <c r="L354" s="388" t="s">
        <v>514</v>
      </c>
      <c r="M354" s="388" t="s">
        <v>515</v>
      </c>
      <c r="N354" s="388" t="s">
        <v>407</v>
      </c>
      <c r="O354" s="388" t="s">
        <v>516</v>
      </c>
      <c r="P354" s="388" t="s">
        <v>514</v>
      </c>
      <c r="Q354" s="388" t="s">
        <v>515</v>
      </c>
      <c r="R354" s="388" t="s">
        <v>407</v>
      </c>
      <c r="S354" s="389" t="s">
        <v>516</v>
      </c>
    </row>
    <row r="355" spans="2:240" x14ac:dyDescent="0.2">
      <c r="D355" s="386"/>
      <c r="E355" s="386"/>
      <c r="F355" s="386"/>
      <c r="G355" s="386"/>
      <c r="H355" s="390" t="s">
        <v>517</v>
      </c>
      <c r="I355" s="390"/>
      <c r="J355" s="390"/>
      <c r="K355" s="390"/>
      <c r="L355" s="388"/>
      <c r="M355" s="388"/>
      <c r="N355" s="388"/>
      <c r="O355" s="388"/>
      <c r="P355" s="388"/>
      <c r="Q355" s="388"/>
      <c r="R355" s="388"/>
      <c r="S355" s="389"/>
    </row>
    <row r="356" spans="2:240" ht="17.100000000000001" customHeight="1" x14ac:dyDescent="0.2">
      <c r="D356" s="391" t="s">
        <v>397</v>
      </c>
      <c r="E356" s="391"/>
      <c r="F356" s="391"/>
      <c r="G356" s="391"/>
      <c r="H356" s="392" t="s">
        <v>452</v>
      </c>
      <c r="I356" s="392"/>
      <c r="J356" s="392"/>
      <c r="K356" s="392"/>
      <c r="L356" s="243">
        <v>10.58</v>
      </c>
      <c r="M356" s="244">
        <v>6.45</v>
      </c>
      <c r="N356" s="244">
        <v>3.62</v>
      </c>
      <c r="O356" s="245">
        <v>3.54</v>
      </c>
      <c r="P356" s="244">
        <v>7.12</v>
      </c>
      <c r="Q356" s="244">
        <v>6.04</v>
      </c>
      <c r="R356" s="244">
        <v>3.45</v>
      </c>
      <c r="S356" s="245">
        <v>1.75</v>
      </c>
    </row>
    <row r="357" spans="2:240" ht="17.100000000000001" customHeight="1" x14ac:dyDescent="0.2">
      <c r="D357" s="391"/>
      <c r="E357" s="391"/>
      <c r="F357" s="391"/>
      <c r="G357" s="391"/>
      <c r="H357" s="393" t="s">
        <v>518</v>
      </c>
      <c r="I357" s="393"/>
      <c r="J357" s="393"/>
      <c r="K357" s="393"/>
      <c r="L357" s="246">
        <v>11.16</v>
      </c>
      <c r="M357" s="247">
        <v>7.95</v>
      </c>
      <c r="N357" s="247">
        <v>20</v>
      </c>
      <c r="O357" s="248">
        <v>0</v>
      </c>
      <c r="P357" s="247">
        <v>12.75</v>
      </c>
      <c r="Q357" s="247">
        <v>8.5399999999999991</v>
      </c>
      <c r="R357" s="247">
        <v>20</v>
      </c>
      <c r="S357" s="248">
        <v>0</v>
      </c>
    </row>
    <row r="358" spans="2:240" ht="17.100000000000001" customHeight="1" x14ac:dyDescent="0.2">
      <c r="D358" s="394" t="s">
        <v>398</v>
      </c>
      <c r="E358" s="394"/>
      <c r="F358" s="394"/>
      <c r="G358" s="394"/>
      <c r="H358" s="395" t="s">
        <v>452</v>
      </c>
      <c r="I358" s="395"/>
      <c r="J358" s="395"/>
      <c r="K358" s="395"/>
      <c r="L358" s="249">
        <v>9.25</v>
      </c>
      <c r="M358" s="250">
        <v>6.08</v>
      </c>
      <c r="N358" s="250">
        <v>5.87</v>
      </c>
      <c r="O358" s="251">
        <v>4.75</v>
      </c>
      <c r="P358" s="250">
        <v>12.16</v>
      </c>
      <c r="Q358" s="250">
        <v>6.08</v>
      </c>
      <c r="R358" s="250">
        <v>5.04</v>
      </c>
      <c r="S358" s="251">
        <v>10.62</v>
      </c>
    </row>
    <row r="359" spans="2:240" ht="17.100000000000001" customHeight="1" x14ac:dyDescent="0.2">
      <c r="D359" s="394"/>
      <c r="E359" s="394"/>
      <c r="F359" s="394"/>
      <c r="G359" s="394"/>
      <c r="H359" s="395" t="s">
        <v>518</v>
      </c>
      <c r="I359" s="395"/>
      <c r="J359" s="395"/>
      <c r="K359" s="395"/>
      <c r="L359" s="249">
        <v>10.45</v>
      </c>
      <c r="M359" s="250">
        <v>8.1999999999999993</v>
      </c>
      <c r="N359" s="250">
        <v>0</v>
      </c>
      <c r="O359" s="251">
        <v>0</v>
      </c>
      <c r="P359" s="250">
        <v>12.95</v>
      </c>
      <c r="Q359" s="250">
        <v>8.1999999999999993</v>
      </c>
      <c r="R359" s="250">
        <v>0</v>
      </c>
      <c r="S359" s="251">
        <v>0</v>
      </c>
    </row>
    <row r="360" spans="2:240" ht="17.100000000000001" customHeight="1" x14ac:dyDescent="0.2">
      <c r="D360" s="396" t="s">
        <v>399</v>
      </c>
      <c r="E360" s="396"/>
      <c r="F360" s="396"/>
      <c r="G360" s="396"/>
      <c r="H360" s="397" t="s">
        <v>452</v>
      </c>
      <c r="I360" s="397"/>
      <c r="J360" s="397"/>
      <c r="K360" s="397"/>
      <c r="L360" s="252">
        <v>9.0399999999999991</v>
      </c>
      <c r="M360" s="253">
        <v>5.62</v>
      </c>
      <c r="N360" s="253">
        <v>2.7</v>
      </c>
      <c r="O360" s="254">
        <v>2.29</v>
      </c>
      <c r="P360" s="253">
        <v>11.37</v>
      </c>
      <c r="Q360" s="253">
        <v>6.62</v>
      </c>
      <c r="R360" s="253">
        <v>7.58</v>
      </c>
      <c r="S360" s="254">
        <v>5.79</v>
      </c>
    </row>
    <row r="361" spans="2:240" ht="17.100000000000001" customHeight="1" x14ac:dyDescent="0.2">
      <c r="D361" s="396"/>
      <c r="E361" s="396"/>
      <c r="F361" s="396"/>
      <c r="G361" s="396"/>
      <c r="H361" s="398" t="s">
        <v>518</v>
      </c>
      <c r="I361" s="398"/>
      <c r="J361" s="398"/>
      <c r="K361" s="398"/>
      <c r="L361" s="255">
        <v>9.8699999999999992</v>
      </c>
      <c r="M361" s="256">
        <v>3.87</v>
      </c>
      <c r="N361" s="256">
        <v>1.79</v>
      </c>
      <c r="O361" s="257">
        <v>0</v>
      </c>
      <c r="P361" s="256">
        <v>12.16</v>
      </c>
      <c r="Q361" s="256">
        <v>8.3699999999999992</v>
      </c>
      <c r="R361" s="256">
        <v>0</v>
      </c>
      <c r="S361" s="257">
        <v>0</v>
      </c>
    </row>
    <row r="362" spans="2:240" ht="17.100000000000001" customHeight="1" x14ac:dyDescent="0.2">
      <c r="D362" s="399" t="s">
        <v>400</v>
      </c>
      <c r="E362" s="399"/>
      <c r="F362" s="399"/>
      <c r="G362" s="399"/>
      <c r="H362" s="400" t="s">
        <v>452</v>
      </c>
      <c r="I362" s="400"/>
      <c r="J362" s="400"/>
      <c r="K362" s="400"/>
      <c r="L362" s="258">
        <v>7.58</v>
      </c>
      <c r="M362" s="259">
        <v>5.04</v>
      </c>
      <c r="N362" s="259">
        <v>3.45</v>
      </c>
      <c r="O362" s="260">
        <v>3.66</v>
      </c>
      <c r="P362" s="259">
        <v>9.6199999999999992</v>
      </c>
      <c r="Q362" s="259">
        <v>6.83</v>
      </c>
      <c r="R362" s="259">
        <v>7.62</v>
      </c>
      <c r="S362" s="260">
        <v>2.66</v>
      </c>
    </row>
    <row r="363" spans="2:240" ht="17.100000000000001" customHeight="1" x14ac:dyDescent="0.2">
      <c r="D363" s="399"/>
      <c r="E363" s="399"/>
      <c r="F363" s="399"/>
      <c r="G363" s="399"/>
      <c r="H363" s="401" t="s">
        <v>518</v>
      </c>
      <c r="I363" s="401"/>
      <c r="J363" s="401"/>
      <c r="K363" s="401"/>
      <c r="L363" s="261">
        <v>9.25</v>
      </c>
      <c r="M363" s="262">
        <v>4.87</v>
      </c>
      <c r="N363" s="262">
        <v>0</v>
      </c>
      <c r="O363" s="263">
        <v>0</v>
      </c>
      <c r="P363" s="262">
        <v>10.29</v>
      </c>
      <c r="Q363" s="262">
        <v>6.45</v>
      </c>
      <c r="R363" s="262">
        <v>0</v>
      </c>
      <c r="S363" s="263">
        <v>0</v>
      </c>
    </row>
    <row r="364" spans="2:240" ht="17.100000000000001" customHeight="1" x14ac:dyDescent="0.2">
      <c r="D364" s="402" t="s">
        <v>409</v>
      </c>
      <c r="E364" s="402"/>
      <c r="F364" s="402"/>
      <c r="G364" s="402"/>
      <c r="H364" s="403" t="s">
        <v>452</v>
      </c>
      <c r="I364" s="403"/>
      <c r="J364" s="403"/>
      <c r="K364" s="403"/>
      <c r="L364" s="264">
        <v>9.16</v>
      </c>
      <c r="M364" s="265">
        <v>5.91</v>
      </c>
      <c r="N364" s="265">
        <v>3.62</v>
      </c>
      <c r="O364" s="266">
        <v>3.16</v>
      </c>
      <c r="P364" s="265">
        <v>11.25</v>
      </c>
      <c r="Q364" s="265">
        <v>6.33</v>
      </c>
      <c r="R364" s="265">
        <v>3.45</v>
      </c>
      <c r="S364" s="266">
        <v>6.7</v>
      </c>
    </row>
    <row r="365" spans="2:240" ht="17.100000000000001" customHeight="1" x14ac:dyDescent="0.2">
      <c r="D365" s="402"/>
      <c r="E365" s="402"/>
      <c r="F365" s="402"/>
      <c r="G365" s="402"/>
      <c r="H365" s="404" t="s">
        <v>518</v>
      </c>
      <c r="I365" s="404"/>
      <c r="J365" s="404"/>
      <c r="K365" s="404"/>
      <c r="L365" s="267">
        <v>10.41</v>
      </c>
      <c r="M365" s="268">
        <v>6.54</v>
      </c>
      <c r="N365" s="268">
        <v>1.79</v>
      </c>
      <c r="O365" s="269">
        <v>0</v>
      </c>
      <c r="P365" s="268">
        <v>12.16</v>
      </c>
      <c r="Q365" s="268">
        <v>8.0399999999999991</v>
      </c>
      <c r="R365" s="268">
        <v>0</v>
      </c>
      <c r="S365" s="269">
        <v>0</v>
      </c>
    </row>
    <row r="366" spans="2:240" x14ac:dyDescent="0.2">
      <c r="D366" s="15" t="s">
        <v>463</v>
      </c>
    </row>
    <row r="367" spans="2:240" x14ac:dyDescent="0.2">
      <c r="D367" s="15" t="s">
        <v>519</v>
      </c>
    </row>
    <row r="368" spans="2:240" ht="25.5" customHeight="1" x14ac:dyDescent="0.2">
      <c r="E368" s="369" t="s">
        <v>494</v>
      </c>
      <c r="F368" s="369"/>
      <c r="G368" s="369"/>
      <c r="H368" s="369"/>
      <c r="I368" s="36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</row>
    <row r="369" spans="3:19" ht="26.25" customHeight="1" x14ac:dyDescent="0.2">
      <c r="E369" s="370" t="s">
        <v>495</v>
      </c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</row>
    <row r="370" spans="3:19" x14ac:dyDescent="0.2">
      <c r="E370" s="371" t="s">
        <v>468</v>
      </c>
      <c r="F370" s="371"/>
      <c r="G370" s="371"/>
      <c r="H370" s="371"/>
      <c r="I370" s="371"/>
      <c r="J370" s="371"/>
      <c r="K370" s="359" t="s">
        <v>439</v>
      </c>
      <c r="L370" s="359"/>
      <c r="M370" s="359"/>
      <c r="N370" s="359"/>
      <c r="O370" s="359"/>
      <c r="P370" s="372" t="s">
        <v>440</v>
      </c>
      <c r="Q370" s="372"/>
      <c r="R370" s="372"/>
      <c r="S370" s="372"/>
    </row>
    <row r="371" spans="3:19" x14ac:dyDescent="0.2">
      <c r="E371" s="373" t="s">
        <v>469</v>
      </c>
      <c r="F371" s="373"/>
      <c r="G371" s="373"/>
      <c r="H371" s="373"/>
      <c r="I371" s="373"/>
      <c r="J371" s="373"/>
      <c r="K371" s="374">
        <v>8833</v>
      </c>
      <c r="L371" s="374"/>
      <c r="M371" s="374"/>
      <c r="N371" s="374"/>
      <c r="O371" s="374"/>
      <c r="P371" s="375">
        <f>K371/K379</f>
        <v>0.59393491124260356</v>
      </c>
      <c r="Q371" s="375"/>
      <c r="R371" s="375"/>
      <c r="S371" s="375">
        <f t="shared" ref="S371:S379" si="11">SUM(P371:R371)</f>
        <v>0.59393491124260356</v>
      </c>
    </row>
    <row r="372" spans="3:19" x14ac:dyDescent="0.2">
      <c r="E372" s="373" t="s">
        <v>470</v>
      </c>
      <c r="F372" s="373"/>
      <c r="G372" s="373"/>
      <c r="H372" s="373"/>
      <c r="I372" s="373"/>
      <c r="J372" s="373"/>
      <c r="K372" s="374">
        <v>1798</v>
      </c>
      <c r="L372" s="374"/>
      <c r="M372" s="374"/>
      <c r="N372" s="374"/>
      <c r="O372" s="374"/>
      <c r="P372" s="375">
        <f>K372/K379</f>
        <v>0.12089833243679397</v>
      </c>
      <c r="Q372" s="375"/>
      <c r="R372" s="375"/>
      <c r="S372" s="375">
        <f t="shared" si="11"/>
        <v>0.12089833243679397</v>
      </c>
    </row>
    <row r="373" spans="3:19" x14ac:dyDescent="0.2">
      <c r="E373" s="373" t="s">
        <v>471</v>
      </c>
      <c r="F373" s="373"/>
      <c r="G373" s="373"/>
      <c r="H373" s="373"/>
      <c r="I373" s="373"/>
      <c r="J373" s="373"/>
      <c r="K373" s="374">
        <v>1035</v>
      </c>
      <c r="L373" s="374"/>
      <c r="M373" s="374"/>
      <c r="N373" s="374"/>
      <c r="O373" s="374"/>
      <c r="P373" s="375">
        <f>K373/K379</f>
        <v>6.9593867670790746E-2</v>
      </c>
      <c r="Q373" s="375"/>
      <c r="R373" s="375"/>
      <c r="S373" s="375">
        <f t="shared" si="11"/>
        <v>6.9593867670790746E-2</v>
      </c>
    </row>
    <row r="374" spans="3:19" x14ac:dyDescent="0.2">
      <c r="E374" s="373" t="s">
        <v>472</v>
      </c>
      <c r="F374" s="373"/>
      <c r="G374" s="373"/>
      <c r="H374" s="373"/>
      <c r="I374" s="373"/>
      <c r="J374" s="373"/>
      <c r="K374" s="374">
        <v>781</v>
      </c>
      <c r="L374" s="374"/>
      <c r="M374" s="374"/>
      <c r="N374" s="374"/>
      <c r="O374" s="374"/>
      <c r="P374" s="375">
        <f>K374/K379</f>
        <v>5.2514792899408282E-2</v>
      </c>
      <c r="Q374" s="375"/>
      <c r="R374" s="375"/>
      <c r="S374" s="375">
        <f t="shared" si="11"/>
        <v>5.2514792899408282E-2</v>
      </c>
    </row>
    <row r="375" spans="3:19" x14ac:dyDescent="0.2">
      <c r="E375" s="373" t="s">
        <v>473</v>
      </c>
      <c r="F375" s="373"/>
      <c r="G375" s="373"/>
      <c r="H375" s="373"/>
      <c r="I375" s="373"/>
      <c r="J375" s="373"/>
      <c r="K375" s="374">
        <v>679</v>
      </c>
      <c r="L375" s="374"/>
      <c r="M375" s="374"/>
      <c r="N375" s="374"/>
      <c r="O375" s="374"/>
      <c r="P375" s="375">
        <f>K375/K379</f>
        <v>4.5656266810112964E-2</v>
      </c>
      <c r="Q375" s="375"/>
      <c r="R375" s="375"/>
      <c r="S375" s="375">
        <f t="shared" si="11"/>
        <v>4.5656266810112964E-2</v>
      </c>
    </row>
    <row r="376" spans="3:19" x14ac:dyDescent="0.2">
      <c r="E376" s="373" t="s">
        <v>474</v>
      </c>
      <c r="F376" s="373"/>
      <c r="G376" s="373"/>
      <c r="H376" s="373"/>
      <c r="I376" s="373"/>
      <c r="J376" s="373"/>
      <c r="K376" s="374">
        <v>578</v>
      </c>
      <c r="L376" s="374"/>
      <c r="M376" s="374"/>
      <c r="N376" s="374"/>
      <c r="O376" s="374"/>
      <c r="P376" s="375">
        <f>K376/K379</f>
        <v>3.886498117267348E-2</v>
      </c>
      <c r="Q376" s="375"/>
      <c r="R376" s="375"/>
      <c r="S376" s="375">
        <f t="shared" si="11"/>
        <v>3.886498117267348E-2</v>
      </c>
    </row>
    <row r="377" spans="3:19" x14ac:dyDescent="0.2">
      <c r="E377" s="373" t="s">
        <v>505</v>
      </c>
      <c r="F377" s="373"/>
      <c r="G377" s="373"/>
      <c r="H377" s="373"/>
      <c r="I377" s="373"/>
      <c r="J377" s="373"/>
      <c r="K377" s="374">
        <f>383+183+104+75+76+69</f>
        <v>890</v>
      </c>
      <c r="L377" s="374"/>
      <c r="M377" s="374"/>
      <c r="N377" s="374"/>
      <c r="O377" s="374"/>
      <c r="P377" s="375">
        <f>K377/K379</f>
        <v>5.9844002151694463E-2</v>
      </c>
      <c r="Q377" s="375"/>
      <c r="R377" s="375"/>
      <c r="S377" s="375">
        <f t="shared" si="11"/>
        <v>5.9844002151694463E-2</v>
      </c>
    </row>
    <row r="378" spans="3:19" x14ac:dyDescent="0.2">
      <c r="E378" s="373" t="s">
        <v>476</v>
      </c>
      <c r="F378" s="373"/>
      <c r="G378" s="373"/>
      <c r="H378" s="373"/>
      <c r="I378" s="373"/>
      <c r="J378" s="373"/>
      <c r="K378" s="374">
        <f>14872-14594</f>
        <v>278</v>
      </c>
      <c r="L378" s="374"/>
      <c r="M378" s="374"/>
      <c r="N378" s="374"/>
      <c r="O378" s="374"/>
      <c r="P378" s="375">
        <f>K378/K379</f>
        <v>1.8692845615922538E-2</v>
      </c>
      <c r="Q378" s="375"/>
      <c r="R378" s="375"/>
      <c r="S378" s="375">
        <f t="shared" si="11"/>
        <v>1.8692845615922538E-2</v>
      </c>
    </row>
    <row r="379" spans="3:19" x14ac:dyDescent="0.2">
      <c r="E379" s="376" t="s">
        <v>401</v>
      </c>
      <c r="F379" s="376"/>
      <c r="G379" s="376"/>
      <c r="H379" s="376"/>
      <c r="I379" s="376"/>
      <c r="J379" s="376"/>
      <c r="K379" s="377">
        <f>K371+K372+K373+K374+K375+K376+K377+K378</f>
        <v>14872</v>
      </c>
      <c r="L379" s="377"/>
      <c r="M379" s="377"/>
      <c r="N379" s="377"/>
      <c r="O379" s="377">
        <f>SUM(K379:N379)</f>
        <v>14872</v>
      </c>
      <c r="P379" s="378">
        <f>SUM(P371:P378)</f>
        <v>1</v>
      </c>
      <c r="Q379" s="378"/>
      <c r="R379" s="378"/>
      <c r="S379" s="378">
        <f t="shared" si="11"/>
        <v>1</v>
      </c>
    </row>
    <row r="380" spans="3:19" x14ac:dyDescent="0.2">
      <c r="E380" s="239" t="s">
        <v>477</v>
      </c>
      <c r="F380" s="239"/>
      <c r="G380" s="239"/>
      <c r="H380" s="240"/>
      <c r="I380" s="241"/>
      <c r="J380" s="241"/>
      <c r="K380" s="241"/>
      <c r="L380" s="241"/>
      <c r="M380" s="241"/>
      <c r="N380" s="241"/>
    </row>
    <row r="381" spans="3:19" x14ac:dyDescent="0.2">
      <c r="E381" s="239" t="s">
        <v>478</v>
      </c>
      <c r="F381" s="239"/>
      <c r="G381" s="239"/>
      <c r="H381" s="240"/>
      <c r="I381" s="241"/>
      <c r="J381" s="241"/>
      <c r="K381" s="241"/>
      <c r="L381" s="241"/>
      <c r="M381" s="241"/>
      <c r="N381" s="241"/>
    </row>
    <row r="382" spans="3:19" x14ac:dyDescent="0.2">
      <c r="C382"/>
      <c r="E382" s="242" t="s">
        <v>506</v>
      </c>
    </row>
  </sheetData>
  <mergeCells count="279">
    <mergeCell ref="E377:J377"/>
    <mergeCell ref="K377:O377"/>
    <mergeCell ref="P377:S377"/>
    <mergeCell ref="E378:J378"/>
    <mergeCell ref="K378:O378"/>
    <mergeCell ref="P378:S378"/>
    <mergeCell ref="E379:J379"/>
    <mergeCell ref="K379:O379"/>
    <mergeCell ref="P379:S379"/>
    <mergeCell ref="E374:J374"/>
    <mergeCell ref="K374:O374"/>
    <mergeCell ref="P374:S374"/>
    <mergeCell ref="E375:J375"/>
    <mergeCell ref="K375:O375"/>
    <mergeCell ref="P375:S375"/>
    <mergeCell ref="E376:J376"/>
    <mergeCell ref="K376:O376"/>
    <mergeCell ref="P376:S376"/>
    <mergeCell ref="E371:J371"/>
    <mergeCell ref="K371:O371"/>
    <mergeCell ref="P371:S371"/>
    <mergeCell ref="E372:J372"/>
    <mergeCell ref="K372:O372"/>
    <mergeCell ref="P372:S372"/>
    <mergeCell ref="E373:J373"/>
    <mergeCell ref="K373:O373"/>
    <mergeCell ref="P373:S373"/>
    <mergeCell ref="D362:G363"/>
    <mergeCell ref="H362:K362"/>
    <mergeCell ref="H363:K363"/>
    <mergeCell ref="D364:G365"/>
    <mergeCell ref="H364:K364"/>
    <mergeCell ref="H365:K365"/>
    <mergeCell ref="E368:S368"/>
    <mergeCell ref="E369:S369"/>
    <mergeCell ref="E370:J370"/>
    <mergeCell ref="K370:O370"/>
    <mergeCell ref="P370:S370"/>
    <mergeCell ref="D356:G357"/>
    <mergeCell ref="H356:K356"/>
    <mergeCell ref="H357:K357"/>
    <mergeCell ref="D358:G359"/>
    <mergeCell ref="H358:K358"/>
    <mergeCell ref="H359:K359"/>
    <mergeCell ref="D360:G361"/>
    <mergeCell ref="H360:K360"/>
    <mergeCell ref="H361:K361"/>
    <mergeCell ref="C342:P342"/>
    <mergeCell ref="D344:AA344"/>
    <mergeCell ref="D349:Z349"/>
    <mergeCell ref="D350:Z350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H355:K355"/>
    <mergeCell ref="C341:G341"/>
    <mergeCell ref="H341:I341"/>
    <mergeCell ref="J341:K341"/>
    <mergeCell ref="L341:M341"/>
    <mergeCell ref="N341:O341"/>
    <mergeCell ref="P341:Q341"/>
    <mergeCell ref="R341:S341"/>
    <mergeCell ref="T341:U341"/>
    <mergeCell ref="V341:W341"/>
    <mergeCell ref="T339:U339"/>
    <mergeCell ref="V339:W339"/>
    <mergeCell ref="D340:G340"/>
    <mergeCell ref="H340:I340"/>
    <mergeCell ref="J340:K340"/>
    <mergeCell ref="L340:M340"/>
    <mergeCell ref="N340:O340"/>
    <mergeCell ref="P340:Q340"/>
    <mergeCell ref="R340:S340"/>
    <mergeCell ref="T340:U340"/>
    <mergeCell ref="V340:W340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C335:C340"/>
    <mergeCell ref="D335:D339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E339:G339"/>
    <mergeCell ref="H339:I339"/>
    <mergeCell ref="J339:K339"/>
    <mergeCell ref="L339:M339"/>
    <mergeCell ref="N339:O339"/>
    <mergeCell ref="P339:Q339"/>
    <mergeCell ref="R339:S339"/>
    <mergeCell ref="D319:M319"/>
    <mergeCell ref="D320:D321"/>
    <mergeCell ref="E320:G320"/>
    <mergeCell ref="H320:J320"/>
    <mergeCell ref="K320:M320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H308:I308"/>
    <mergeCell ref="H310:I310"/>
    <mergeCell ref="H311:I311"/>
    <mergeCell ref="H312:I312"/>
    <mergeCell ref="H313:I313"/>
    <mergeCell ref="H314:I314"/>
    <mergeCell ref="H315:I315"/>
    <mergeCell ref="A317:N317"/>
    <mergeCell ref="A318:K318"/>
    <mergeCell ref="C291:C294"/>
    <mergeCell ref="C295:C298"/>
    <mergeCell ref="C299:D299"/>
    <mergeCell ref="H303:I303"/>
    <mergeCell ref="H304:I304"/>
    <mergeCell ref="M304:N304"/>
    <mergeCell ref="H305:I305"/>
    <mergeCell ref="H306:I306"/>
    <mergeCell ref="H307:I307"/>
    <mergeCell ref="A268:D268"/>
    <mergeCell ref="A269:D269"/>
    <mergeCell ref="A270:D270"/>
    <mergeCell ref="A271:D271"/>
    <mergeCell ref="A272:D272"/>
    <mergeCell ref="C274:AA277"/>
    <mergeCell ref="C279:C282"/>
    <mergeCell ref="C283:C286"/>
    <mergeCell ref="C287:C290"/>
    <mergeCell ref="A256:D256"/>
    <mergeCell ref="A257:D257"/>
    <mergeCell ref="A258:D258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A243:D243"/>
    <mergeCell ref="A244:D244"/>
    <mergeCell ref="A245:N245"/>
    <mergeCell ref="A247:X247"/>
    <mergeCell ref="A248:X248"/>
    <mergeCell ref="A249:X249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I254:L254"/>
    <mergeCell ref="M254:P254"/>
    <mergeCell ref="Q254:T254"/>
    <mergeCell ref="A181:D181"/>
    <mergeCell ref="A182:A242"/>
    <mergeCell ref="B182:B187"/>
    <mergeCell ref="C186:C187"/>
    <mergeCell ref="B188:B209"/>
    <mergeCell ref="C188:C196"/>
    <mergeCell ref="C202:C203"/>
    <mergeCell ref="B210:B217"/>
    <mergeCell ref="C216:C217"/>
    <mergeCell ref="B218:B233"/>
    <mergeCell ref="C226:C227"/>
    <mergeCell ref="B234:B242"/>
    <mergeCell ref="C234:C237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C163:C164"/>
    <mergeCell ref="B170:B180"/>
    <mergeCell ref="C171:C176"/>
    <mergeCell ref="A82:D82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B128:B136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3"/>
  <sheetViews>
    <sheetView topLeftCell="A349" zoomScaleNormal="100" workbookViewId="0">
      <selection activeCell="E368" sqref="E368:S368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44100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>
        <v>1</v>
      </c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14</v>
      </c>
      <c r="G13" s="44">
        <f>E13-F13</f>
        <v>6</v>
      </c>
      <c r="H13" s="45">
        <f>F13/E13</f>
        <v>0.7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6</v>
      </c>
      <c r="G14" s="44">
        <f>E14-F14</f>
        <v>2</v>
      </c>
      <c r="H14" s="45">
        <f>F14/E14</f>
        <v>0.75</v>
      </c>
      <c r="I14" s="44">
        <v>10</v>
      </c>
      <c r="J14" s="43">
        <v>9</v>
      </c>
      <c r="K14" s="44">
        <f>I14-J14</f>
        <v>1</v>
      </c>
      <c r="L14" s="46">
        <f>J14/I14</f>
        <v>0.9</v>
      </c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3</v>
      </c>
      <c r="G16" s="44">
        <f>E16-F16</f>
        <v>7</v>
      </c>
      <c r="H16" s="45">
        <f>F16/E16</f>
        <v>0.3</v>
      </c>
      <c r="I16" s="44">
        <v>15</v>
      </c>
      <c r="J16" s="43">
        <v>4</v>
      </c>
      <c r="K16" s="44">
        <f>I16-J16</f>
        <v>11</v>
      </c>
      <c r="L16" s="46">
        <f>J16/I16</f>
        <v>0.26666666666666666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45</v>
      </c>
      <c r="G17" s="44">
        <f>E17-F17</f>
        <v>20</v>
      </c>
      <c r="H17" s="45">
        <f>F17/E17</f>
        <v>0.69230769230769229</v>
      </c>
      <c r="I17" s="44">
        <v>70</v>
      </c>
      <c r="J17" s="43">
        <v>38</v>
      </c>
      <c r="K17" s="44">
        <f>I17-J17</f>
        <v>32</v>
      </c>
      <c r="L17" s="46">
        <f>J17/I17</f>
        <v>0.54285714285714282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/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54</v>
      </c>
      <c r="G19" s="44">
        <f>E19-F19</f>
        <v>7</v>
      </c>
      <c r="H19" s="45">
        <f>F19/E19</f>
        <v>0.88524590163934425</v>
      </c>
      <c r="I19" s="44">
        <v>83</v>
      </c>
      <c r="J19" s="43">
        <v>68</v>
      </c>
      <c r="K19" s="44">
        <f>I19-J19</f>
        <v>15</v>
      </c>
      <c r="L19" s="46">
        <f>J19/I19</f>
        <v>0.81927710843373491</v>
      </c>
      <c r="M19" s="54">
        <v>5</v>
      </c>
      <c r="N19" s="51">
        <v>5</v>
      </c>
      <c r="O19" s="49">
        <f>M19-N19</f>
        <v>0</v>
      </c>
      <c r="P19" s="45">
        <f>N19/M19</f>
        <v>1</v>
      </c>
      <c r="Q19" s="54"/>
      <c r="R19" s="43"/>
      <c r="S19" s="44"/>
      <c r="T19" s="46"/>
      <c r="U19" s="51"/>
      <c r="V19" s="51"/>
      <c r="W19" s="51"/>
      <c r="X19" s="52">
        <v>11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4</v>
      </c>
      <c r="O20" s="49">
        <f>M20-N20</f>
        <v>1</v>
      </c>
      <c r="P20" s="45">
        <f>N20/M20</f>
        <v>0.8</v>
      </c>
      <c r="Q20" s="54">
        <v>10</v>
      </c>
      <c r="R20" s="43">
        <v>5</v>
      </c>
      <c r="S20" s="44">
        <f>Q20-R20</f>
        <v>5</v>
      </c>
      <c r="T20" s="46">
        <f>R20/Q20</f>
        <v>0.5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3</v>
      </c>
      <c r="G22" s="44">
        <f>E22-F22</f>
        <v>2</v>
      </c>
      <c r="H22" s="45">
        <f>F22/E22</f>
        <v>0.6</v>
      </c>
      <c r="I22" s="44">
        <v>8</v>
      </c>
      <c r="J22" s="43">
        <v>0</v>
      </c>
      <c r="K22" s="44">
        <f>I22-J22</f>
        <v>8</v>
      </c>
      <c r="L22" s="46">
        <f>J22/I22</f>
        <v>0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30</v>
      </c>
      <c r="G24" s="44">
        <f>E24-F24</f>
        <v>3</v>
      </c>
      <c r="H24" s="45">
        <f>F24/E24</f>
        <v>0.90909090909090906</v>
      </c>
      <c r="I24" s="44">
        <v>48</v>
      </c>
      <c r="J24" s="43">
        <v>27</v>
      </c>
      <c r="K24" s="44">
        <f>I24-J24</f>
        <v>21</v>
      </c>
      <c r="L24" s="46">
        <f>J24/I24</f>
        <v>0.5625</v>
      </c>
      <c r="M24" s="54">
        <v>6</v>
      </c>
      <c r="N24" s="51">
        <v>1</v>
      </c>
      <c r="O24" s="49">
        <f>M24-N24</f>
        <v>5</v>
      </c>
      <c r="P24" s="45">
        <f>N24/M24</f>
        <v>0.16666666666666666</v>
      </c>
      <c r="Q24" s="54">
        <v>10</v>
      </c>
      <c r="R24" s="43">
        <v>3</v>
      </c>
      <c r="S24" s="44">
        <f>Q24-R24</f>
        <v>7</v>
      </c>
      <c r="T24" s="46">
        <f>R24/Q24</f>
        <v>0.3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62</v>
      </c>
      <c r="G25" s="44">
        <f>E25-F25</f>
        <v>0</v>
      </c>
      <c r="H25" s="45">
        <f>F25/E25</f>
        <v>1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/>
      <c r="V25" s="51">
        <v>2</v>
      </c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20</v>
      </c>
      <c r="G27" s="44">
        <f>E27-F27</f>
        <v>2</v>
      </c>
      <c r="H27" s="45">
        <f>F27/E27</f>
        <v>0.90909090909090906</v>
      </c>
      <c r="I27" s="44">
        <v>24</v>
      </c>
      <c r="J27" s="43">
        <v>15</v>
      </c>
      <c r="K27" s="44">
        <f>I27-J27</f>
        <v>9</v>
      </c>
      <c r="L27" s="46">
        <f>J27/I27</f>
        <v>0.625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34</v>
      </c>
      <c r="G29" s="44">
        <f>E29-F29</f>
        <v>18</v>
      </c>
      <c r="H29" s="45">
        <f>F29/E29</f>
        <v>0.65384615384615385</v>
      </c>
      <c r="I29" s="44">
        <v>32</v>
      </c>
      <c r="J29" s="43">
        <v>11</v>
      </c>
      <c r="K29" s="44">
        <f>I29-J29</f>
        <v>21</v>
      </c>
      <c r="L29" s="46">
        <f>J29/I29</f>
        <v>0.34375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7</v>
      </c>
      <c r="G30" s="44">
        <f>E30-F30</f>
        <v>3</v>
      </c>
      <c r="H30" s="45">
        <f>F30/E30</f>
        <v>0.7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2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1</v>
      </c>
      <c r="X33" s="52">
        <v>3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8</v>
      </c>
      <c r="G34" s="44">
        <f>E34-F34</f>
        <v>0</v>
      </c>
      <c r="H34" s="45">
        <f>F34/E34</f>
        <v>1</v>
      </c>
      <c r="I34" s="44">
        <v>10</v>
      </c>
      <c r="J34" s="43">
        <v>9</v>
      </c>
      <c r="K34" s="44">
        <f>I34-J34</f>
        <v>1</v>
      </c>
      <c r="L34" s="46">
        <f>J34/I34</f>
        <v>0.9</v>
      </c>
      <c r="M34" s="54"/>
      <c r="N34" s="51"/>
      <c r="O34" s="49"/>
      <c r="P34" s="45"/>
      <c r="Q34" s="54"/>
      <c r="R34" s="43"/>
      <c r="S34" s="44"/>
      <c r="T34" s="46"/>
      <c r="U34" s="51"/>
      <c r="V34" s="51"/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115</v>
      </c>
      <c r="G35" s="44">
        <f>E35-F35</f>
        <v>10</v>
      </c>
      <c r="H35" s="45">
        <f>F35/E35</f>
        <v>0.92</v>
      </c>
      <c r="I35" s="44">
        <v>212</v>
      </c>
      <c r="J35" s="43">
        <v>46</v>
      </c>
      <c r="K35" s="44">
        <f>I35-J35</f>
        <v>166</v>
      </c>
      <c r="L35" s="46">
        <f>J35/I35</f>
        <v>0.21698113207547171</v>
      </c>
      <c r="M35" s="54"/>
      <c r="N35" s="51"/>
      <c r="O35" s="49"/>
      <c r="P35" s="45"/>
      <c r="Q35" s="54"/>
      <c r="R35" s="43"/>
      <c r="S35" s="44"/>
      <c r="T35" s="46"/>
      <c r="U35" s="51">
        <v>3</v>
      </c>
      <c r="V35" s="51">
        <v>6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/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/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/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7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25</v>
      </c>
      <c r="G50" s="44">
        <f>E50-F50</f>
        <v>5</v>
      </c>
      <c r="H50" s="45">
        <f>F50/E50</f>
        <v>0.83333333333333337</v>
      </c>
      <c r="I50" s="44">
        <v>34</v>
      </c>
      <c r="J50" s="43">
        <v>18</v>
      </c>
      <c r="K50" s="44">
        <f>I50-J50</f>
        <v>16</v>
      </c>
      <c r="L50" s="46">
        <f>J50/I50</f>
        <v>0.52941176470588236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1</v>
      </c>
      <c r="W50" s="51"/>
      <c r="X50" s="52"/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2</v>
      </c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/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>
        <v>1</v>
      </c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4</v>
      </c>
      <c r="G65" s="44">
        <f>E65-F65</f>
        <v>0</v>
      </c>
      <c r="H65" s="45">
        <f>F65/E65</f>
        <v>1</v>
      </c>
      <c r="I65" s="44">
        <v>4</v>
      </c>
      <c r="J65" s="43">
        <v>4</v>
      </c>
      <c r="K65" s="44">
        <f>I65-J65</f>
        <v>0</v>
      </c>
      <c r="L65" s="46">
        <f>J65/I65</f>
        <v>1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3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/>
      <c r="F66" s="43"/>
      <c r="G66" s="44"/>
      <c r="H66" s="45"/>
      <c r="I66" s="44"/>
      <c r="J66" s="43"/>
      <c r="K66" s="44"/>
      <c r="L66" s="46"/>
      <c r="M66" s="54"/>
      <c r="N66" s="51"/>
      <c r="O66" s="49"/>
      <c r="P66" s="45"/>
      <c r="Q66" s="54"/>
      <c r="R66" s="43"/>
      <c r="S66" s="44"/>
      <c r="T66" s="46"/>
      <c r="U66" s="51">
        <v>1</v>
      </c>
      <c r="V66" s="51">
        <v>1</v>
      </c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6</v>
      </c>
      <c r="G67" s="44">
        <f>E67-F67</f>
        <v>14</v>
      </c>
      <c r="H67" s="45">
        <f>F67/E67</f>
        <v>0.3</v>
      </c>
      <c r="I67" s="44">
        <v>60</v>
      </c>
      <c r="J67" s="43">
        <v>5</v>
      </c>
      <c r="K67" s="44">
        <f>I67-J67</f>
        <v>55</v>
      </c>
      <c r="L67" s="46">
        <f>J67/I67</f>
        <v>8.3333333333333329E-2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3</v>
      </c>
      <c r="G71" s="44">
        <f>E71-F71</f>
        <v>7</v>
      </c>
      <c r="H71" s="45">
        <f>F71/E71</f>
        <v>0.3</v>
      </c>
      <c r="I71" s="44">
        <v>20</v>
      </c>
      <c r="J71" s="43">
        <v>5</v>
      </c>
      <c r="K71" s="44">
        <f>I71-J71</f>
        <v>15</v>
      </c>
      <c r="L71" s="46">
        <f>J71/I71</f>
        <v>0.25</v>
      </c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0</v>
      </c>
      <c r="G73" s="44">
        <f>E73-F73</f>
        <v>4</v>
      </c>
      <c r="H73" s="45">
        <f>F73/E73</f>
        <v>0</v>
      </c>
      <c r="I73" s="44">
        <v>8</v>
      </c>
      <c r="J73" s="43">
        <v>0</v>
      </c>
      <c r="K73" s="44">
        <f>I73-J73</f>
        <v>8</v>
      </c>
      <c r="L73" s="46">
        <f>J73/I73</f>
        <v>0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1</v>
      </c>
      <c r="G74" s="44">
        <f>E74-F74</f>
        <v>1</v>
      </c>
      <c r="H74" s="45">
        <f>F74/E74</f>
        <v>0.5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>
        <v>3</v>
      </c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>
        <v>1</v>
      </c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13</v>
      </c>
      <c r="G80" s="44">
        <f>E80-F80</f>
        <v>7</v>
      </c>
      <c r="H80" s="45">
        <f>F80/E80</f>
        <v>0.65</v>
      </c>
      <c r="I80" s="44">
        <v>20</v>
      </c>
      <c r="J80" s="43">
        <v>7</v>
      </c>
      <c r="K80" s="44">
        <f>I80-J80</f>
        <v>13</v>
      </c>
      <c r="L80" s="46">
        <f>J80/I80</f>
        <v>0.35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4</v>
      </c>
      <c r="G81" s="44">
        <f>E81-F81</f>
        <v>0</v>
      </c>
      <c r="H81" s="45">
        <f>F81/E81</f>
        <v>1</v>
      </c>
      <c r="I81" s="44">
        <v>6</v>
      </c>
      <c r="J81" s="43">
        <v>3</v>
      </c>
      <c r="K81" s="44">
        <f>I81-J81</f>
        <v>3</v>
      </c>
      <c r="L81" s="46">
        <f>J81/I81</f>
        <v>0.5</v>
      </c>
      <c r="M81" s="54"/>
      <c r="N81" s="51"/>
      <c r="O81" s="49"/>
      <c r="P81" s="45"/>
      <c r="Q81" s="54">
        <v>2</v>
      </c>
      <c r="R81" s="43">
        <v>1</v>
      </c>
      <c r="S81" s="44">
        <f>Q81-R81</f>
        <v>1</v>
      </c>
      <c r="T81" s="46">
        <f>R81/Q81</f>
        <v>0.5</v>
      </c>
      <c r="U81" s="51">
        <v>2</v>
      </c>
      <c r="V81" s="51">
        <v>2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575</v>
      </c>
      <c r="F82" s="59">
        <f>SUM(F10:F81)</f>
        <v>457</v>
      </c>
      <c r="G82" s="59">
        <f>E82-F82</f>
        <v>118</v>
      </c>
      <c r="H82" s="24">
        <f>F82/E82</f>
        <v>0.7947826086956522</v>
      </c>
      <c r="I82" s="23">
        <f>SUM(I10:I81)</f>
        <v>768</v>
      </c>
      <c r="J82" s="23">
        <f>SUM(J10:J81)</f>
        <v>359</v>
      </c>
      <c r="K82" s="23">
        <f>I82-J82</f>
        <v>409</v>
      </c>
      <c r="L82" s="60">
        <f>J82/I82</f>
        <v>0.46744791666666669</v>
      </c>
      <c r="M82" s="59">
        <f>SUM(M10:M81)</f>
        <v>16</v>
      </c>
      <c r="N82" s="59">
        <f>SUM(N10:N81)</f>
        <v>10</v>
      </c>
      <c r="O82" s="61">
        <f>M82-N82</f>
        <v>6</v>
      </c>
      <c r="P82" s="24">
        <f>N82/M82</f>
        <v>0.625</v>
      </c>
      <c r="Q82" s="59">
        <f>SUM(Q10:Q81)</f>
        <v>22</v>
      </c>
      <c r="R82" s="59">
        <f>SUM(R10:R81)</f>
        <v>9</v>
      </c>
      <c r="S82" s="23">
        <f>Q82-R82</f>
        <v>13</v>
      </c>
      <c r="T82" s="60">
        <f>R82/Q82</f>
        <v>0.40909090909090912</v>
      </c>
      <c r="U82" s="59">
        <f>SUM(U10:U81)</f>
        <v>12</v>
      </c>
      <c r="V82" s="59">
        <f>SUM(V10:V81)</f>
        <v>36</v>
      </c>
      <c r="W82" s="59">
        <f>SUM(W10:W81)</f>
        <v>1</v>
      </c>
      <c r="X82" s="62">
        <f>SUM(X10:X81)</f>
        <v>14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1</v>
      </c>
      <c r="G83" s="68">
        <f>E83-F83</f>
        <v>6</v>
      </c>
      <c r="H83" s="69">
        <f>F83/E83</f>
        <v>0.14285714285714285</v>
      </c>
      <c r="I83" s="68">
        <v>7</v>
      </c>
      <c r="J83" s="67">
        <v>5</v>
      </c>
      <c r="K83" s="70">
        <f>I83-J83</f>
        <v>2</v>
      </c>
      <c r="L83" s="71">
        <f>J83/I83</f>
        <v>0.7142857142857143</v>
      </c>
      <c r="M83" s="68">
        <v>2</v>
      </c>
      <c r="N83" s="67">
        <v>1</v>
      </c>
      <c r="O83" s="70">
        <f>M83-N83</f>
        <v>1</v>
      </c>
      <c r="P83" s="69">
        <f>N83/M83</f>
        <v>0.5</v>
      </c>
      <c r="Q83" s="68">
        <v>3</v>
      </c>
      <c r="R83" s="67">
        <v>2</v>
      </c>
      <c r="S83" s="70">
        <f>Q83-R83</f>
        <v>1</v>
      </c>
      <c r="T83" s="71">
        <f>R83/Q83</f>
        <v>0.66666666666666663</v>
      </c>
      <c r="U83" s="72"/>
      <c r="V83" s="67"/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3</v>
      </c>
      <c r="G84" s="76">
        <f>E84-F84</f>
        <v>2</v>
      </c>
      <c r="H84" s="77">
        <f>F84/E84</f>
        <v>0.6</v>
      </c>
      <c r="I84" s="76">
        <v>15</v>
      </c>
      <c r="J84" s="75">
        <v>4</v>
      </c>
      <c r="K84" s="78">
        <f>I84-J84</f>
        <v>11</v>
      </c>
      <c r="L84" s="79">
        <f>J84/I84</f>
        <v>0.26666666666666666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2</v>
      </c>
      <c r="G87" s="76">
        <f>E87-F87</f>
        <v>8</v>
      </c>
      <c r="H87" s="77">
        <f>F87/E87</f>
        <v>0.2</v>
      </c>
      <c r="I87" s="76">
        <v>20</v>
      </c>
      <c r="J87" s="75">
        <v>6</v>
      </c>
      <c r="K87" s="78">
        <f>I87-J87</f>
        <v>14</v>
      </c>
      <c r="L87" s="79">
        <f>J87/I87</f>
        <v>0.3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524</v>
      </c>
      <c r="D88" s="65" t="s">
        <v>525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1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149</v>
      </c>
      <c r="D89" s="65" t="s">
        <v>150</v>
      </c>
      <c r="E89" s="74">
        <v>10</v>
      </c>
      <c r="F89" s="75">
        <v>1</v>
      </c>
      <c r="G89" s="76">
        <f>E89-F89</f>
        <v>9</v>
      </c>
      <c r="H89" s="77">
        <f>F89/E89</f>
        <v>0.1</v>
      </c>
      <c r="I89" s="76">
        <v>7</v>
      </c>
      <c r="J89" s="75">
        <v>0</v>
      </c>
      <c r="K89" s="78">
        <f>I89-J89</f>
        <v>7</v>
      </c>
      <c r="L89" s="79">
        <f>J89/I89</f>
        <v>0</v>
      </c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151</v>
      </c>
      <c r="D90" s="65" t="s">
        <v>152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>
        <v>2</v>
      </c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 t="s">
        <v>153</v>
      </c>
      <c r="C91" s="64" t="s">
        <v>154</v>
      </c>
      <c r="D91" s="65" t="s">
        <v>155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156</v>
      </c>
      <c r="D92" s="65" t="s">
        <v>157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1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158</v>
      </c>
      <c r="D93" s="65" t="s">
        <v>159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160</v>
      </c>
      <c r="D94" s="65" t="s">
        <v>161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162</v>
      </c>
      <c r="D95" s="65" t="s">
        <v>163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164</v>
      </c>
      <c r="D96" s="65" t="s">
        <v>165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64" t="s">
        <v>166</v>
      </c>
      <c r="D97" s="65" t="s">
        <v>167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>
        <v>1</v>
      </c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 t="s">
        <v>168</v>
      </c>
      <c r="D98" s="65" t="s">
        <v>169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170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</row>
    <row r="100" spans="1:240" x14ac:dyDescent="0.2">
      <c r="A100" s="274"/>
      <c r="B100" s="275"/>
      <c r="C100" s="275"/>
      <c r="D100" s="65" t="s">
        <v>171</v>
      </c>
      <c r="E100" s="74">
        <v>10</v>
      </c>
      <c r="F100" s="75">
        <v>6</v>
      </c>
      <c r="G100" s="76">
        <f>E100-F100</f>
        <v>4</v>
      </c>
      <c r="H100" s="77">
        <f>F100/E100</f>
        <v>0.6</v>
      </c>
      <c r="I100" s="76">
        <v>10</v>
      </c>
      <c r="J100" s="75">
        <v>6</v>
      </c>
      <c r="K100" s="78">
        <f>I100-J100</f>
        <v>4</v>
      </c>
      <c r="L100" s="79">
        <f>J100/I100</f>
        <v>0.6</v>
      </c>
      <c r="M100" s="76"/>
      <c r="N100" s="75"/>
      <c r="O100" s="78"/>
      <c r="P100" s="77"/>
      <c r="Q100" s="76"/>
      <c r="R100" s="75"/>
      <c r="S100" s="78"/>
      <c r="T100" s="79"/>
      <c r="U100" s="80"/>
      <c r="V100" s="75">
        <v>1</v>
      </c>
      <c r="W100" s="75"/>
      <c r="X100" s="81"/>
    </row>
    <row r="101" spans="1:240" x14ac:dyDescent="0.2">
      <c r="A101" s="274"/>
      <c r="B101" s="275"/>
      <c r="C101" s="64" t="s">
        <v>172</v>
      </c>
      <c r="D101" s="65" t="s">
        <v>173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3</v>
      </c>
      <c r="W101" s="75"/>
      <c r="X101" s="81"/>
    </row>
    <row r="102" spans="1:240" x14ac:dyDescent="0.2">
      <c r="A102" s="274"/>
      <c r="B102" s="275" t="s">
        <v>174</v>
      </c>
      <c r="C102" s="64" t="s">
        <v>175</v>
      </c>
      <c r="D102" s="65" t="s">
        <v>176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>
        <v>1</v>
      </c>
      <c r="W102" s="75"/>
      <c r="X102" s="81"/>
    </row>
    <row r="103" spans="1:240" x14ac:dyDescent="0.2">
      <c r="A103" s="274"/>
      <c r="B103" s="275"/>
      <c r="C103" s="64" t="s">
        <v>177</v>
      </c>
      <c r="D103" s="65" t="s">
        <v>178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>
        <v>2</v>
      </c>
      <c r="W103" s="75"/>
      <c r="X103" s="81"/>
    </row>
    <row r="104" spans="1:240" x14ac:dyDescent="0.2">
      <c r="A104" s="274"/>
      <c r="B104" s="275"/>
      <c r="C104" s="64" t="s">
        <v>179</v>
      </c>
      <c r="D104" s="65" t="s">
        <v>180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/>
      <c r="W104" s="75"/>
      <c r="X104" s="81"/>
    </row>
    <row r="105" spans="1:240" x14ac:dyDescent="0.2">
      <c r="A105" s="274"/>
      <c r="B105" s="275"/>
      <c r="C105" s="64" t="s">
        <v>211</v>
      </c>
      <c r="D105" s="65" t="s">
        <v>202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>
        <v>1</v>
      </c>
      <c r="W105" s="75"/>
      <c r="X105" s="81"/>
    </row>
    <row r="106" spans="1:240" x14ac:dyDescent="0.2">
      <c r="A106" s="274"/>
      <c r="B106" s="275"/>
      <c r="C106" s="275" t="s">
        <v>181</v>
      </c>
      <c r="D106" s="65" t="s">
        <v>182</v>
      </c>
      <c r="E106" s="74">
        <v>30</v>
      </c>
      <c r="F106" s="75">
        <v>30</v>
      </c>
      <c r="G106" s="76">
        <f>E106-F106</f>
        <v>0</v>
      </c>
      <c r="H106" s="77">
        <f>F106/E106</f>
        <v>1</v>
      </c>
      <c r="I106" s="76">
        <v>52</v>
      </c>
      <c r="J106" s="75">
        <v>45</v>
      </c>
      <c r="K106" s="78">
        <f>I106-J106</f>
        <v>7</v>
      </c>
      <c r="L106" s="79">
        <f>J106/I106</f>
        <v>0.86538461538461542</v>
      </c>
      <c r="M106" s="76"/>
      <c r="N106" s="75"/>
      <c r="O106" s="78"/>
      <c r="P106" s="77"/>
      <c r="Q106" s="76"/>
      <c r="R106" s="75"/>
      <c r="S106" s="78"/>
      <c r="T106" s="79"/>
      <c r="U106" s="80">
        <v>12</v>
      </c>
      <c r="V106" s="75">
        <v>22</v>
      </c>
      <c r="W106" s="75"/>
      <c r="X106" s="81"/>
    </row>
    <row r="107" spans="1:240" x14ac:dyDescent="0.2">
      <c r="A107" s="274"/>
      <c r="B107" s="275"/>
      <c r="C107" s="275"/>
      <c r="D107" s="65" t="s">
        <v>183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>
        <v>5</v>
      </c>
      <c r="V107" s="75">
        <v>1</v>
      </c>
      <c r="W107" s="75"/>
      <c r="X107" s="81">
        <v>1</v>
      </c>
    </row>
    <row r="108" spans="1:240" x14ac:dyDescent="0.2">
      <c r="A108" s="274"/>
      <c r="B108" s="275" t="s">
        <v>184</v>
      </c>
      <c r="C108" s="64" t="s">
        <v>185</v>
      </c>
      <c r="D108" s="65" t="s">
        <v>186</v>
      </c>
      <c r="E108" s="74"/>
      <c r="F108" s="75"/>
      <c r="G108" s="76"/>
      <c r="H108" s="77"/>
      <c r="I108" s="76"/>
      <c r="J108" s="75"/>
      <c r="K108" s="78"/>
      <c r="L108" s="79"/>
      <c r="M108" s="76"/>
      <c r="N108" s="75"/>
      <c r="O108" s="78"/>
      <c r="P108" s="77"/>
      <c r="Q108" s="76"/>
      <c r="R108" s="75"/>
      <c r="S108" s="78"/>
      <c r="T108" s="79"/>
      <c r="U108" s="80"/>
      <c r="V108" s="75">
        <v>1</v>
      </c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188</v>
      </c>
      <c r="E109" s="74">
        <v>30</v>
      </c>
      <c r="F109" s="75">
        <v>20</v>
      </c>
      <c r="G109" s="76">
        <f>E109-F109</f>
        <v>10</v>
      </c>
      <c r="H109" s="77">
        <f>F109/E109</f>
        <v>0.66666666666666663</v>
      </c>
      <c r="I109" s="76">
        <v>27</v>
      </c>
      <c r="J109" s="75">
        <v>13</v>
      </c>
      <c r="K109" s="78">
        <f>I109-J109</f>
        <v>14</v>
      </c>
      <c r="L109" s="79">
        <f>J109/I109</f>
        <v>0.48148148148148145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82" t="s">
        <v>189</v>
      </c>
      <c r="E110" s="74">
        <v>14</v>
      </c>
      <c r="F110" s="75">
        <v>5</v>
      </c>
      <c r="G110" s="76">
        <f>E110-F110</f>
        <v>9</v>
      </c>
      <c r="H110" s="77">
        <f>F110/E110</f>
        <v>0.35714285714285715</v>
      </c>
      <c r="I110" s="76">
        <v>28</v>
      </c>
      <c r="J110" s="75">
        <v>12</v>
      </c>
      <c r="K110" s="78">
        <f>I110-J110</f>
        <v>16</v>
      </c>
      <c r="L110" s="79">
        <f>J110/I110</f>
        <v>0.42857142857142855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 t="s">
        <v>187</v>
      </c>
      <c r="D111" s="65" t="s">
        <v>190</v>
      </c>
      <c r="E111" s="74">
        <v>2</v>
      </c>
      <c r="F111" s="75">
        <v>1</v>
      </c>
      <c r="G111" s="76">
        <f>E111-F111</f>
        <v>1</v>
      </c>
      <c r="H111" s="77">
        <f>F111/E111</f>
        <v>0.5</v>
      </c>
      <c r="I111" s="76">
        <v>4</v>
      </c>
      <c r="J111" s="75">
        <v>0</v>
      </c>
      <c r="K111" s="78">
        <f>I111-J111</f>
        <v>4</v>
      </c>
      <c r="L111" s="79">
        <f>J111/I111</f>
        <v>0</v>
      </c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191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275"/>
      <c r="D113" s="65" t="s">
        <v>192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>
        <v>1</v>
      </c>
      <c r="W113" s="75"/>
      <c r="X113" s="81"/>
    </row>
    <row r="114" spans="1:24" x14ac:dyDescent="0.2">
      <c r="A114" s="274"/>
      <c r="B114" s="275"/>
      <c r="C114" s="275"/>
      <c r="D114" s="65" t="s">
        <v>193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194</v>
      </c>
      <c r="D115" s="65" t="s">
        <v>195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196</v>
      </c>
      <c r="D116" s="65" t="s">
        <v>47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197</v>
      </c>
      <c r="D117" s="65" t="s">
        <v>198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64" t="s">
        <v>199</v>
      </c>
      <c r="D118" s="65" t="s">
        <v>200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275" t="s">
        <v>201</v>
      </c>
      <c r="D119" s="65" t="s">
        <v>202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203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275"/>
      <c r="D121" s="65" t="s">
        <v>204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2</v>
      </c>
      <c r="W121" s="75"/>
      <c r="X121" s="81"/>
    </row>
    <row r="122" spans="1:24" x14ac:dyDescent="0.2">
      <c r="A122" s="274"/>
      <c r="B122" s="275"/>
      <c r="C122" s="64" t="s">
        <v>205</v>
      </c>
      <c r="D122" s="65" t="s">
        <v>206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>
        <v>3</v>
      </c>
      <c r="W122" s="75"/>
      <c r="X122" s="81"/>
    </row>
    <row r="123" spans="1:24" x14ac:dyDescent="0.2">
      <c r="A123" s="274"/>
      <c r="B123" s="275"/>
      <c r="C123" s="64" t="s">
        <v>207</v>
      </c>
      <c r="D123" s="65" t="s">
        <v>47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208</v>
      </c>
      <c r="D124" s="65" t="s">
        <v>123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209</v>
      </c>
      <c r="D125" s="65" t="s">
        <v>210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212</v>
      </c>
      <c r="D126" s="65" t="s">
        <v>213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214</v>
      </c>
      <c r="D127" s="65" t="s">
        <v>47</v>
      </c>
      <c r="E127" s="74"/>
      <c r="F127" s="75"/>
      <c r="G127" s="76"/>
      <c r="H127" s="77"/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 t="s">
        <v>215</v>
      </c>
      <c r="C128" s="64" t="s">
        <v>216</v>
      </c>
      <c r="D128" s="65" t="s">
        <v>217</v>
      </c>
      <c r="E128" s="74">
        <v>14</v>
      </c>
      <c r="F128" s="75">
        <v>11</v>
      </c>
      <c r="G128" s="76">
        <f>E128-F128</f>
        <v>3</v>
      </c>
      <c r="H128" s="77">
        <f>F128/E128</f>
        <v>0.7857142857142857</v>
      </c>
      <c r="I128" s="76">
        <v>14</v>
      </c>
      <c r="J128" s="75">
        <v>3</v>
      </c>
      <c r="K128" s="78">
        <f>I128-J128</f>
        <v>11</v>
      </c>
      <c r="L128" s="79">
        <f>J128/I128</f>
        <v>0.21428571428571427</v>
      </c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218</v>
      </c>
      <c r="D129" s="65" t="s">
        <v>219</v>
      </c>
      <c r="E129" s="74">
        <v>24</v>
      </c>
      <c r="F129" s="75">
        <v>16</v>
      </c>
      <c r="G129" s="76">
        <f>E129-F129</f>
        <v>8</v>
      </c>
      <c r="H129" s="77">
        <f>F129/E129</f>
        <v>0.66666666666666663</v>
      </c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220</v>
      </c>
      <c r="D130" s="65" t="s">
        <v>221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222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223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224</v>
      </c>
      <c r="D133" s="65" t="s">
        <v>180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225</v>
      </c>
      <c r="D134" s="65" t="s">
        <v>47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2</v>
      </c>
      <c r="W134" s="75"/>
      <c r="X134" s="81"/>
    </row>
    <row r="135" spans="1:240" x14ac:dyDescent="0.2">
      <c r="A135" s="274"/>
      <c r="B135" s="275"/>
      <c r="C135" s="64" t="s">
        <v>226</v>
      </c>
      <c r="D135" s="65" t="s">
        <v>227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/>
      <c r="W135" s="75"/>
      <c r="X135" s="81"/>
    </row>
    <row r="136" spans="1:240" x14ac:dyDescent="0.2">
      <c r="A136" s="274"/>
      <c r="B136" s="275"/>
      <c r="C136" s="64" t="s">
        <v>228</v>
      </c>
      <c r="D136" s="65" t="s">
        <v>229</v>
      </c>
      <c r="E136" s="74"/>
      <c r="F136" s="75"/>
      <c r="G136" s="76"/>
      <c r="H136" s="77"/>
      <c r="I136" s="76"/>
      <c r="J136" s="75"/>
      <c r="K136" s="78"/>
      <c r="L136" s="79"/>
      <c r="M136" s="76"/>
      <c r="N136" s="75"/>
      <c r="O136" s="78"/>
      <c r="P136" s="77"/>
      <c r="Q136" s="76"/>
      <c r="R136" s="75"/>
      <c r="S136" s="78"/>
      <c r="T136" s="79"/>
      <c r="U136" s="80"/>
      <c r="V136" s="75"/>
      <c r="W136" s="75"/>
      <c r="X136" s="81"/>
    </row>
    <row r="137" spans="1:240" x14ac:dyDescent="0.2">
      <c r="A137" s="276" t="s">
        <v>230</v>
      </c>
      <c r="B137" s="276"/>
      <c r="C137" s="276"/>
      <c r="D137" s="276"/>
      <c r="E137" s="83">
        <f>SUM(E83:E136)</f>
        <v>156</v>
      </c>
      <c r="F137" s="84">
        <f>SUM(F83:F136)</f>
        <v>96</v>
      </c>
      <c r="G137" s="84">
        <f>E137-F137</f>
        <v>60</v>
      </c>
      <c r="H137" s="85">
        <f>F137/E137</f>
        <v>0.61538461538461542</v>
      </c>
      <c r="I137" s="84">
        <f>SUM(I83:I136)</f>
        <v>184</v>
      </c>
      <c r="J137" s="84">
        <f>SUM(J83:J136)</f>
        <v>94</v>
      </c>
      <c r="K137" s="86">
        <f>I137-J137</f>
        <v>90</v>
      </c>
      <c r="L137" s="87">
        <f>J137/I137</f>
        <v>0.51086956521739135</v>
      </c>
      <c r="M137" s="84">
        <f>SUM(M83:M136)</f>
        <v>2</v>
      </c>
      <c r="N137" s="84">
        <f>SUM(N83:N136)</f>
        <v>1</v>
      </c>
      <c r="O137" s="86">
        <f>(M137-N137)</f>
        <v>1</v>
      </c>
      <c r="P137" s="85">
        <f>N137/M137</f>
        <v>0.5</v>
      </c>
      <c r="Q137" s="84">
        <f>SUM(Q83:Q136)</f>
        <v>3</v>
      </c>
      <c r="R137" s="84">
        <f>SUM(R83:R136)</f>
        <v>2</v>
      </c>
      <c r="S137" s="86">
        <f>Q137-R137</f>
        <v>1</v>
      </c>
      <c r="T137" s="87">
        <f>R137/Q137</f>
        <v>0.66666666666666663</v>
      </c>
      <c r="U137" s="83">
        <f>SUM(U83:U136)</f>
        <v>17</v>
      </c>
      <c r="V137" s="84">
        <f>SUM(V83:V136)</f>
        <v>47</v>
      </c>
      <c r="W137" s="84">
        <f>SUM(W83:W136)</f>
        <v>0</v>
      </c>
      <c r="X137" s="88">
        <f>SUM(X83:X136)</f>
        <v>1</v>
      </c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</row>
    <row r="138" spans="1:240" x14ac:dyDescent="0.2">
      <c r="A138" s="4" t="s">
        <v>231</v>
      </c>
      <c r="B138" s="277" t="s">
        <v>232</v>
      </c>
      <c r="C138" s="277" t="s">
        <v>233</v>
      </c>
      <c r="D138" s="89" t="s">
        <v>234</v>
      </c>
      <c r="E138" s="90">
        <v>15</v>
      </c>
      <c r="F138" s="91">
        <v>6</v>
      </c>
      <c r="G138" s="92">
        <f>E138-F138</f>
        <v>9</v>
      </c>
      <c r="H138" s="93">
        <f>F138/E138</f>
        <v>0.4</v>
      </c>
      <c r="I138" s="92">
        <v>25</v>
      </c>
      <c r="J138" s="91">
        <v>1</v>
      </c>
      <c r="K138" s="94">
        <f>I138-J138</f>
        <v>24</v>
      </c>
      <c r="L138" s="95">
        <f>J138/I138</f>
        <v>0.04</v>
      </c>
      <c r="M138" s="92"/>
      <c r="N138" s="91"/>
      <c r="O138" s="94"/>
      <c r="P138" s="93"/>
      <c r="Q138" s="92"/>
      <c r="R138" s="91"/>
      <c r="S138" s="94"/>
      <c r="T138" s="95"/>
      <c r="U138" s="96"/>
      <c r="V138" s="97"/>
      <c r="W138" s="97"/>
      <c r="X138" s="98"/>
    </row>
    <row r="139" spans="1:240" x14ac:dyDescent="0.2">
      <c r="A139" s="4"/>
      <c r="B139" s="277"/>
      <c r="C139" s="277"/>
      <c r="D139" s="99" t="s">
        <v>235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>
        <v>1</v>
      </c>
      <c r="V139" s="97">
        <v>1</v>
      </c>
      <c r="W139" s="97"/>
      <c r="X139" s="98"/>
    </row>
    <row r="140" spans="1:240" x14ac:dyDescent="0.2">
      <c r="A140" s="4"/>
      <c r="B140" s="277"/>
      <c r="C140" s="105" t="s">
        <v>236</v>
      </c>
      <c r="D140" s="99" t="s">
        <v>237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>
        <v>2</v>
      </c>
      <c r="W140" s="97"/>
      <c r="X140" s="98"/>
    </row>
    <row r="141" spans="1:240" x14ac:dyDescent="0.2">
      <c r="A141" s="4"/>
      <c r="B141" s="277"/>
      <c r="C141" s="105" t="s">
        <v>238</v>
      </c>
      <c r="D141" s="99" t="s">
        <v>239</v>
      </c>
      <c r="E141" s="100">
        <v>10</v>
      </c>
      <c r="F141" s="97">
        <v>6</v>
      </c>
      <c r="G141" s="101">
        <f>E141-F141</f>
        <v>4</v>
      </c>
      <c r="H141" s="102">
        <f>F141/E141</f>
        <v>0.6</v>
      </c>
      <c r="I141" s="101">
        <v>20</v>
      </c>
      <c r="J141" s="97">
        <v>1</v>
      </c>
      <c r="K141" s="103">
        <f>I141-J141</f>
        <v>19</v>
      </c>
      <c r="L141" s="104">
        <f>J141/I141</f>
        <v>0.05</v>
      </c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240</v>
      </c>
      <c r="D142" s="99" t="s">
        <v>47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241</v>
      </c>
      <c r="D143" s="99" t="s">
        <v>242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243</v>
      </c>
      <c r="D144" s="99" t="s">
        <v>244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7"/>
      <c r="C145" s="105" t="s">
        <v>245</v>
      </c>
      <c r="D145" s="99" t="s">
        <v>56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7"/>
      <c r="C146" s="105" t="s">
        <v>246</v>
      </c>
      <c r="D146" s="99" t="s">
        <v>247</v>
      </c>
      <c r="E146" s="100"/>
      <c r="F146" s="97"/>
      <c r="G146" s="101"/>
      <c r="H146" s="102"/>
      <c r="I146" s="101"/>
      <c r="J146" s="97"/>
      <c r="K146" s="103"/>
      <c r="L146" s="104"/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 t="s">
        <v>248</v>
      </c>
      <c r="C147" s="278" t="s">
        <v>249</v>
      </c>
      <c r="D147" s="99" t="s">
        <v>250</v>
      </c>
      <c r="E147" s="100">
        <v>10</v>
      </c>
      <c r="F147" s="97">
        <v>6</v>
      </c>
      <c r="G147" s="101">
        <f>E147-F147</f>
        <v>4</v>
      </c>
      <c r="H147" s="102">
        <f>F147/E147</f>
        <v>0.6</v>
      </c>
      <c r="I147" s="101">
        <v>30</v>
      </c>
      <c r="J147" s="97">
        <v>10</v>
      </c>
      <c r="K147" s="103">
        <f>I147-J147</f>
        <v>20</v>
      </c>
      <c r="L147" s="104">
        <f>J147/I147</f>
        <v>0.33333333333333331</v>
      </c>
      <c r="M147" s="101"/>
      <c r="N147" s="97"/>
      <c r="O147" s="103"/>
      <c r="P147" s="102"/>
      <c r="Q147" s="101"/>
      <c r="R147" s="97"/>
      <c r="S147" s="103"/>
      <c r="T147" s="104"/>
      <c r="U147" s="96">
        <v>1</v>
      </c>
      <c r="V147" s="97">
        <v>1</v>
      </c>
      <c r="W147" s="97"/>
      <c r="X147" s="98"/>
    </row>
    <row r="148" spans="1:24" x14ac:dyDescent="0.2">
      <c r="A148" s="4"/>
      <c r="B148" s="278"/>
      <c r="C148" s="278"/>
      <c r="D148" s="99" t="s">
        <v>251</v>
      </c>
      <c r="E148" s="100">
        <v>10</v>
      </c>
      <c r="F148" s="97">
        <v>7</v>
      </c>
      <c r="G148" s="101">
        <f>E148-F148</f>
        <v>3</v>
      </c>
      <c r="H148" s="102">
        <f>F148/E148</f>
        <v>0.7</v>
      </c>
      <c r="I148" s="101">
        <v>10</v>
      </c>
      <c r="J148" s="97">
        <v>2</v>
      </c>
      <c r="K148" s="103">
        <f>I148-J148</f>
        <v>8</v>
      </c>
      <c r="L148" s="104">
        <f>J148/I148</f>
        <v>0.2</v>
      </c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252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278"/>
      <c r="D150" s="99" t="s">
        <v>253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>
        <v>1</v>
      </c>
      <c r="V150" s="97"/>
      <c r="W150" s="97"/>
      <c r="X150" s="98"/>
    </row>
    <row r="151" spans="1:24" x14ac:dyDescent="0.2">
      <c r="A151" s="4"/>
      <c r="B151" s="278" t="s">
        <v>254</v>
      </c>
      <c r="C151" s="105" t="s">
        <v>255</v>
      </c>
      <c r="D151" s="99" t="s">
        <v>256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257</v>
      </c>
      <c r="D152" s="99" t="s">
        <v>47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258</v>
      </c>
      <c r="D153" s="99" t="s">
        <v>259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>
        <v>1</v>
      </c>
      <c r="W153" s="97"/>
      <c r="X153" s="98"/>
    </row>
    <row r="154" spans="1:24" x14ac:dyDescent="0.2">
      <c r="A154" s="4"/>
      <c r="B154" s="278"/>
      <c r="C154" s="105" t="s">
        <v>260</v>
      </c>
      <c r="D154" s="99" t="s">
        <v>180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105" t="s">
        <v>261</v>
      </c>
      <c r="D155" s="99" t="s">
        <v>262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 t="s">
        <v>263</v>
      </c>
      <c r="D156" s="99" t="s">
        <v>264</v>
      </c>
      <c r="E156" s="100"/>
      <c r="F156" s="97"/>
      <c r="G156" s="101"/>
      <c r="H156" s="102"/>
      <c r="I156" s="101"/>
      <c r="J156" s="97"/>
      <c r="K156" s="103"/>
      <c r="L156" s="104"/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/>
      <c r="C157" s="278"/>
      <c r="D157" s="99" t="s">
        <v>265</v>
      </c>
      <c r="E157" s="100">
        <v>6</v>
      </c>
      <c r="F157" s="97">
        <v>0</v>
      </c>
      <c r="G157" s="101">
        <f>E157-F157</f>
        <v>6</v>
      </c>
      <c r="H157" s="102">
        <f>F157/E157</f>
        <v>0</v>
      </c>
      <c r="I157" s="101">
        <v>13</v>
      </c>
      <c r="J157" s="97">
        <v>4</v>
      </c>
      <c r="K157" s="103">
        <f>I157-J157</f>
        <v>9</v>
      </c>
      <c r="L157" s="104">
        <f>J157/I157</f>
        <v>0.30769230769230771</v>
      </c>
      <c r="M157" s="101"/>
      <c r="N157" s="97"/>
      <c r="O157" s="103"/>
      <c r="P157" s="102"/>
      <c r="Q157" s="101"/>
      <c r="R157" s="97"/>
      <c r="S157" s="103"/>
      <c r="T157" s="104"/>
      <c r="U157" s="96"/>
      <c r="V157" s="97">
        <v>1</v>
      </c>
      <c r="W157" s="97"/>
      <c r="X157" s="98"/>
    </row>
    <row r="158" spans="1:24" x14ac:dyDescent="0.2">
      <c r="A158" s="4"/>
      <c r="B158" s="278" t="s">
        <v>266</v>
      </c>
      <c r="C158" s="105" t="s">
        <v>267</v>
      </c>
      <c r="D158" s="99" t="s">
        <v>268</v>
      </c>
      <c r="E158" s="100">
        <v>10</v>
      </c>
      <c r="F158" s="97">
        <v>4</v>
      </c>
      <c r="G158" s="101">
        <f>E158-F158</f>
        <v>6</v>
      </c>
      <c r="H158" s="102">
        <f>F158/E158</f>
        <v>0.4</v>
      </c>
      <c r="I158" s="101">
        <v>20</v>
      </c>
      <c r="J158" s="97">
        <v>1</v>
      </c>
      <c r="K158" s="103">
        <f>I158-J158</f>
        <v>19</v>
      </c>
      <c r="L158" s="104">
        <f>J158/I158</f>
        <v>0.05</v>
      </c>
      <c r="M158" s="101"/>
      <c r="N158" s="97"/>
      <c r="O158" s="103"/>
      <c r="P158" s="102"/>
      <c r="Q158" s="101"/>
      <c r="R158" s="97"/>
      <c r="S158" s="103"/>
      <c r="T158" s="104"/>
      <c r="U158" s="96">
        <v>1</v>
      </c>
      <c r="V158" s="97"/>
      <c r="W158" s="97"/>
      <c r="X158" s="98"/>
    </row>
    <row r="159" spans="1:24" x14ac:dyDescent="0.2">
      <c r="A159" s="4"/>
      <c r="B159" s="278"/>
      <c r="C159" s="105" t="s">
        <v>269</v>
      </c>
      <c r="D159" s="99" t="s">
        <v>270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271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272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105" t="s">
        <v>273</v>
      </c>
      <c r="D162" s="99" t="s">
        <v>47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278" t="s">
        <v>274</v>
      </c>
      <c r="D163" s="99" t="s">
        <v>275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278"/>
      <c r="D164" s="99" t="s">
        <v>276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277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278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279</v>
      </c>
      <c r="D167" s="99" t="s">
        <v>47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280</v>
      </c>
      <c r="D168" s="99" t="s">
        <v>281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/>
      <c r="C169" s="105" t="s">
        <v>282</v>
      </c>
      <c r="D169" s="99" t="s">
        <v>283</v>
      </c>
      <c r="E169" s="100"/>
      <c r="F169" s="97"/>
      <c r="G169" s="101"/>
      <c r="H169" s="102"/>
      <c r="I169" s="101"/>
      <c r="J169" s="97"/>
      <c r="K169" s="103"/>
      <c r="L169" s="104"/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</row>
    <row r="170" spans="1:29" x14ac:dyDescent="0.2">
      <c r="A170" s="4"/>
      <c r="B170" s="278" t="s">
        <v>284</v>
      </c>
      <c r="C170" s="105" t="s">
        <v>285</v>
      </c>
      <c r="D170" s="99" t="s">
        <v>286</v>
      </c>
      <c r="E170" s="100">
        <v>10</v>
      </c>
      <c r="F170" s="97">
        <v>2</v>
      </c>
      <c r="G170" s="101">
        <f>E170-F170</f>
        <v>8</v>
      </c>
      <c r="H170" s="102">
        <f>F170/E170</f>
        <v>0.2</v>
      </c>
      <c r="I170" s="101">
        <v>25</v>
      </c>
      <c r="J170" s="97">
        <v>4</v>
      </c>
      <c r="K170" s="103">
        <f>I170-J170</f>
        <v>21</v>
      </c>
      <c r="L170" s="104">
        <f>J170/I170</f>
        <v>0.16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1</v>
      </c>
      <c r="W170" s="97"/>
      <c r="X170" s="98"/>
      <c r="AC170"/>
    </row>
    <row r="171" spans="1:29" x14ac:dyDescent="0.2">
      <c r="A171" s="4"/>
      <c r="B171" s="278"/>
      <c r="C171" s="278" t="s">
        <v>287</v>
      </c>
      <c r="D171" s="99" t="s">
        <v>288</v>
      </c>
      <c r="E171" s="100">
        <v>25</v>
      </c>
      <c r="F171" s="97">
        <v>14</v>
      </c>
      <c r="G171" s="101">
        <f>E171-F171</f>
        <v>11</v>
      </c>
      <c r="H171" s="102">
        <f>F171/E171</f>
        <v>0.56000000000000005</v>
      </c>
      <c r="I171" s="101">
        <v>52</v>
      </c>
      <c r="J171" s="97">
        <v>7</v>
      </c>
      <c r="K171" s="103">
        <f>I171-J171</f>
        <v>45</v>
      </c>
      <c r="L171" s="104">
        <f>J171/I171</f>
        <v>0.13461538461538461</v>
      </c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7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289</v>
      </c>
      <c r="E172" s="100">
        <v>10</v>
      </c>
      <c r="F172" s="97">
        <v>6</v>
      </c>
      <c r="G172" s="101">
        <f>E172-F172</f>
        <v>4</v>
      </c>
      <c r="H172" s="102">
        <f>F172/E172</f>
        <v>0.6</v>
      </c>
      <c r="I172" s="101">
        <v>20</v>
      </c>
      <c r="J172" s="97">
        <v>4</v>
      </c>
      <c r="K172" s="103">
        <f>I172-J172</f>
        <v>16</v>
      </c>
      <c r="L172" s="104">
        <f>J172/I172</f>
        <v>0.2</v>
      </c>
      <c r="M172" s="101">
        <v>9</v>
      </c>
      <c r="N172" s="97">
        <v>0</v>
      </c>
      <c r="O172" s="103">
        <f>M172-N172</f>
        <v>9</v>
      </c>
      <c r="P172" s="102">
        <f>N172/M172</f>
        <v>0</v>
      </c>
      <c r="Q172" s="101">
        <v>18</v>
      </c>
      <c r="R172" s="97">
        <v>2</v>
      </c>
      <c r="S172" s="103">
        <f>Q172-R172</f>
        <v>16</v>
      </c>
      <c r="T172" s="104">
        <f>R172/Q172</f>
        <v>0.1111111111111111</v>
      </c>
      <c r="U172" s="96">
        <v>2</v>
      </c>
      <c r="V172" s="97">
        <v>1</v>
      </c>
      <c r="W172" s="97">
        <v>1</v>
      </c>
      <c r="X172" s="98"/>
      <c r="AC172"/>
    </row>
    <row r="173" spans="1:29" x14ac:dyDescent="0.2">
      <c r="A173" s="4"/>
      <c r="B173" s="278"/>
      <c r="C173" s="278"/>
      <c r="D173" s="99" t="s">
        <v>290</v>
      </c>
      <c r="E173" s="100">
        <v>10</v>
      </c>
      <c r="F173" s="97">
        <v>3</v>
      </c>
      <c r="G173" s="101">
        <f>E173-F173</f>
        <v>7</v>
      </c>
      <c r="H173" s="102">
        <f>F173/E173</f>
        <v>0.3</v>
      </c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2</v>
      </c>
      <c r="W173" s="97"/>
      <c r="X173" s="98"/>
      <c r="AC173"/>
    </row>
    <row r="174" spans="1:29" x14ac:dyDescent="0.2">
      <c r="A174" s="4"/>
      <c r="B174" s="278"/>
      <c r="C174" s="278"/>
      <c r="D174" s="99" t="s">
        <v>291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/>
      <c r="W174" s="97"/>
      <c r="X174" s="98"/>
    </row>
    <row r="175" spans="1:29" x14ac:dyDescent="0.2">
      <c r="A175" s="4"/>
      <c r="B175" s="278"/>
      <c r="C175" s="278"/>
      <c r="D175" s="99" t="s">
        <v>292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278"/>
      <c r="D176" s="99" t="s">
        <v>293</v>
      </c>
      <c r="E176" s="100">
        <v>20</v>
      </c>
      <c r="F176" s="97">
        <v>10</v>
      </c>
      <c r="G176" s="101">
        <f>E176-F176</f>
        <v>10</v>
      </c>
      <c r="H176" s="102">
        <f>F176/E176</f>
        <v>0.5</v>
      </c>
      <c r="I176" s="101">
        <v>30</v>
      </c>
      <c r="J176" s="97">
        <v>10</v>
      </c>
      <c r="K176" s="103">
        <f>I176-J176</f>
        <v>20</v>
      </c>
      <c r="L176" s="104">
        <f>J176/I176</f>
        <v>0.33333333333333331</v>
      </c>
      <c r="M176" s="101"/>
      <c r="N176" s="97"/>
      <c r="O176" s="103"/>
      <c r="P176" s="102"/>
      <c r="Q176" s="101"/>
      <c r="R176" s="97"/>
      <c r="S176" s="103"/>
      <c r="T176" s="104"/>
      <c r="U176" s="96">
        <v>1</v>
      </c>
      <c r="V176" s="97">
        <v>6</v>
      </c>
      <c r="W176" s="97"/>
      <c r="X176" s="98">
        <v>1</v>
      </c>
    </row>
    <row r="177" spans="1:240" x14ac:dyDescent="0.2">
      <c r="A177" s="4"/>
      <c r="B177" s="278"/>
      <c r="C177" s="105" t="s">
        <v>294</v>
      </c>
      <c r="D177" s="99" t="s">
        <v>295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>
        <v>1</v>
      </c>
      <c r="W177" s="97"/>
      <c r="X177" s="98"/>
    </row>
    <row r="178" spans="1:240" x14ac:dyDescent="0.2">
      <c r="A178" s="4"/>
      <c r="B178" s="278"/>
      <c r="C178" s="105" t="s">
        <v>296</v>
      </c>
      <c r="D178" s="99" t="s">
        <v>47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4"/>
      <c r="B179" s="278"/>
      <c r="C179" s="105" t="s">
        <v>297</v>
      </c>
      <c r="D179" s="99" t="s">
        <v>298</v>
      </c>
      <c r="E179" s="100">
        <v>12</v>
      </c>
      <c r="F179" s="97">
        <v>5</v>
      </c>
      <c r="G179" s="101">
        <f>E179-F179</f>
        <v>7</v>
      </c>
      <c r="H179" s="102">
        <f>F179/E179</f>
        <v>0.41666666666666669</v>
      </c>
      <c r="I179" s="101">
        <v>29</v>
      </c>
      <c r="J179" s="97">
        <v>9</v>
      </c>
      <c r="K179" s="103">
        <f>I179-J179</f>
        <v>20</v>
      </c>
      <c r="L179" s="104">
        <f>J179/I179</f>
        <v>0.31034482758620691</v>
      </c>
      <c r="M179" s="101">
        <v>2</v>
      </c>
      <c r="N179" s="97">
        <v>0</v>
      </c>
      <c r="O179" s="103">
        <f>M179-N179</f>
        <v>2</v>
      </c>
      <c r="P179" s="102">
        <f>N179/M179</f>
        <v>0</v>
      </c>
      <c r="Q179" s="101">
        <v>2</v>
      </c>
      <c r="R179" s="97">
        <v>0</v>
      </c>
      <c r="S179" s="103">
        <f>Q179-R179</f>
        <v>2</v>
      </c>
      <c r="T179" s="102">
        <f>R179/Q179</f>
        <v>0</v>
      </c>
      <c r="U179" s="96"/>
      <c r="V179" s="97">
        <v>7</v>
      </c>
      <c r="W179" s="97">
        <v>1</v>
      </c>
      <c r="X179" s="98"/>
    </row>
    <row r="180" spans="1:240" x14ac:dyDescent="0.2">
      <c r="A180" s="4"/>
      <c r="B180" s="278"/>
      <c r="C180" s="105" t="s">
        <v>299</v>
      </c>
      <c r="D180" s="99" t="s">
        <v>300</v>
      </c>
      <c r="E180" s="100"/>
      <c r="F180" s="97"/>
      <c r="G180" s="101"/>
      <c r="H180" s="102"/>
      <c r="I180" s="101"/>
      <c r="J180" s="97"/>
      <c r="K180" s="103"/>
      <c r="L180" s="104"/>
      <c r="M180" s="101"/>
      <c r="N180" s="97"/>
      <c r="O180" s="103"/>
      <c r="P180" s="102"/>
      <c r="Q180" s="101"/>
      <c r="R180" s="97"/>
      <c r="S180" s="103"/>
      <c r="T180" s="104"/>
      <c r="U180" s="96"/>
      <c r="V180" s="97"/>
      <c r="W180" s="97"/>
      <c r="X180" s="98"/>
    </row>
    <row r="181" spans="1:240" x14ac:dyDescent="0.2">
      <c r="A181" s="279" t="s">
        <v>301</v>
      </c>
      <c r="B181" s="279"/>
      <c r="C181" s="279"/>
      <c r="D181" s="279"/>
      <c r="E181" s="58">
        <f>SUM(E138:E180)</f>
        <v>148</v>
      </c>
      <c r="F181" s="59">
        <f>SUM(F138:F180)</f>
        <v>69</v>
      </c>
      <c r="G181" s="59">
        <f>E181-F181</f>
        <v>79</v>
      </c>
      <c r="H181" s="24">
        <f>F181/E181</f>
        <v>0.46621621621621623</v>
      </c>
      <c r="I181" s="59">
        <f>SUM(I138:I180)</f>
        <v>274</v>
      </c>
      <c r="J181" s="59">
        <f>SUM(J138:J180)</f>
        <v>53</v>
      </c>
      <c r="K181" s="23">
        <f>I181-J181</f>
        <v>221</v>
      </c>
      <c r="L181" s="60">
        <f>J181/I181</f>
        <v>0.19343065693430658</v>
      </c>
      <c r="M181" s="59">
        <f>SUM(M138:M180)</f>
        <v>11</v>
      </c>
      <c r="N181" s="59">
        <f>SUM(N138:N180)</f>
        <v>0</v>
      </c>
      <c r="O181" s="23">
        <f>M181-N181</f>
        <v>11</v>
      </c>
      <c r="P181" s="24">
        <f>N181/M181</f>
        <v>0</v>
      </c>
      <c r="Q181" s="59">
        <f>SUM(Q138:Q180)</f>
        <v>20</v>
      </c>
      <c r="R181" s="59">
        <f>SUM(R138:R180)</f>
        <v>2</v>
      </c>
      <c r="S181" s="23">
        <f>Q181-R181</f>
        <v>18</v>
      </c>
      <c r="T181" s="60">
        <f>R181/Q181</f>
        <v>0.1</v>
      </c>
      <c r="U181" s="58">
        <f>SUM(U138:U180)</f>
        <v>7</v>
      </c>
      <c r="V181" s="59">
        <f>SUM(V138:V180)</f>
        <v>33</v>
      </c>
      <c r="W181" s="59">
        <f>SUM(W138:W180)</f>
        <v>2</v>
      </c>
      <c r="X181" s="62">
        <f>SUM(X138:X180)</f>
        <v>1</v>
      </c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</row>
    <row r="182" spans="1:240" x14ac:dyDescent="0.2">
      <c r="A182" s="274" t="s">
        <v>302</v>
      </c>
      <c r="B182" s="280" t="s">
        <v>303</v>
      </c>
      <c r="C182" s="106" t="s">
        <v>304</v>
      </c>
      <c r="D182" s="107" t="s">
        <v>305</v>
      </c>
      <c r="E182" s="108">
        <v>30</v>
      </c>
      <c r="F182" s="109">
        <v>11</v>
      </c>
      <c r="G182" s="110">
        <f>E182-F182</f>
        <v>19</v>
      </c>
      <c r="H182" s="111">
        <f>F182/E182</f>
        <v>0.36666666666666664</v>
      </c>
      <c r="I182" s="110">
        <v>40</v>
      </c>
      <c r="J182" s="109">
        <v>7</v>
      </c>
      <c r="K182" s="112">
        <f>I182-J182</f>
        <v>33</v>
      </c>
      <c r="L182" s="113">
        <f>J182/I182</f>
        <v>0.17499999999999999</v>
      </c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306</v>
      </c>
      <c r="D183" s="107" t="s">
        <v>307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308</v>
      </c>
      <c r="D184" s="107" t="s">
        <v>47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/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106" t="s">
        <v>309</v>
      </c>
      <c r="D185" s="107" t="s">
        <v>310</v>
      </c>
      <c r="E185" s="120"/>
      <c r="F185" s="115"/>
      <c r="G185" s="114"/>
      <c r="H185" s="117"/>
      <c r="I185" s="114"/>
      <c r="J185" s="115"/>
      <c r="K185" s="116"/>
      <c r="L185" s="118"/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107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 t="s">
        <v>311</v>
      </c>
      <c r="D186" s="107" t="s">
        <v>312</v>
      </c>
      <c r="E186" s="120">
        <v>13</v>
      </c>
      <c r="F186" s="115">
        <v>11</v>
      </c>
      <c r="G186" s="114">
        <f>E186-F186</f>
        <v>2</v>
      </c>
      <c r="H186" s="117">
        <f>F186/E186</f>
        <v>0.84615384615384615</v>
      </c>
      <c r="I186" s="114">
        <v>20</v>
      </c>
      <c r="J186" s="115">
        <v>18</v>
      </c>
      <c r="K186" s="116">
        <f>I186-J186</f>
        <v>2</v>
      </c>
      <c r="L186" s="118">
        <f>J186/I186</f>
        <v>0.9</v>
      </c>
      <c r="M186" s="114"/>
      <c r="N186" s="115"/>
      <c r="O186" s="116"/>
      <c r="P186" s="117"/>
      <c r="Q186" s="114"/>
      <c r="R186" s="115"/>
      <c r="S186" s="116"/>
      <c r="T186" s="118"/>
      <c r="U186" s="115"/>
      <c r="V186" s="115"/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313</v>
      </c>
      <c r="E187" s="120"/>
      <c r="F187" s="115"/>
      <c r="G187" s="114"/>
      <c r="H187" s="117"/>
      <c r="I187" s="114"/>
      <c r="J187" s="115"/>
      <c r="K187" s="116"/>
      <c r="L187" s="118"/>
      <c r="M187" s="114">
        <v>1</v>
      </c>
      <c r="N187" s="115">
        <v>0</v>
      </c>
      <c r="O187" s="116">
        <f>M187-N187</f>
        <v>1</v>
      </c>
      <c r="P187" s="117">
        <f>N187/M187</f>
        <v>0</v>
      </c>
      <c r="Q187" s="114">
        <v>14</v>
      </c>
      <c r="R187" s="115">
        <v>0</v>
      </c>
      <c r="S187" s="116">
        <f>Q187-R187</f>
        <v>14</v>
      </c>
      <c r="T187" s="118">
        <f>R187/Q187</f>
        <v>0</v>
      </c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 t="s">
        <v>314</v>
      </c>
      <c r="C188" s="280" t="s">
        <v>315</v>
      </c>
      <c r="D188" s="107" t="s">
        <v>316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>
        <v>1</v>
      </c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40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>
        <v>1</v>
      </c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317</v>
      </c>
      <c r="E190" s="120"/>
      <c r="F190" s="115"/>
      <c r="G190" s="114"/>
      <c r="H190" s="117"/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191</v>
      </c>
      <c r="E191" s="120">
        <v>50</v>
      </c>
      <c r="F191" s="115">
        <v>28</v>
      </c>
      <c r="G191" s="114">
        <f>E191-F191</f>
        <v>22</v>
      </c>
      <c r="H191" s="117">
        <f>F191/E191</f>
        <v>0.56000000000000005</v>
      </c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/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318</v>
      </c>
      <c r="E192" s="120">
        <v>66</v>
      </c>
      <c r="F192" s="115">
        <v>40</v>
      </c>
      <c r="G192" s="114">
        <f>E192-F192</f>
        <v>26</v>
      </c>
      <c r="H192" s="117">
        <f>F192/E192</f>
        <v>0.60606060606060608</v>
      </c>
      <c r="I192" s="114">
        <v>96</v>
      </c>
      <c r="J192" s="115">
        <v>62</v>
      </c>
      <c r="K192" s="116">
        <f>I192-J192</f>
        <v>34</v>
      </c>
      <c r="L192" s="118">
        <f>J192/I192</f>
        <v>0.64583333333333337</v>
      </c>
      <c r="M192" s="114">
        <v>14</v>
      </c>
      <c r="N192" s="115">
        <v>1</v>
      </c>
      <c r="O192" s="116">
        <f>M192-N192</f>
        <v>13</v>
      </c>
      <c r="P192" s="117">
        <f>N192/M192</f>
        <v>7.1428571428571425E-2</v>
      </c>
      <c r="Q192" s="114"/>
      <c r="R192" s="115"/>
      <c r="S192" s="116"/>
      <c r="T192" s="118"/>
      <c r="U192" s="115">
        <v>9</v>
      </c>
      <c r="V192" s="115">
        <v>19</v>
      </c>
      <c r="W192" s="115"/>
      <c r="X192" s="119">
        <v>1</v>
      </c>
      <c r="Y192"/>
      <c r="Z192"/>
      <c r="AA192"/>
      <c r="AB192"/>
    </row>
    <row r="193" spans="1:28" x14ac:dyDescent="0.2">
      <c r="A193" s="274"/>
      <c r="B193" s="280"/>
      <c r="C193" s="280"/>
      <c r="D193" s="107" t="s">
        <v>526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1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319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1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280"/>
      <c r="D195" s="107" t="s">
        <v>320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280"/>
      <c r="D196" s="107" t="s">
        <v>321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>
        <v>4</v>
      </c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322</v>
      </c>
      <c r="D197" s="107" t="s">
        <v>323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324</v>
      </c>
      <c r="D198" s="107" t="s">
        <v>61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106" t="s">
        <v>325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106" t="s">
        <v>326</v>
      </c>
      <c r="D200" s="107" t="s">
        <v>86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327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280" t="s">
        <v>328</v>
      </c>
      <c r="D202" s="107" t="s">
        <v>329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1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280"/>
      <c r="D203" s="107" t="s">
        <v>330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331</v>
      </c>
      <c r="D204" s="107" t="s">
        <v>47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332</v>
      </c>
      <c r="D205" s="107" t="s">
        <v>47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333</v>
      </c>
      <c r="D206" s="107" t="s">
        <v>334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335</v>
      </c>
      <c r="D207" s="107" t="s">
        <v>336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337</v>
      </c>
      <c r="D208" s="107" t="s">
        <v>169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28" x14ac:dyDescent="0.2">
      <c r="A209" s="274"/>
      <c r="B209" s="280"/>
      <c r="C209" s="106" t="s">
        <v>338</v>
      </c>
      <c r="D209" s="107" t="s">
        <v>339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>
        <v>2</v>
      </c>
      <c r="V209" s="115"/>
      <c r="W209" s="115"/>
      <c r="X209" s="119"/>
      <c r="Y209"/>
      <c r="Z209"/>
      <c r="AA209"/>
      <c r="AB209"/>
    </row>
    <row r="210" spans="1:28" x14ac:dyDescent="0.2">
      <c r="A210" s="274"/>
      <c r="B210" s="280" t="s">
        <v>340</v>
      </c>
      <c r="C210" s="106" t="s">
        <v>341</v>
      </c>
      <c r="D210" s="107" t="s">
        <v>342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28" x14ac:dyDescent="0.2">
      <c r="A211" s="274"/>
      <c r="B211" s="280"/>
      <c r="C211" s="106" t="s">
        <v>343</v>
      </c>
      <c r="D211" s="107" t="s">
        <v>344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28" x14ac:dyDescent="0.2">
      <c r="A212" s="274"/>
      <c r="B212" s="280"/>
      <c r="C212" s="106" t="s">
        <v>345</v>
      </c>
      <c r="D212" s="107" t="s">
        <v>180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28" x14ac:dyDescent="0.2">
      <c r="A213" s="274"/>
      <c r="B213" s="280"/>
      <c r="C213" s="106" t="s">
        <v>346</v>
      </c>
      <c r="D213" s="107" t="s">
        <v>347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28" x14ac:dyDescent="0.2">
      <c r="A214" s="274"/>
      <c r="B214" s="280"/>
      <c r="C214" s="106" t="s">
        <v>348</v>
      </c>
      <c r="D214" s="107" t="s">
        <v>349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28" x14ac:dyDescent="0.2">
      <c r="A215" s="274"/>
      <c r="B215" s="280"/>
      <c r="C215" s="106" t="s">
        <v>350</v>
      </c>
      <c r="D215" s="107" t="s">
        <v>351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28" x14ac:dyDescent="0.2">
      <c r="A216" s="274"/>
      <c r="B216" s="280"/>
      <c r="C216" s="280" t="s">
        <v>352</v>
      </c>
      <c r="D216" s="107" t="s">
        <v>353</v>
      </c>
      <c r="E216" s="120">
        <v>10</v>
      </c>
      <c r="F216" s="115">
        <v>9</v>
      </c>
      <c r="G216" s="114">
        <f>E216-F216</f>
        <v>1</v>
      </c>
      <c r="H216" s="117">
        <f>F216/E216</f>
        <v>0.9</v>
      </c>
      <c r="I216" s="114">
        <v>10</v>
      </c>
      <c r="J216" s="115">
        <v>5</v>
      </c>
      <c r="K216" s="116">
        <f>I216-J216</f>
        <v>5</v>
      </c>
      <c r="L216" s="118">
        <f>J216/I216</f>
        <v>0.5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28" x14ac:dyDescent="0.2">
      <c r="A217" s="274"/>
      <c r="B217" s="280"/>
      <c r="C217" s="280"/>
      <c r="D217" s="107" t="s">
        <v>354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28" x14ac:dyDescent="0.2">
      <c r="A218" s="274"/>
      <c r="B218" s="280" t="s">
        <v>355</v>
      </c>
      <c r="C218" s="106" t="s">
        <v>356</v>
      </c>
      <c r="D218" s="107" t="s">
        <v>357</v>
      </c>
      <c r="E218" s="120">
        <v>1</v>
      </c>
      <c r="F218" s="115">
        <v>1</v>
      </c>
      <c r="G218" s="114">
        <f>E218-F218</f>
        <v>0</v>
      </c>
      <c r="H218" s="117">
        <f>F218/E218</f>
        <v>1</v>
      </c>
      <c r="I218" s="114">
        <v>10</v>
      </c>
      <c r="J218" s="115">
        <v>3</v>
      </c>
      <c r="K218" s="116">
        <f>I218-J218</f>
        <v>7</v>
      </c>
      <c r="L218" s="118">
        <f>J218/I218</f>
        <v>0.3</v>
      </c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28" x14ac:dyDescent="0.2">
      <c r="A219" s="274"/>
      <c r="B219" s="280"/>
      <c r="C219" s="106" t="s">
        <v>358</v>
      </c>
      <c r="D219" s="107" t="s">
        <v>359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28" x14ac:dyDescent="0.2">
      <c r="A220" s="274"/>
      <c r="B220" s="280"/>
      <c r="C220" s="106" t="s">
        <v>360</v>
      </c>
      <c r="D220" s="107" t="s">
        <v>361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28" x14ac:dyDescent="0.2">
      <c r="A221" s="274"/>
      <c r="B221" s="280"/>
      <c r="C221" s="106" t="s">
        <v>362</v>
      </c>
      <c r="D221" s="107" t="s">
        <v>290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28" x14ac:dyDescent="0.2">
      <c r="A222" s="274"/>
      <c r="B222" s="280"/>
      <c r="C222" s="106" t="s">
        <v>363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28" x14ac:dyDescent="0.2">
      <c r="A223" s="274"/>
      <c r="B223" s="280"/>
      <c r="C223" s="106" t="s">
        <v>364</v>
      </c>
      <c r="D223" s="107" t="s">
        <v>89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</row>
    <row r="224" spans="1:28" x14ac:dyDescent="0.2">
      <c r="A224" s="274"/>
      <c r="B224" s="280"/>
      <c r="C224" s="106" t="s">
        <v>365</v>
      </c>
      <c r="D224" s="107" t="s">
        <v>47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</row>
    <row r="225" spans="1:38" x14ac:dyDescent="0.2">
      <c r="A225" s="274"/>
      <c r="B225" s="280"/>
      <c r="C225" s="106" t="s">
        <v>366</v>
      </c>
      <c r="D225" s="107" t="s">
        <v>367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2</v>
      </c>
      <c r="W225" s="115"/>
      <c r="X225" s="119"/>
      <c r="Y225"/>
      <c r="Z225"/>
      <c r="AA225"/>
      <c r="AB225"/>
    </row>
    <row r="226" spans="1:38" x14ac:dyDescent="0.2">
      <c r="A226" s="274"/>
      <c r="B226" s="280"/>
      <c r="C226" s="280" t="s">
        <v>368</v>
      </c>
      <c r="D226" s="107" t="s">
        <v>369</v>
      </c>
      <c r="E226" s="120">
        <v>10</v>
      </c>
      <c r="F226" s="115">
        <v>7</v>
      </c>
      <c r="G226" s="114">
        <f>E226-F226</f>
        <v>3</v>
      </c>
      <c r="H226" s="117">
        <f>F226/E226</f>
        <v>0.7</v>
      </c>
      <c r="I226" s="114">
        <v>9</v>
      </c>
      <c r="J226" s="115">
        <v>8</v>
      </c>
      <c r="K226" s="116">
        <f>I226-J226</f>
        <v>1</v>
      </c>
      <c r="L226" s="118">
        <f>J226/I226</f>
        <v>0.88888888888888884</v>
      </c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280"/>
      <c r="D227" s="107" t="s">
        <v>370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74"/>
      <c r="B228" s="280"/>
      <c r="C228" s="106" t="s">
        <v>371</v>
      </c>
      <c r="D228" s="107" t="s">
        <v>159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74"/>
      <c r="B229" s="280"/>
      <c r="C229" s="106" t="s">
        <v>372</v>
      </c>
      <c r="D229" s="107" t="s">
        <v>47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373</v>
      </c>
      <c r="D230" s="107" t="s">
        <v>374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375</v>
      </c>
      <c r="D231" s="107" t="s">
        <v>376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38" x14ac:dyDescent="0.2">
      <c r="A232" s="274"/>
      <c r="B232" s="280"/>
      <c r="C232" s="106" t="s">
        <v>377</v>
      </c>
      <c r="D232" s="107" t="s">
        <v>378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106" t="s">
        <v>379</v>
      </c>
      <c r="D233" s="107" t="s">
        <v>256</v>
      </c>
      <c r="E233" s="120"/>
      <c r="F233" s="115"/>
      <c r="G233" s="114"/>
      <c r="H233" s="117"/>
      <c r="I233" s="114"/>
      <c r="J233" s="115"/>
      <c r="K233" s="116"/>
      <c r="L233" s="118"/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 t="s">
        <v>380</v>
      </c>
      <c r="C234" s="280" t="s">
        <v>381</v>
      </c>
      <c r="D234" s="107" t="s">
        <v>382</v>
      </c>
      <c r="E234" s="120"/>
      <c r="F234" s="115"/>
      <c r="G234" s="114"/>
      <c r="H234" s="117"/>
      <c r="I234" s="114"/>
      <c r="J234" s="115"/>
      <c r="K234" s="116"/>
      <c r="L234" s="118"/>
      <c r="M234" s="114"/>
      <c r="N234" s="115"/>
      <c r="O234" s="116"/>
      <c r="P234" s="117"/>
      <c r="Q234" s="114"/>
      <c r="R234" s="115"/>
      <c r="S234" s="116"/>
      <c r="T234" s="118"/>
      <c r="U234" s="115"/>
      <c r="V234" s="115">
        <v>1</v>
      </c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136</v>
      </c>
      <c r="E235" s="120">
        <v>20</v>
      </c>
      <c r="F235" s="115">
        <v>5</v>
      </c>
      <c r="G235" s="114">
        <f>E235-F235</f>
        <v>15</v>
      </c>
      <c r="H235" s="117">
        <f>F235/E235</f>
        <v>0.25</v>
      </c>
      <c r="I235" s="114">
        <v>60</v>
      </c>
      <c r="J235" s="115">
        <v>4</v>
      </c>
      <c r="K235" s="116">
        <f>I235-J235</f>
        <v>56</v>
      </c>
      <c r="L235" s="118">
        <f>J235/I235</f>
        <v>6.6666666666666666E-2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280"/>
      <c r="D236" s="107" t="s">
        <v>71</v>
      </c>
      <c r="E236" s="120">
        <v>4</v>
      </c>
      <c r="F236" s="115">
        <v>3</v>
      </c>
      <c r="G236" s="114">
        <f>E236-F236</f>
        <v>1</v>
      </c>
      <c r="H236" s="117">
        <f>F236/E236</f>
        <v>0.75</v>
      </c>
      <c r="I236" s="114">
        <v>14</v>
      </c>
      <c r="J236" s="115">
        <v>1</v>
      </c>
      <c r="K236" s="116">
        <f>I236-J236</f>
        <v>13</v>
      </c>
      <c r="L236" s="118">
        <f>J236/I236</f>
        <v>7.1428571428571425E-2</v>
      </c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280"/>
      <c r="D237" s="107" t="s">
        <v>383</v>
      </c>
      <c r="E237" s="120">
        <v>2</v>
      </c>
      <c r="F237" s="115">
        <v>0</v>
      </c>
      <c r="G237" s="114">
        <f>E237-F237</f>
        <v>2</v>
      </c>
      <c r="H237" s="117">
        <f>F237/E237</f>
        <v>0</v>
      </c>
      <c r="I237" s="114">
        <v>4</v>
      </c>
      <c r="J237" s="115">
        <v>2</v>
      </c>
      <c r="K237" s="116">
        <f>I237-J237</f>
        <v>2</v>
      </c>
      <c r="L237" s="118">
        <f>J237/I237</f>
        <v>0.5</v>
      </c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384</v>
      </c>
      <c r="D238" s="107" t="s">
        <v>385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386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387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>
        <v>1</v>
      </c>
      <c r="Y240"/>
      <c r="Z240"/>
      <c r="AA240"/>
      <c r="AB240"/>
    </row>
    <row r="241" spans="1:240" x14ac:dyDescent="0.2">
      <c r="A241" s="274"/>
      <c r="B241" s="280"/>
      <c r="C241" s="106" t="s">
        <v>388</v>
      </c>
      <c r="D241" s="107" t="s">
        <v>256</v>
      </c>
      <c r="E241" s="120"/>
      <c r="F241" s="115"/>
      <c r="G241" s="114"/>
      <c r="H241" s="117"/>
      <c r="I241" s="114"/>
      <c r="J241" s="115"/>
      <c r="K241" s="116"/>
      <c r="L241" s="118"/>
      <c r="M241" s="114"/>
      <c r="N241" s="115"/>
      <c r="O241" s="116"/>
      <c r="P241" s="117"/>
      <c r="Q241" s="114"/>
      <c r="R241" s="115"/>
      <c r="S241" s="116"/>
      <c r="T241" s="118"/>
      <c r="U241" s="115"/>
      <c r="V241" s="115"/>
      <c r="W241" s="115"/>
      <c r="X241" s="119"/>
      <c r="Y241"/>
      <c r="Z241"/>
      <c r="AA241"/>
      <c r="AB241"/>
    </row>
    <row r="242" spans="1:240" x14ac:dyDescent="0.2">
      <c r="A242" s="274"/>
      <c r="B242" s="280"/>
      <c r="C242" s="106" t="s">
        <v>389</v>
      </c>
      <c r="D242" s="107" t="s">
        <v>47</v>
      </c>
      <c r="E242" s="120"/>
      <c r="F242" s="115"/>
      <c r="G242" s="114"/>
      <c r="H242" s="117"/>
      <c r="I242" s="114"/>
      <c r="J242" s="115"/>
      <c r="K242" s="116"/>
      <c r="L242" s="118"/>
      <c r="M242" s="114"/>
      <c r="N242" s="115"/>
      <c r="O242" s="116"/>
      <c r="P242" s="117"/>
      <c r="Q242" s="114"/>
      <c r="R242" s="115"/>
      <c r="S242" s="116"/>
      <c r="T242" s="118"/>
      <c r="U242" s="115"/>
      <c r="V242" s="115"/>
      <c r="W242" s="115"/>
      <c r="X242" s="119"/>
      <c r="Y242"/>
      <c r="Z242"/>
      <c r="AA242"/>
      <c r="AB242"/>
    </row>
    <row r="243" spans="1:240" ht="14.65" customHeight="1" x14ac:dyDescent="0.2">
      <c r="A243" s="1" t="s">
        <v>390</v>
      </c>
      <c r="B243" s="1"/>
      <c r="C243" s="1"/>
      <c r="D243" s="1"/>
      <c r="E243" s="58">
        <f>SUM(E182:E242)</f>
        <v>206</v>
      </c>
      <c r="F243" s="59">
        <f>SUM(F182:F242)</f>
        <v>115</v>
      </c>
      <c r="G243" s="59">
        <f>E243-F243</f>
        <v>91</v>
      </c>
      <c r="H243" s="24">
        <f>F243/E243</f>
        <v>0.55825242718446599</v>
      </c>
      <c r="I243" s="59">
        <f>SUM(I182:I242)</f>
        <v>263</v>
      </c>
      <c r="J243" s="59">
        <f>SUM(J182:J242)</f>
        <v>110</v>
      </c>
      <c r="K243" s="59">
        <f>I243-J243</f>
        <v>153</v>
      </c>
      <c r="L243" s="60">
        <f>J243/I243</f>
        <v>0.41825095057034223</v>
      </c>
      <c r="M243" s="59">
        <f>SUM(M182:M242)</f>
        <v>15</v>
      </c>
      <c r="N243" s="59">
        <f>SUM(N182:N242)</f>
        <v>1</v>
      </c>
      <c r="O243" s="59">
        <f>M243-N243</f>
        <v>14</v>
      </c>
      <c r="P243" s="24">
        <f>N243/M243</f>
        <v>6.6666666666666666E-2</v>
      </c>
      <c r="Q243" s="59">
        <f>SUM(Q182:Q242)</f>
        <v>14</v>
      </c>
      <c r="R243" s="59">
        <f>SUM(R182:R242)</f>
        <v>0</v>
      </c>
      <c r="S243" s="59">
        <f>Q243-R243</f>
        <v>14</v>
      </c>
      <c r="T243" s="60">
        <f>R243/Q243</f>
        <v>0</v>
      </c>
      <c r="U243" s="59">
        <f>SUM(U182:U242)</f>
        <v>11</v>
      </c>
      <c r="V243" s="59">
        <f>SUM(V182:V242)</f>
        <v>139</v>
      </c>
      <c r="W243" s="59">
        <f>SUM(W182:W242)</f>
        <v>0</v>
      </c>
      <c r="X243" s="62">
        <f>SUM(X182:X242)</f>
        <v>2</v>
      </c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14.65" customHeight="1" x14ac:dyDescent="0.2">
      <c r="A244" s="1" t="s">
        <v>391</v>
      </c>
      <c r="B244" s="1">
        <f>B82+B137+B181+B243</f>
        <v>0</v>
      </c>
      <c r="C244" s="1" t="e">
        <f>C73+C128+C173+C243</f>
        <v>#VALUE!</v>
      </c>
      <c r="D244" s="1" t="e">
        <f>D73+D128+D173+D243</f>
        <v>#VALUE!</v>
      </c>
      <c r="E244" s="121">
        <f>E82+E137+E181+E243</f>
        <v>1085</v>
      </c>
      <c r="F244" s="122">
        <f>F82+F137+F181+F243</f>
        <v>737</v>
      </c>
      <c r="G244" s="122">
        <f>G82+G137+G181+G243</f>
        <v>348</v>
      </c>
      <c r="H244" s="123">
        <f>F244/E244</f>
        <v>0.6792626728110599</v>
      </c>
      <c r="I244" s="122">
        <f>I82+I137+I181+I243</f>
        <v>1489</v>
      </c>
      <c r="J244" s="122">
        <f>J82+J137+J181+J243</f>
        <v>616</v>
      </c>
      <c r="K244" s="122">
        <f>K82+K137+K181+K243</f>
        <v>873</v>
      </c>
      <c r="L244" s="124">
        <f>J244/I244</f>
        <v>0.4137004701141706</v>
      </c>
      <c r="M244" s="122">
        <f>M82+M137+M181+M243</f>
        <v>44</v>
      </c>
      <c r="N244" s="122">
        <f>N82+N137+N181+N243</f>
        <v>12</v>
      </c>
      <c r="O244" s="122">
        <f>O82+O137+O181+O243</f>
        <v>32</v>
      </c>
      <c r="P244" s="123">
        <f>N244/M244</f>
        <v>0.27272727272727271</v>
      </c>
      <c r="Q244" s="122">
        <f>Q82+Q137+Q181+Q243</f>
        <v>59</v>
      </c>
      <c r="R244" s="122">
        <f>R82+R137+R181+R243</f>
        <v>13</v>
      </c>
      <c r="S244" s="122">
        <f>S82+S137+S181+S243</f>
        <v>46</v>
      </c>
      <c r="T244" s="124">
        <f>R244/Q244</f>
        <v>0.22033898305084745</v>
      </c>
      <c r="U244" s="121">
        <f>U82+U137+U181+U243</f>
        <v>47</v>
      </c>
      <c r="V244" s="122">
        <f>V82+V137+V181+V243</f>
        <v>255</v>
      </c>
      <c r="W244" s="122">
        <f>W82+W137+W181+W243</f>
        <v>3</v>
      </c>
      <c r="X244" s="125">
        <f>X82+X137+X181+X243</f>
        <v>18</v>
      </c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4.65" customHeight="1" x14ac:dyDescent="0.2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15"/>
      <c r="P245" s="126"/>
      <c r="Q245" s="15"/>
      <c r="R245" s="15"/>
      <c r="S245" s="15"/>
      <c r="T245" s="127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x14ac:dyDescent="0.2">
      <c r="A246" s="16"/>
      <c r="C246" s="16"/>
      <c r="E246" s="15"/>
      <c r="F246" s="15"/>
      <c r="G246" s="15"/>
      <c r="H246" s="126"/>
      <c r="I246" s="15"/>
      <c r="J246" s="15"/>
      <c r="K246" s="15"/>
      <c r="L246" s="15"/>
      <c r="M246" s="15"/>
      <c r="N246" s="15"/>
      <c r="O246" s="15"/>
      <c r="P246" s="126"/>
      <c r="Q246" s="15"/>
      <c r="R246" s="15"/>
      <c r="S246" s="15"/>
      <c r="T246" s="127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1.75" customHeight="1" x14ac:dyDescent="0.2">
      <c r="A247" s="282" t="s">
        <v>0</v>
      </c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9.350000000000001" customHeight="1" x14ac:dyDescent="0.2">
      <c r="A248" s="283" t="s">
        <v>1</v>
      </c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9.350000000000001" customHeight="1" x14ac:dyDescent="0.2">
      <c r="A249" s="283" t="s">
        <v>392</v>
      </c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20.25" x14ac:dyDescent="0.2">
      <c r="A250" s="284" t="s">
        <v>531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8.2" customHeight="1" x14ac:dyDescent="0.2">
      <c r="A251" s="285" t="s">
        <v>394</v>
      </c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30" customHeight="1" x14ac:dyDescent="0.2">
      <c r="A252" s="286" t="s">
        <v>395</v>
      </c>
      <c r="B252" s="286" t="s">
        <v>5</v>
      </c>
      <c r="C252" s="286" t="s">
        <v>6</v>
      </c>
      <c r="D252" s="286" t="s">
        <v>7</v>
      </c>
      <c r="E252" s="287" t="s">
        <v>8</v>
      </c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5" t="s">
        <v>396</v>
      </c>
      <c r="V252" s="5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4.65" customHeight="1" x14ac:dyDescent="0.2">
      <c r="A253" s="286"/>
      <c r="B253" s="286"/>
      <c r="C253" s="286"/>
      <c r="D253" s="286"/>
      <c r="E253" s="287" t="s">
        <v>10</v>
      </c>
      <c r="F253" s="287"/>
      <c r="G253" s="287"/>
      <c r="H253" s="287"/>
      <c r="I253" s="287"/>
      <c r="J253" s="287"/>
      <c r="K253" s="287"/>
      <c r="L253" s="287"/>
      <c r="M253" s="287" t="s">
        <v>11</v>
      </c>
      <c r="N253" s="287"/>
      <c r="O253" s="287"/>
      <c r="P253" s="287"/>
      <c r="Q253" s="287"/>
      <c r="R253" s="287"/>
      <c r="S253" s="287"/>
      <c r="T253" s="287"/>
      <c r="U253" s="288" t="s">
        <v>10</v>
      </c>
      <c r="V253" s="288"/>
      <c r="W253" s="5" t="s">
        <v>12</v>
      </c>
      <c r="X253" s="5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4.65" customHeight="1" x14ac:dyDescent="0.2">
      <c r="A254" s="286"/>
      <c r="B254" s="286"/>
      <c r="C254" s="286"/>
      <c r="D254" s="286"/>
      <c r="E254" s="287" t="s">
        <v>13</v>
      </c>
      <c r="F254" s="287"/>
      <c r="G254" s="287"/>
      <c r="H254" s="287"/>
      <c r="I254" s="287" t="s">
        <v>14</v>
      </c>
      <c r="J254" s="287"/>
      <c r="K254" s="287"/>
      <c r="L254" s="287"/>
      <c r="M254" s="287" t="s">
        <v>13</v>
      </c>
      <c r="N254" s="287"/>
      <c r="O254" s="287"/>
      <c r="P254" s="287"/>
      <c r="Q254" s="287" t="s">
        <v>14</v>
      </c>
      <c r="R254" s="287"/>
      <c r="S254" s="287"/>
      <c r="T254" s="287"/>
      <c r="U254" s="288"/>
      <c r="V254" s="288"/>
      <c r="W254" s="5"/>
      <c r="X254" s="5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22.5" x14ac:dyDescent="0.2">
      <c r="A255" s="286"/>
      <c r="B255" s="286"/>
      <c r="C255" s="286"/>
      <c r="D255" s="286"/>
      <c r="E255" s="128" t="s">
        <v>15</v>
      </c>
      <c r="F255" s="128" t="s">
        <v>16</v>
      </c>
      <c r="G255" s="128" t="s">
        <v>17</v>
      </c>
      <c r="H255" s="129" t="s">
        <v>18</v>
      </c>
      <c r="I255" s="128" t="s">
        <v>15</v>
      </c>
      <c r="J255" s="128" t="s">
        <v>16</v>
      </c>
      <c r="K255" s="128" t="s">
        <v>17</v>
      </c>
      <c r="L255" s="128" t="s">
        <v>18</v>
      </c>
      <c r="M255" s="128" t="s">
        <v>15</v>
      </c>
      <c r="N255" s="128" t="s">
        <v>16</v>
      </c>
      <c r="O255" s="128" t="s">
        <v>17</v>
      </c>
      <c r="P255" s="129" t="s">
        <v>18</v>
      </c>
      <c r="Q255" s="128" t="s">
        <v>15</v>
      </c>
      <c r="R255" s="128" t="s">
        <v>16</v>
      </c>
      <c r="S255" s="128" t="s">
        <v>17</v>
      </c>
      <c r="T255" s="128" t="s">
        <v>18</v>
      </c>
      <c r="U255" s="128" t="s">
        <v>13</v>
      </c>
      <c r="V255" s="128" t="s">
        <v>19</v>
      </c>
      <c r="W255" s="128" t="s">
        <v>13</v>
      </c>
      <c r="X255" s="21" t="s">
        <v>19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89" t="s">
        <v>397</v>
      </c>
      <c r="B256" s="289"/>
      <c r="C256" s="289"/>
      <c r="D256" s="289"/>
      <c r="E256" s="130">
        <f>E82</f>
        <v>575</v>
      </c>
      <c r="F256" s="131">
        <f>F82</f>
        <v>457</v>
      </c>
      <c r="G256" s="130">
        <f>G82</f>
        <v>118</v>
      </c>
      <c r="H256" s="132">
        <f>F256/E256</f>
        <v>0.7947826086956522</v>
      </c>
      <c r="I256" s="130">
        <f t="shared" ref="I256:O256" si="0">(I82)</f>
        <v>768</v>
      </c>
      <c r="J256" s="131">
        <f t="shared" si="0"/>
        <v>359</v>
      </c>
      <c r="K256" s="130">
        <f t="shared" si="0"/>
        <v>409</v>
      </c>
      <c r="L256" s="132">
        <f t="shared" si="0"/>
        <v>0.46744791666666669</v>
      </c>
      <c r="M256" s="130">
        <f t="shared" si="0"/>
        <v>16</v>
      </c>
      <c r="N256" s="131">
        <f t="shared" si="0"/>
        <v>10</v>
      </c>
      <c r="O256" s="130">
        <f t="shared" si="0"/>
        <v>6</v>
      </c>
      <c r="P256" s="132">
        <f t="shared" ref="P256:X256" si="1">P82</f>
        <v>0.625</v>
      </c>
      <c r="Q256" s="130">
        <f t="shared" si="1"/>
        <v>22</v>
      </c>
      <c r="R256" s="131">
        <f t="shared" si="1"/>
        <v>9</v>
      </c>
      <c r="S256" s="130">
        <f t="shared" si="1"/>
        <v>13</v>
      </c>
      <c r="T256" s="132">
        <f t="shared" si="1"/>
        <v>0.40909090909090912</v>
      </c>
      <c r="U256" s="133">
        <f t="shared" si="1"/>
        <v>12</v>
      </c>
      <c r="V256" s="133">
        <f t="shared" si="1"/>
        <v>36</v>
      </c>
      <c r="W256" s="133">
        <f t="shared" si="1"/>
        <v>1</v>
      </c>
      <c r="X256" s="134">
        <f t="shared" si="1"/>
        <v>14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0" t="s">
        <v>398</v>
      </c>
      <c r="B257" s="290"/>
      <c r="C257" s="290"/>
      <c r="D257" s="290"/>
      <c r="E257" s="135">
        <f>E137</f>
        <v>156</v>
      </c>
      <c r="F257" s="136">
        <f>F137</f>
        <v>96</v>
      </c>
      <c r="G257" s="135">
        <f>G137</f>
        <v>60</v>
      </c>
      <c r="H257" s="137">
        <f>F257/E257</f>
        <v>0.61538461538461542</v>
      </c>
      <c r="I257" s="135">
        <f>I137</f>
        <v>184</v>
      </c>
      <c r="J257" s="136">
        <f>J137</f>
        <v>94</v>
      </c>
      <c r="K257" s="135">
        <f>K137</f>
        <v>90</v>
      </c>
      <c r="L257" s="137">
        <f>L137</f>
        <v>0.51086956521739135</v>
      </c>
      <c r="M257" s="135">
        <f>(M137)</f>
        <v>2</v>
      </c>
      <c r="N257" s="136">
        <f>(N137)</f>
        <v>1</v>
      </c>
      <c r="O257" s="135">
        <f>(O137)</f>
        <v>1</v>
      </c>
      <c r="P257" s="137">
        <f>(P137)</f>
        <v>0.5</v>
      </c>
      <c r="Q257" s="135">
        <f t="shared" ref="Q257:X257" si="2">Q137</f>
        <v>3</v>
      </c>
      <c r="R257" s="136">
        <f t="shared" si="2"/>
        <v>2</v>
      </c>
      <c r="S257" s="135">
        <f t="shared" si="2"/>
        <v>1</v>
      </c>
      <c r="T257" s="137">
        <f t="shared" si="2"/>
        <v>0.66666666666666663</v>
      </c>
      <c r="U257" s="136">
        <f t="shared" si="2"/>
        <v>17</v>
      </c>
      <c r="V257" s="136">
        <f t="shared" si="2"/>
        <v>47</v>
      </c>
      <c r="W257" s="136">
        <f t="shared" si="2"/>
        <v>0</v>
      </c>
      <c r="X257" s="138">
        <f t="shared" si="2"/>
        <v>1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1" t="s">
        <v>399</v>
      </c>
      <c r="B258" s="291"/>
      <c r="C258" s="291"/>
      <c r="D258" s="291"/>
      <c r="E258" s="139">
        <f t="shared" ref="E258:X258" si="3">E181</f>
        <v>148</v>
      </c>
      <c r="F258" s="140">
        <f t="shared" si="3"/>
        <v>69</v>
      </c>
      <c r="G258" s="139">
        <f t="shared" si="3"/>
        <v>79</v>
      </c>
      <c r="H258" s="141">
        <f t="shared" si="3"/>
        <v>0.46621621621621623</v>
      </c>
      <c r="I258" s="139">
        <f t="shared" si="3"/>
        <v>274</v>
      </c>
      <c r="J258" s="140">
        <f t="shared" si="3"/>
        <v>53</v>
      </c>
      <c r="K258" s="139">
        <f t="shared" si="3"/>
        <v>221</v>
      </c>
      <c r="L258" s="141">
        <f t="shared" si="3"/>
        <v>0.19343065693430658</v>
      </c>
      <c r="M258" s="139">
        <f t="shared" si="3"/>
        <v>11</v>
      </c>
      <c r="N258" s="140">
        <f t="shared" si="3"/>
        <v>0</v>
      </c>
      <c r="O258" s="139">
        <f t="shared" si="3"/>
        <v>11</v>
      </c>
      <c r="P258" s="141">
        <f t="shared" si="3"/>
        <v>0</v>
      </c>
      <c r="Q258" s="139">
        <f t="shared" si="3"/>
        <v>20</v>
      </c>
      <c r="R258" s="140">
        <f t="shared" si="3"/>
        <v>2</v>
      </c>
      <c r="S258" s="139">
        <f t="shared" si="3"/>
        <v>18</v>
      </c>
      <c r="T258" s="141">
        <f t="shared" si="3"/>
        <v>0.1</v>
      </c>
      <c r="U258" s="142">
        <f t="shared" si="3"/>
        <v>7</v>
      </c>
      <c r="V258" s="142">
        <f t="shared" si="3"/>
        <v>33</v>
      </c>
      <c r="W258" s="142">
        <f t="shared" si="3"/>
        <v>2</v>
      </c>
      <c r="X258" s="143">
        <f t="shared" si="3"/>
        <v>1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ht="15.75" x14ac:dyDescent="0.2">
      <c r="A259" s="292" t="s">
        <v>400</v>
      </c>
      <c r="B259" s="292"/>
      <c r="C259" s="292"/>
      <c r="D259" s="292"/>
      <c r="E259" s="144">
        <f t="shared" ref="E259:X259" si="4">E243</f>
        <v>206</v>
      </c>
      <c r="F259" s="145">
        <f t="shared" si="4"/>
        <v>115</v>
      </c>
      <c r="G259" s="144">
        <f t="shared" si="4"/>
        <v>91</v>
      </c>
      <c r="H259" s="146">
        <f t="shared" si="4"/>
        <v>0.55825242718446599</v>
      </c>
      <c r="I259" s="144">
        <f t="shared" si="4"/>
        <v>263</v>
      </c>
      <c r="J259" s="145">
        <f t="shared" si="4"/>
        <v>110</v>
      </c>
      <c r="K259" s="144">
        <f t="shared" si="4"/>
        <v>153</v>
      </c>
      <c r="L259" s="146">
        <f t="shared" si="4"/>
        <v>0.41825095057034223</v>
      </c>
      <c r="M259" s="144">
        <f t="shared" si="4"/>
        <v>15</v>
      </c>
      <c r="N259" s="145">
        <f t="shared" si="4"/>
        <v>1</v>
      </c>
      <c r="O259" s="144">
        <f t="shared" si="4"/>
        <v>14</v>
      </c>
      <c r="P259" s="146">
        <f t="shared" si="4"/>
        <v>6.6666666666666666E-2</v>
      </c>
      <c r="Q259" s="144">
        <f t="shared" si="4"/>
        <v>14</v>
      </c>
      <c r="R259" s="145">
        <f t="shared" si="4"/>
        <v>0</v>
      </c>
      <c r="S259" s="144">
        <f t="shared" si="4"/>
        <v>14</v>
      </c>
      <c r="T259" s="146">
        <f t="shared" si="4"/>
        <v>0</v>
      </c>
      <c r="U259" s="145">
        <f t="shared" si="4"/>
        <v>11</v>
      </c>
      <c r="V259" s="145">
        <f t="shared" si="4"/>
        <v>139</v>
      </c>
      <c r="W259" s="145">
        <f t="shared" si="4"/>
        <v>0</v>
      </c>
      <c r="X259" s="147">
        <f t="shared" si="4"/>
        <v>2</v>
      </c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5.75" x14ac:dyDescent="0.2">
      <c r="A260" s="293" t="s">
        <v>401</v>
      </c>
      <c r="B260" s="293"/>
      <c r="C260" s="293"/>
      <c r="D260" s="293"/>
      <c r="E260" s="148">
        <f t="shared" ref="E260:X260" si="5">E244</f>
        <v>1085</v>
      </c>
      <c r="F260" s="148">
        <f t="shared" si="5"/>
        <v>737</v>
      </c>
      <c r="G260" s="148">
        <f t="shared" si="5"/>
        <v>348</v>
      </c>
      <c r="H260" s="149">
        <f t="shared" si="5"/>
        <v>0.6792626728110599</v>
      </c>
      <c r="I260" s="148">
        <f t="shared" si="5"/>
        <v>1489</v>
      </c>
      <c r="J260" s="148">
        <f t="shared" si="5"/>
        <v>616</v>
      </c>
      <c r="K260" s="148">
        <f t="shared" si="5"/>
        <v>873</v>
      </c>
      <c r="L260" s="149">
        <f t="shared" si="5"/>
        <v>0.4137004701141706</v>
      </c>
      <c r="M260" s="148">
        <f t="shared" si="5"/>
        <v>44</v>
      </c>
      <c r="N260" s="148">
        <f t="shared" si="5"/>
        <v>12</v>
      </c>
      <c r="O260" s="148">
        <f t="shared" si="5"/>
        <v>32</v>
      </c>
      <c r="P260" s="149">
        <f t="shared" si="5"/>
        <v>0.27272727272727271</v>
      </c>
      <c r="Q260" s="148">
        <f t="shared" si="5"/>
        <v>59</v>
      </c>
      <c r="R260" s="148">
        <f t="shared" si="5"/>
        <v>13</v>
      </c>
      <c r="S260" s="148">
        <f t="shared" si="5"/>
        <v>46</v>
      </c>
      <c r="T260" s="149">
        <f t="shared" si="5"/>
        <v>0.22033898305084745</v>
      </c>
      <c r="U260" s="148">
        <f t="shared" si="5"/>
        <v>47</v>
      </c>
      <c r="V260" s="148">
        <f t="shared" si="5"/>
        <v>255</v>
      </c>
      <c r="W260" s="148">
        <f t="shared" si="5"/>
        <v>3</v>
      </c>
      <c r="X260" s="150">
        <f t="shared" si="5"/>
        <v>18</v>
      </c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x14ac:dyDescent="0.2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16"/>
      <c r="B262" s="16"/>
      <c r="C262" s="16"/>
      <c r="D262" s="16"/>
      <c r="H262" s="16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8.2" customHeight="1" x14ac:dyDescent="0.2">
      <c r="A263" s="285" t="s">
        <v>394</v>
      </c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 t="s">
        <v>395</v>
      </c>
      <c r="B264" s="286" t="s">
        <v>5</v>
      </c>
      <c r="C264" s="286" t="s">
        <v>6</v>
      </c>
      <c r="D264" s="286" t="s">
        <v>7</v>
      </c>
      <c r="E264" s="294" t="s">
        <v>8</v>
      </c>
      <c r="F264" s="294"/>
      <c r="G264" s="294"/>
      <c r="H264" s="294"/>
      <c r="I264" s="294"/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x14ac:dyDescent="0.2">
      <c r="A265" s="286"/>
      <c r="B265" s="286"/>
      <c r="C265" s="286"/>
      <c r="D265" s="286"/>
      <c r="E265" s="294"/>
      <c r="F265" s="294"/>
      <c r="G265" s="294"/>
      <c r="H265" s="294"/>
      <c r="I265" s="294"/>
      <c r="J265" s="294"/>
      <c r="K265" s="294"/>
      <c r="L265" s="294"/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4.65" customHeight="1" x14ac:dyDescent="0.2">
      <c r="A266" s="286"/>
      <c r="B266" s="286"/>
      <c r="C266" s="286"/>
      <c r="D266" s="286"/>
      <c r="E266" s="287" t="s">
        <v>13</v>
      </c>
      <c r="F266" s="287"/>
      <c r="G266" s="287"/>
      <c r="H266" s="287"/>
      <c r="I266" s="294" t="s">
        <v>14</v>
      </c>
      <c r="J266" s="294"/>
      <c r="K266" s="294"/>
      <c r="L266" s="294"/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22.5" x14ac:dyDescent="0.2">
      <c r="A267" s="286"/>
      <c r="B267" s="286"/>
      <c r="C267" s="286"/>
      <c r="D267" s="286"/>
      <c r="E267" s="128" t="s">
        <v>15</v>
      </c>
      <c r="F267" s="128" t="s">
        <v>16</v>
      </c>
      <c r="G267" s="128" t="s">
        <v>17</v>
      </c>
      <c r="H267" s="129" t="s">
        <v>18</v>
      </c>
      <c r="I267" s="128" t="s">
        <v>15</v>
      </c>
      <c r="J267" s="128" t="s">
        <v>16</v>
      </c>
      <c r="K267" s="128" t="s">
        <v>17</v>
      </c>
      <c r="L267" s="21" t="s">
        <v>18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89" t="s">
        <v>397</v>
      </c>
      <c r="B268" s="289"/>
      <c r="C268" s="289"/>
      <c r="D268" s="289"/>
      <c r="E268" s="130">
        <f t="shared" ref="E268:G272" si="6">E256+M256</f>
        <v>591</v>
      </c>
      <c r="F268" s="131">
        <f t="shared" si="6"/>
        <v>467</v>
      </c>
      <c r="G268" s="130">
        <f t="shared" si="6"/>
        <v>124</v>
      </c>
      <c r="H268" s="132">
        <f>F268/E268</f>
        <v>0.79018612521150589</v>
      </c>
      <c r="I268" s="130">
        <f t="shared" ref="I268:K272" si="7">I256+Q256</f>
        <v>790</v>
      </c>
      <c r="J268" s="131">
        <f t="shared" si="7"/>
        <v>368</v>
      </c>
      <c r="K268" s="130">
        <f t="shared" si="7"/>
        <v>422</v>
      </c>
      <c r="L268" s="151">
        <f>J268/I268</f>
        <v>0.46582278481012657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5" t="s">
        <v>398</v>
      </c>
      <c r="B269" s="295"/>
      <c r="C269" s="295"/>
      <c r="D269" s="295"/>
      <c r="E269" s="152">
        <f t="shared" si="6"/>
        <v>158</v>
      </c>
      <c r="F269" s="153">
        <f t="shared" si="6"/>
        <v>97</v>
      </c>
      <c r="G269" s="152">
        <f t="shared" si="6"/>
        <v>61</v>
      </c>
      <c r="H269" s="154">
        <f>F269/E269</f>
        <v>0.61392405063291144</v>
      </c>
      <c r="I269" s="152">
        <f t="shared" si="7"/>
        <v>187</v>
      </c>
      <c r="J269" s="153">
        <f t="shared" si="7"/>
        <v>96</v>
      </c>
      <c r="K269" s="152">
        <f t="shared" si="7"/>
        <v>91</v>
      </c>
      <c r="L269" s="155">
        <f>J269/I269</f>
        <v>0.5133689839572193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1" t="s">
        <v>399</v>
      </c>
      <c r="B270" s="291"/>
      <c r="C270" s="291"/>
      <c r="D270" s="291"/>
      <c r="E270" s="139">
        <f t="shared" si="6"/>
        <v>159</v>
      </c>
      <c r="F270" s="140">
        <f t="shared" si="6"/>
        <v>69</v>
      </c>
      <c r="G270" s="139">
        <f t="shared" si="6"/>
        <v>90</v>
      </c>
      <c r="H270" s="141">
        <f>F270/E270</f>
        <v>0.43396226415094341</v>
      </c>
      <c r="I270" s="139">
        <f t="shared" si="7"/>
        <v>294</v>
      </c>
      <c r="J270" s="140">
        <f t="shared" si="7"/>
        <v>55</v>
      </c>
      <c r="K270" s="139">
        <f t="shared" si="7"/>
        <v>239</v>
      </c>
      <c r="L270" s="156">
        <f>J270/I270</f>
        <v>0.1870748299319728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5.75" x14ac:dyDescent="0.2">
      <c r="A271" s="292" t="s">
        <v>400</v>
      </c>
      <c r="B271" s="292"/>
      <c r="C271" s="292"/>
      <c r="D271" s="292"/>
      <c r="E271" s="144">
        <f t="shared" si="6"/>
        <v>221</v>
      </c>
      <c r="F271" s="145">
        <f t="shared" si="6"/>
        <v>116</v>
      </c>
      <c r="G271" s="144">
        <f t="shared" si="6"/>
        <v>105</v>
      </c>
      <c r="H271" s="146">
        <f>F271/E271</f>
        <v>0.52488687782805432</v>
      </c>
      <c r="I271" s="144">
        <f t="shared" si="7"/>
        <v>277</v>
      </c>
      <c r="J271" s="145">
        <f t="shared" si="7"/>
        <v>110</v>
      </c>
      <c r="K271" s="144">
        <f t="shared" si="7"/>
        <v>167</v>
      </c>
      <c r="L271" s="157">
        <f>J271/I271</f>
        <v>0.3971119133574007</v>
      </c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5.75" x14ac:dyDescent="0.2">
      <c r="A272" s="296" t="s">
        <v>401</v>
      </c>
      <c r="B272" s="296"/>
      <c r="C272" s="296"/>
      <c r="D272" s="296"/>
      <c r="E272" s="158">
        <f t="shared" si="6"/>
        <v>1129</v>
      </c>
      <c r="F272" s="148">
        <f t="shared" si="6"/>
        <v>749</v>
      </c>
      <c r="G272" s="158">
        <f t="shared" si="6"/>
        <v>380</v>
      </c>
      <c r="H272" s="159">
        <f>F272/E272</f>
        <v>0.66341895482728075</v>
      </c>
      <c r="I272" s="158">
        <f t="shared" si="7"/>
        <v>1548</v>
      </c>
      <c r="J272" s="148">
        <f t="shared" si="7"/>
        <v>629</v>
      </c>
      <c r="K272" s="158">
        <f t="shared" si="7"/>
        <v>919</v>
      </c>
      <c r="L272" s="160">
        <f>J272/I272</f>
        <v>0.40633074935400515</v>
      </c>
      <c r="O272" s="15"/>
      <c r="P272" s="126"/>
      <c r="Q272" s="15"/>
      <c r="R272" s="15"/>
      <c r="S272" s="15"/>
      <c r="T272" s="127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</row>
    <row r="273" spans="1:240" x14ac:dyDescent="0.2">
      <c r="A273" s="16"/>
      <c r="B273" s="16"/>
      <c r="C273" s="16"/>
      <c r="D273" s="16"/>
      <c r="H273" s="16"/>
      <c r="O273" s="15"/>
      <c r="P273" s="126"/>
      <c r="Q273" s="15"/>
      <c r="R273" s="15"/>
      <c r="S273" s="15"/>
      <c r="T273" s="127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</row>
    <row r="274" spans="1:240" ht="14.65" customHeight="1" x14ac:dyDescent="0.2">
      <c r="A274" s="16"/>
      <c r="B274" s="16"/>
      <c r="C274" s="297" t="s">
        <v>402</v>
      </c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240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240" x14ac:dyDescent="0.2">
      <c r="A276" s="16"/>
      <c r="B276" s="16"/>
      <c r="C276" s="297"/>
      <c r="D276" s="297"/>
      <c r="E276" s="297"/>
      <c r="F276" s="297"/>
      <c r="G276" s="297"/>
      <c r="H276" s="297"/>
      <c r="I276" s="297"/>
      <c r="J276" s="297"/>
      <c r="K276" s="297"/>
      <c r="L276" s="297"/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  <c r="AA276" s="297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240" x14ac:dyDescent="0.2">
      <c r="A277" s="16"/>
      <c r="B277" s="16"/>
      <c r="C277" s="297"/>
      <c r="D277" s="297"/>
      <c r="E277" s="297"/>
      <c r="F277" s="297"/>
      <c r="G277" s="297"/>
      <c r="H277" s="297"/>
      <c r="I277" s="297"/>
      <c r="J277" s="297"/>
      <c r="K277" s="297"/>
      <c r="L277" s="297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240" ht="55.5" customHeight="1" x14ac:dyDescent="0.2">
      <c r="A278" s="16"/>
      <c r="B278" s="16"/>
      <c r="C278" s="161" t="s">
        <v>403</v>
      </c>
      <c r="D278" s="162" t="s">
        <v>404</v>
      </c>
      <c r="E278" s="163">
        <v>44078</v>
      </c>
      <c r="F278" s="163">
        <v>44079</v>
      </c>
      <c r="G278" s="163">
        <v>44080</v>
      </c>
      <c r="H278" s="163">
        <v>44081</v>
      </c>
      <c r="I278" s="163">
        <v>44082</v>
      </c>
      <c r="J278" s="163">
        <v>44083</v>
      </c>
      <c r="K278" s="163">
        <v>44084</v>
      </c>
      <c r="L278" s="163">
        <v>44085</v>
      </c>
      <c r="M278" s="163">
        <v>44086</v>
      </c>
      <c r="N278" s="163">
        <v>44087</v>
      </c>
      <c r="O278" s="163">
        <v>44088</v>
      </c>
      <c r="P278" s="163">
        <v>44089</v>
      </c>
      <c r="Q278" s="163">
        <v>44090</v>
      </c>
      <c r="R278" s="163">
        <v>44091</v>
      </c>
      <c r="S278" s="163">
        <v>44092</v>
      </c>
      <c r="T278" s="163">
        <v>44093</v>
      </c>
      <c r="U278" s="163">
        <v>44094</v>
      </c>
      <c r="V278" s="163">
        <v>44095</v>
      </c>
      <c r="W278" s="163">
        <v>44096</v>
      </c>
      <c r="X278" s="163">
        <v>44097</v>
      </c>
      <c r="Y278" s="163">
        <v>44098</v>
      </c>
      <c r="Z278" s="163">
        <v>44099</v>
      </c>
      <c r="AA278" s="163">
        <v>44100</v>
      </c>
      <c r="AB278"/>
      <c r="AC278"/>
      <c r="AD278"/>
      <c r="AE278"/>
      <c r="AF278"/>
      <c r="AG278"/>
      <c r="AH278"/>
      <c r="AI278"/>
      <c r="AJ278"/>
      <c r="AK278"/>
    </row>
    <row r="279" spans="1:240" x14ac:dyDescent="0.2">
      <c r="A279" s="16"/>
      <c r="B279" s="16"/>
      <c r="C279" s="298" t="s">
        <v>397</v>
      </c>
      <c r="D279" s="164" t="s">
        <v>405</v>
      </c>
      <c r="E279" s="165">
        <v>0.82</v>
      </c>
      <c r="F279" s="165">
        <v>0.82</v>
      </c>
      <c r="G279" s="165">
        <v>0.82</v>
      </c>
      <c r="H279" s="165">
        <v>0.82</v>
      </c>
      <c r="I279" s="165">
        <v>0.83</v>
      </c>
      <c r="J279" s="165">
        <v>0.83</v>
      </c>
      <c r="K279" s="165">
        <v>0.83</v>
      </c>
      <c r="L279" s="165">
        <v>0.84</v>
      </c>
      <c r="M279" s="165">
        <v>0.83</v>
      </c>
      <c r="N279" s="165">
        <v>0.83</v>
      </c>
      <c r="O279" s="165">
        <v>0.84</v>
      </c>
      <c r="P279" s="165">
        <v>0.84</v>
      </c>
      <c r="Q279" s="165">
        <v>0.85</v>
      </c>
      <c r="R279" s="165">
        <v>0.85</v>
      </c>
      <c r="S279" s="165">
        <v>0.85</v>
      </c>
      <c r="T279" s="165">
        <v>0.85</v>
      </c>
      <c r="U279" s="165">
        <v>0.84</v>
      </c>
      <c r="V279" s="165">
        <v>0.83</v>
      </c>
      <c r="W279" s="165">
        <v>0.82</v>
      </c>
      <c r="X279" s="165">
        <v>0.82</v>
      </c>
      <c r="Y279" s="165">
        <v>0.81</v>
      </c>
      <c r="Z279" s="165">
        <v>0.8</v>
      </c>
      <c r="AA279" s="165">
        <v>0.8</v>
      </c>
      <c r="AB279"/>
      <c r="AC279"/>
      <c r="AD279"/>
      <c r="AE279"/>
      <c r="AF279"/>
      <c r="AG279"/>
      <c r="AH279"/>
      <c r="AI279"/>
      <c r="AJ279"/>
      <c r="AK279"/>
    </row>
    <row r="280" spans="1:240" x14ac:dyDescent="0.2">
      <c r="A280" s="16"/>
      <c r="B280" s="16"/>
      <c r="C280" s="298"/>
      <c r="D280" s="166" t="s">
        <v>406</v>
      </c>
      <c r="E280" s="167">
        <v>0.56000000000000005</v>
      </c>
      <c r="F280" s="167">
        <v>0.56000000000000005</v>
      </c>
      <c r="G280" s="167">
        <v>0.56000000000000005</v>
      </c>
      <c r="H280" s="167">
        <v>0.56000000000000005</v>
      </c>
      <c r="I280" s="167">
        <v>0.56000000000000005</v>
      </c>
      <c r="J280" s="167">
        <v>0.55000000000000004</v>
      </c>
      <c r="K280" s="167">
        <v>0.55000000000000004</v>
      </c>
      <c r="L280" s="167">
        <v>0.55000000000000004</v>
      </c>
      <c r="M280" s="167">
        <v>0.55000000000000004</v>
      </c>
      <c r="N280" s="167">
        <v>0.55000000000000004</v>
      </c>
      <c r="O280" s="167">
        <v>0.54</v>
      </c>
      <c r="P280" s="167">
        <v>0.54</v>
      </c>
      <c r="Q280" s="167">
        <v>0.53</v>
      </c>
      <c r="R280" s="167">
        <v>0.53</v>
      </c>
      <c r="S280" s="167">
        <v>0.52</v>
      </c>
      <c r="T280" s="167">
        <v>0.52</v>
      </c>
      <c r="U280" s="167">
        <v>0.51</v>
      </c>
      <c r="V280" s="167">
        <v>0.51</v>
      </c>
      <c r="W280" s="167">
        <v>0.51</v>
      </c>
      <c r="X280" s="167">
        <v>0.51</v>
      </c>
      <c r="Y280" s="167">
        <v>0.5</v>
      </c>
      <c r="Z280" s="167">
        <v>0.49</v>
      </c>
      <c r="AA280" s="167">
        <v>0.49</v>
      </c>
      <c r="AB280"/>
      <c r="AC280"/>
      <c r="AD280"/>
      <c r="AE280"/>
      <c r="AF280"/>
      <c r="AG280"/>
      <c r="AH280"/>
      <c r="AI280"/>
      <c r="AJ280"/>
      <c r="AK280"/>
    </row>
    <row r="281" spans="1:240" x14ac:dyDescent="0.2">
      <c r="A281" s="16"/>
      <c r="B281" s="16"/>
      <c r="C281" s="298"/>
      <c r="D281" s="166" t="s">
        <v>407</v>
      </c>
      <c r="E281" s="167">
        <v>0.4</v>
      </c>
      <c r="F281" s="167">
        <v>0.42</v>
      </c>
      <c r="G281" s="167">
        <v>0.42</v>
      </c>
      <c r="H281" s="167">
        <v>0.41</v>
      </c>
      <c r="I281" s="167">
        <v>0.41</v>
      </c>
      <c r="J281" s="167">
        <v>0.4</v>
      </c>
      <c r="K281" s="167">
        <v>0.4</v>
      </c>
      <c r="L281" s="167">
        <v>0.41</v>
      </c>
      <c r="M281" s="167">
        <v>0.41</v>
      </c>
      <c r="N281" s="167">
        <v>0.4</v>
      </c>
      <c r="O281" s="167">
        <v>0.41</v>
      </c>
      <c r="P281" s="167">
        <v>0.45</v>
      </c>
      <c r="Q281" s="167">
        <v>0.49</v>
      </c>
      <c r="R281" s="167">
        <v>0.5</v>
      </c>
      <c r="S281" s="167">
        <v>0.5</v>
      </c>
      <c r="T281" s="167">
        <v>0.5</v>
      </c>
      <c r="U281" s="167">
        <v>0.53</v>
      </c>
      <c r="V281" s="167">
        <v>0.57999999999999996</v>
      </c>
      <c r="W281" s="167">
        <v>0.6</v>
      </c>
      <c r="X281" s="167">
        <v>0.64</v>
      </c>
      <c r="Y281" s="167">
        <v>0.67</v>
      </c>
      <c r="Z281" s="167">
        <v>0.68</v>
      </c>
      <c r="AA281" s="167">
        <v>0.7</v>
      </c>
      <c r="AB281"/>
      <c r="AC281"/>
      <c r="AD281"/>
      <c r="AE281"/>
      <c r="AF281"/>
      <c r="AG281"/>
      <c r="AH281"/>
      <c r="AI281"/>
      <c r="AJ281"/>
      <c r="AK281"/>
    </row>
    <row r="282" spans="1:240" x14ac:dyDescent="0.2">
      <c r="A282" s="16"/>
      <c r="B282" s="16"/>
      <c r="C282" s="298"/>
      <c r="D282" s="168" t="s">
        <v>408</v>
      </c>
      <c r="E282" s="169">
        <v>0.21</v>
      </c>
      <c r="F282" s="169">
        <v>0.21</v>
      </c>
      <c r="G282" s="169">
        <v>0.22</v>
      </c>
      <c r="H282" s="169">
        <v>0.21</v>
      </c>
      <c r="I282" s="169">
        <v>0.56000000000000005</v>
      </c>
      <c r="J282" s="169">
        <v>0.18</v>
      </c>
      <c r="K282" s="169">
        <v>0.2</v>
      </c>
      <c r="L282" s="169">
        <v>0.2</v>
      </c>
      <c r="M282" s="169">
        <v>0.2</v>
      </c>
      <c r="N282" s="169">
        <v>0.2</v>
      </c>
      <c r="O282" s="169">
        <v>0.21</v>
      </c>
      <c r="P282" s="169">
        <v>0.22</v>
      </c>
      <c r="Q282" s="169">
        <v>0.27</v>
      </c>
      <c r="R282" s="169">
        <v>0.28999999999999998</v>
      </c>
      <c r="S282" s="169">
        <v>0.31</v>
      </c>
      <c r="T282" s="169">
        <v>0.35</v>
      </c>
      <c r="U282" s="169">
        <v>0.38</v>
      </c>
      <c r="V282" s="169">
        <v>0.4</v>
      </c>
      <c r="W282" s="169">
        <v>0.43</v>
      </c>
      <c r="X282" s="169">
        <v>0.4</v>
      </c>
      <c r="Y282" s="169">
        <v>0.36</v>
      </c>
      <c r="Z282" s="169">
        <v>0.35</v>
      </c>
      <c r="AA282" s="169">
        <v>0.34</v>
      </c>
      <c r="AB282"/>
      <c r="AC282"/>
      <c r="AD282"/>
      <c r="AE282"/>
      <c r="AF282"/>
      <c r="AG282"/>
      <c r="AH282"/>
      <c r="AI282"/>
      <c r="AJ282"/>
      <c r="AK282"/>
    </row>
    <row r="283" spans="1:240" x14ac:dyDescent="0.2">
      <c r="A283" s="16"/>
      <c r="B283" s="16"/>
      <c r="C283" s="299" t="s">
        <v>398</v>
      </c>
      <c r="D283" s="170" t="s">
        <v>405</v>
      </c>
      <c r="E283" s="171">
        <v>0.59</v>
      </c>
      <c r="F283" s="171">
        <v>0.57999999999999996</v>
      </c>
      <c r="G283" s="171">
        <v>0.56999999999999995</v>
      </c>
      <c r="H283" s="171">
        <v>0.56999999999999995</v>
      </c>
      <c r="I283" s="171">
        <v>0.56000000000000005</v>
      </c>
      <c r="J283" s="171">
        <v>0.56000000000000005</v>
      </c>
      <c r="K283" s="171">
        <v>0.56999999999999995</v>
      </c>
      <c r="L283" s="171">
        <v>0.59</v>
      </c>
      <c r="M283" s="171">
        <v>0.6</v>
      </c>
      <c r="N283" s="171">
        <v>0.62</v>
      </c>
      <c r="O283" s="171">
        <v>0.63</v>
      </c>
      <c r="P283" s="171">
        <v>0.64</v>
      </c>
      <c r="Q283" s="171">
        <v>0.65</v>
      </c>
      <c r="R283" s="171">
        <v>0.65</v>
      </c>
      <c r="S283" s="171">
        <v>0.66</v>
      </c>
      <c r="T283" s="171">
        <v>0.66</v>
      </c>
      <c r="U283" s="171">
        <v>0.65</v>
      </c>
      <c r="V283" s="171">
        <v>0.66</v>
      </c>
      <c r="W283" s="171">
        <v>0.65</v>
      </c>
      <c r="X283" s="171">
        <v>0.65</v>
      </c>
      <c r="Y283" s="171">
        <v>0.64</v>
      </c>
      <c r="Z283" s="171">
        <v>0.63</v>
      </c>
      <c r="AA283" s="171">
        <v>0.63</v>
      </c>
      <c r="AB283"/>
      <c r="AC283"/>
      <c r="AD283"/>
      <c r="AE283"/>
      <c r="AF283"/>
      <c r="AG283"/>
      <c r="AH283"/>
      <c r="AI283"/>
      <c r="AJ283"/>
      <c r="AK283"/>
    </row>
    <row r="284" spans="1:240" x14ac:dyDescent="0.2">
      <c r="A284" s="16"/>
      <c r="B284" s="16"/>
      <c r="C284" s="299"/>
      <c r="D284" s="170" t="s">
        <v>406</v>
      </c>
      <c r="E284" s="171">
        <v>0.5</v>
      </c>
      <c r="F284" s="171">
        <v>0.51</v>
      </c>
      <c r="G284" s="171">
        <v>0.52</v>
      </c>
      <c r="H284" s="171">
        <v>0.52</v>
      </c>
      <c r="I284" s="171">
        <v>0.52</v>
      </c>
      <c r="J284" s="171">
        <v>0.52</v>
      </c>
      <c r="K284" s="171">
        <v>0.52</v>
      </c>
      <c r="L284" s="171">
        <v>0.52</v>
      </c>
      <c r="M284" s="171">
        <v>0.5</v>
      </c>
      <c r="N284" s="171">
        <v>0.5</v>
      </c>
      <c r="O284" s="171">
        <v>0.5</v>
      </c>
      <c r="P284" s="171">
        <v>0.48</v>
      </c>
      <c r="Q284" s="171">
        <v>0.47</v>
      </c>
      <c r="R284" s="171">
        <v>0.47</v>
      </c>
      <c r="S284" s="171">
        <v>0.47</v>
      </c>
      <c r="T284" s="171">
        <v>0.46</v>
      </c>
      <c r="U284" s="171">
        <v>0.46</v>
      </c>
      <c r="V284" s="171">
        <v>0.46</v>
      </c>
      <c r="W284" s="171">
        <v>0.46</v>
      </c>
      <c r="X284" s="171">
        <v>0.46</v>
      </c>
      <c r="Y284" s="171">
        <v>0.46</v>
      </c>
      <c r="Z284" s="171">
        <v>0.46</v>
      </c>
      <c r="AA284" s="171">
        <v>0.48</v>
      </c>
      <c r="AB284"/>
      <c r="AC284"/>
      <c r="AD284"/>
      <c r="AE284"/>
      <c r="AF284"/>
      <c r="AG284"/>
      <c r="AH284"/>
      <c r="AI284"/>
      <c r="AJ284"/>
      <c r="AK284"/>
    </row>
    <row r="285" spans="1:240" x14ac:dyDescent="0.2">
      <c r="A285" s="16"/>
      <c r="B285" s="16"/>
      <c r="C285" s="299"/>
      <c r="D285" s="170" t="s">
        <v>407</v>
      </c>
      <c r="E285" s="171">
        <v>0.36</v>
      </c>
      <c r="F285" s="171">
        <v>0.43</v>
      </c>
      <c r="G285" s="171">
        <v>0.5</v>
      </c>
      <c r="H285" s="171">
        <v>0.5</v>
      </c>
      <c r="I285" s="171">
        <v>0.5</v>
      </c>
      <c r="J285" s="171">
        <v>0.5</v>
      </c>
      <c r="K285" s="171">
        <v>0.5</v>
      </c>
      <c r="L285" s="171">
        <v>0.5</v>
      </c>
      <c r="M285" s="171">
        <v>0.5</v>
      </c>
      <c r="N285" s="171">
        <v>0.43</v>
      </c>
      <c r="O285" s="171">
        <v>0.36</v>
      </c>
      <c r="P285" s="171">
        <v>0.28999999999999998</v>
      </c>
      <c r="Q285" s="171">
        <v>0.21</v>
      </c>
      <c r="R285" s="171">
        <v>0.14000000000000001</v>
      </c>
      <c r="S285" s="171">
        <v>7.0000000000000007E-2</v>
      </c>
      <c r="T285" s="171">
        <v>0</v>
      </c>
      <c r="U285" s="171">
        <v>7.0000000000000007E-2</v>
      </c>
      <c r="V285" s="171">
        <v>7.0000000000000007E-2</v>
      </c>
      <c r="W285" s="171">
        <v>0.14000000000000001</v>
      </c>
      <c r="X285" s="171">
        <v>0.21</v>
      </c>
      <c r="Y285" s="171">
        <v>0.28999999999999998</v>
      </c>
      <c r="Z285" s="171">
        <v>0.36</v>
      </c>
      <c r="AA285" s="171">
        <v>0.43</v>
      </c>
      <c r="AB285"/>
      <c r="AC285"/>
      <c r="AD285"/>
      <c r="AE285"/>
      <c r="AF285"/>
      <c r="AG285"/>
      <c r="AH285"/>
      <c r="AI285"/>
      <c r="AJ285"/>
      <c r="AK285"/>
    </row>
    <row r="286" spans="1:240" x14ac:dyDescent="0.2">
      <c r="A286" s="16"/>
      <c r="B286" s="16"/>
      <c r="C286" s="299"/>
      <c r="D286" s="170" t="s">
        <v>408</v>
      </c>
      <c r="E286" s="171">
        <v>0.14000000000000001</v>
      </c>
      <c r="F286" s="171">
        <v>0.24</v>
      </c>
      <c r="G286" s="171">
        <v>0.33</v>
      </c>
      <c r="H286" s="171">
        <v>0.48</v>
      </c>
      <c r="I286" s="171">
        <v>0.52</v>
      </c>
      <c r="J286" s="171">
        <v>0.52</v>
      </c>
      <c r="K286" s="171">
        <v>0.52</v>
      </c>
      <c r="L286" s="171">
        <v>0.43</v>
      </c>
      <c r="M286" s="171">
        <v>0.33</v>
      </c>
      <c r="N286" s="171">
        <v>0.24</v>
      </c>
      <c r="O286" s="171">
        <v>0.1</v>
      </c>
      <c r="P286" s="171">
        <v>0.05</v>
      </c>
      <c r="Q286" s="171">
        <v>0.05</v>
      </c>
      <c r="R286" s="171">
        <v>0.05</v>
      </c>
      <c r="S286" s="171">
        <v>0.05</v>
      </c>
      <c r="T286" s="171">
        <v>0.05</v>
      </c>
      <c r="U286" s="171">
        <v>0.05</v>
      </c>
      <c r="V286" s="171">
        <v>0.1</v>
      </c>
      <c r="W286" s="171">
        <v>0.1</v>
      </c>
      <c r="X286" s="171">
        <v>0.1</v>
      </c>
      <c r="Y286" s="171">
        <v>0.14000000000000001</v>
      </c>
      <c r="Z286" s="171">
        <v>0.24</v>
      </c>
      <c r="AA286" s="171">
        <v>0.33</v>
      </c>
      <c r="AB286"/>
      <c r="AC286"/>
      <c r="AD286"/>
      <c r="AE286"/>
      <c r="AF286"/>
      <c r="AG286"/>
      <c r="AH286"/>
      <c r="AI286"/>
      <c r="AJ286"/>
      <c r="AK286"/>
    </row>
    <row r="287" spans="1:240" x14ac:dyDescent="0.2">
      <c r="A287" s="16"/>
      <c r="B287" s="16"/>
      <c r="C287" s="300" t="s">
        <v>399</v>
      </c>
      <c r="D287" s="172" t="s">
        <v>405</v>
      </c>
      <c r="E287" s="173">
        <v>0.62</v>
      </c>
      <c r="F287" s="173">
        <v>0.62</v>
      </c>
      <c r="G287" s="173">
        <v>0.62</v>
      </c>
      <c r="H287" s="173">
        <v>0.63</v>
      </c>
      <c r="I287" s="173">
        <v>0.63</v>
      </c>
      <c r="J287" s="173">
        <v>0.62</v>
      </c>
      <c r="K287" s="173">
        <v>0.61</v>
      </c>
      <c r="L287" s="173">
        <v>0.6</v>
      </c>
      <c r="M287" s="173">
        <v>0.57999999999999996</v>
      </c>
      <c r="N287" s="173">
        <v>0.56999999999999995</v>
      </c>
      <c r="O287" s="173">
        <v>0.57999999999999996</v>
      </c>
      <c r="P287" s="173">
        <v>0.54</v>
      </c>
      <c r="Q287" s="173">
        <v>0.52</v>
      </c>
      <c r="R287" s="173">
        <v>0.5</v>
      </c>
      <c r="S287" s="173">
        <v>0.49</v>
      </c>
      <c r="T287" s="173">
        <v>0.49</v>
      </c>
      <c r="U287" s="173">
        <v>0.48</v>
      </c>
      <c r="V287" s="173">
        <v>0.48</v>
      </c>
      <c r="W287" s="173">
        <v>0.49</v>
      </c>
      <c r="X287" s="173">
        <v>0.5</v>
      </c>
      <c r="Y287" s="173">
        <v>0.51</v>
      </c>
      <c r="Z287" s="173">
        <v>0.52</v>
      </c>
      <c r="AA287" s="173">
        <v>0.52</v>
      </c>
      <c r="AB287"/>
      <c r="AC287"/>
      <c r="AD287"/>
      <c r="AE287"/>
      <c r="AF287"/>
      <c r="AG287"/>
      <c r="AH287"/>
      <c r="AI287"/>
      <c r="AJ287"/>
      <c r="AK287"/>
    </row>
    <row r="288" spans="1:240" x14ac:dyDescent="0.2">
      <c r="A288" s="16"/>
      <c r="B288" s="16"/>
      <c r="C288" s="300"/>
      <c r="D288" s="174" t="s">
        <v>406</v>
      </c>
      <c r="E288" s="175">
        <v>0.28999999999999998</v>
      </c>
      <c r="F288" s="175">
        <v>0.28999999999999998</v>
      </c>
      <c r="G288" s="175">
        <v>0.3</v>
      </c>
      <c r="H288" s="175">
        <v>0.3</v>
      </c>
      <c r="I288" s="175">
        <v>0.31</v>
      </c>
      <c r="J288" s="175">
        <v>0.32</v>
      </c>
      <c r="K288" s="175">
        <v>0.32</v>
      </c>
      <c r="L288" s="175">
        <v>0.31</v>
      </c>
      <c r="M288" s="175">
        <v>0.31</v>
      </c>
      <c r="N288" s="175">
        <v>0.3</v>
      </c>
      <c r="O288" s="175">
        <v>0.3</v>
      </c>
      <c r="P288" s="175">
        <v>0.28999999999999998</v>
      </c>
      <c r="Q288" s="175">
        <v>0.28999999999999998</v>
      </c>
      <c r="R288" s="175">
        <v>0.28000000000000003</v>
      </c>
      <c r="S288" s="175">
        <v>0.28000000000000003</v>
      </c>
      <c r="T288" s="175">
        <v>0.27</v>
      </c>
      <c r="U288" s="175">
        <v>0.26</v>
      </c>
      <c r="V288" s="175">
        <v>0.25</v>
      </c>
      <c r="W288" s="175">
        <v>0.24</v>
      </c>
      <c r="X288" s="175">
        <v>0.22</v>
      </c>
      <c r="Y288" s="175">
        <v>0.21</v>
      </c>
      <c r="Z288" s="175">
        <v>0.2</v>
      </c>
      <c r="AA288" s="175">
        <v>0.2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0"/>
      <c r="D289" s="174" t="s">
        <v>407</v>
      </c>
      <c r="E289" s="175">
        <v>0.16</v>
      </c>
      <c r="F289" s="175">
        <v>0.16</v>
      </c>
      <c r="G289" s="175">
        <v>0.16</v>
      </c>
      <c r="H289" s="175">
        <v>0.16</v>
      </c>
      <c r="I289" s="175">
        <v>0.14000000000000001</v>
      </c>
      <c r="J289" s="175">
        <v>0.13</v>
      </c>
      <c r="K289" s="175">
        <v>0.12</v>
      </c>
      <c r="L289" s="175">
        <v>0.12</v>
      </c>
      <c r="M289" s="175">
        <v>0.1</v>
      </c>
      <c r="N289" s="175">
        <v>0.09</v>
      </c>
      <c r="O289" s="175">
        <v>0.09</v>
      </c>
      <c r="P289" s="175">
        <v>0.09</v>
      </c>
      <c r="Q289" s="175">
        <v>0.09</v>
      </c>
      <c r="R289" s="175">
        <v>0.1</v>
      </c>
      <c r="S289" s="175">
        <v>0.1</v>
      </c>
      <c r="T289" s="175">
        <v>0.12</v>
      </c>
      <c r="U289" s="175">
        <v>0.12</v>
      </c>
      <c r="V289" s="175">
        <v>0.12</v>
      </c>
      <c r="W289" s="175">
        <v>0.13</v>
      </c>
      <c r="X289" s="175">
        <v>0.13</v>
      </c>
      <c r="Y289" s="175">
        <v>0.21</v>
      </c>
      <c r="Z289" s="175">
        <v>0.19</v>
      </c>
      <c r="AA289" s="175">
        <v>0.17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0"/>
      <c r="D290" s="176" t="s">
        <v>408</v>
      </c>
      <c r="E290" s="177">
        <v>0.16</v>
      </c>
      <c r="F290" s="177">
        <v>0.18</v>
      </c>
      <c r="G290" s="177">
        <v>0.18</v>
      </c>
      <c r="H290" s="177">
        <v>0.16</v>
      </c>
      <c r="I290" s="177">
        <v>0.14000000000000001</v>
      </c>
      <c r="J290" s="177">
        <v>0.14000000000000001</v>
      </c>
      <c r="K290" s="177">
        <v>0.11</v>
      </c>
      <c r="L290" s="177">
        <v>0.11</v>
      </c>
      <c r="M290" s="177">
        <v>0.11</v>
      </c>
      <c r="N290" s="177">
        <v>0.12</v>
      </c>
      <c r="O290" s="177">
        <v>0.13</v>
      </c>
      <c r="P290" s="177">
        <v>0.14000000000000001</v>
      </c>
      <c r="Q290" s="177">
        <v>0.16</v>
      </c>
      <c r="R290" s="177">
        <v>0.17</v>
      </c>
      <c r="S290" s="177">
        <v>0.16</v>
      </c>
      <c r="T290" s="177">
        <v>0.14000000000000001</v>
      </c>
      <c r="U290" s="177">
        <v>0.14000000000000001</v>
      </c>
      <c r="V290" s="177">
        <v>0.14000000000000001</v>
      </c>
      <c r="W290" s="177">
        <v>0.13</v>
      </c>
      <c r="X290" s="177">
        <v>0.14000000000000001</v>
      </c>
      <c r="Y290" s="177">
        <v>0.13</v>
      </c>
      <c r="Z290" s="177">
        <v>0.12</v>
      </c>
      <c r="AA290" s="177">
        <v>0.13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 t="s">
        <v>400</v>
      </c>
      <c r="D291" s="178" t="s">
        <v>405</v>
      </c>
      <c r="E291" s="179">
        <v>0.62</v>
      </c>
      <c r="F291" s="179">
        <v>0.62</v>
      </c>
      <c r="G291" s="179">
        <v>0.62</v>
      </c>
      <c r="H291" s="179">
        <v>0.63</v>
      </c>
      <c r="I291" s="179">
        <v>0.62</v>
      </c>
      <c r="J291" s="179">
        <v>0.62</v>
      </c>
      <c r="K291" s="179">
        <v>0.62</v>
      </c>
      <c r="L291" s="179">
        <v>0.63</v>
      </c>
      <c r="M291" s="179">
        <v>0.64</v>
      </c>
      <c r="N291" s="179">
        <v>0.64</v>
      </c>
      <c r="O291" s="179">
        <v>0.65</v>
      </c>
      <c r="P291" s="179">
        <v>0.65</v>
      </c>
      <c r="Q291" s="179">
        <v>0.67</v>
      </c>
      <c r="R291" s="179">
        <v>0.66</v>
      </c>
      <c r="S291" s="179">
        <v>0.65</v>
      </c>
      <c r="T291" s="179">
        <v>0.65</v>
      </c>
      <c r="U291" s="179">
        <v>0.64</v>
      </c>
      <c r="V291" s="179">
        <v>0.63</v>
      </c>
      <c r="W291" s="179">
        <v>0.63</v>
      </c>
      <c r="X291" s="179">
        <v>0.61</v>
      </c>
      <c r="Y291" s="179">
        <v>0.6</v>
      </c>
      <c r="Z291" s="179">
        <v>0.59</v>
      </c>
      <c r="AA291" s="179">
        <v>0.57999999999999996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406</v>
      </c>
      <c r="E292" s="179">
        <v>0.47</v>
      </c>
      <c r="F292" s="179">
        <v>0.48</v>
      </c>
      <c r="G292" s="179">
        <v>0.49</v>
      </c>
      <c r="H292" s="179">
        <v>0.5</v>
      </c>
      <c r="I292" s="179">
        <v>0.51</v>
      </c>
      <c r="J292" s="179">
        <v>0.52</v>
      </c>
      <c r="K292" s="179">
        <v>0.52</v>
      </c>
      <c r="L292" s="179">
        <v>0.52</v>
      </c>
      <c r="M292" s="179">
        <v>0.53</v>
      </c>
      <c r="N292" s="179">
        <v>0.53</v>
      </c>
      <c r="O292" s="179">
        <v>0.52</v>
      </c>
      <c r="P292" s="179">
        <v>0.51</v>
      </c>
      <c r="Q292" s="179">
        <v>0.49</v>
      </c>
      <c r="R292" s="179">
        <v>0.49</v>
      </c>
      <c r="S292" s="179">
        <v>0.48</v>
      </c>
      <c r="T292" s="179">
        <v>0.48</v>
      </c>
      <c r="U292" s="179">
        <v>0.47</v>
      </c>
      <c r="V292" s="179">
        <v>0.48</v>
      </c>
      <c r="W292" s="179">
        <v>0.47</v>
      </c>
      <c r="X292" s="179">
        <v>0.46</v>
      </c>
      <c r="Y292" s="179">
        <v>0.46</v>
      </c>
      <c r="Z292" s="179">
        <v>0.45</v>
      </c>
      <c r="AA292" s="179">
        <v>0.44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1"/>
      <c r="D293" s="178" t="s">
        <v>407</v>
      </c>
      <c r="E293" s="179">
        <v>0.14000000000000001</v>
      </c>
      <c r="F293" s="179">
        <v>0.16</v>
      </c>
      <c r="G293" s="179">
        <v>0.21</v>
      </c>
      <c r="H293" s="179">
        <v>0.26</v>
      </c>
      <c r="I293" s="179">
        <v>0.28999999999999998</v>
      </c>
      <c r="J293" s="179">
        <v>0.31</v>
      </c>
      <c r="K293" s="179">
        <v>0.3</v>
      </c>
      <c r="L293" s="179">
        <v>0.3</v>
      </c>
      <c r="M293" s="179">
        <v>0.31</v>
      </c>
      <c r="N293" s="179">
        <v>0.3</v>
      </c>
      <c r="O293" s="179">
        <v>0.28000000000000003</v>
      </c>
      <c r="P293" s="179">
        <v>0.28000000000000003</v>
      </c>
      <c r="Q293" s="179">
        <v>0.3</v>
      </c>
      <c r="R293" s="179">
        <v>0.31</v>
      </c>
      <c r="S293" s="179">
        <v>0.31</v>
      </c>
      <c r="T293" s="179">
        <v>0.3</v>
      </c>
      <c r="U293" s="179">
        <v>0.31</v>
      </c>
      <c r="V293" s="179">
        <v>0.31</v>
      </c>
      <c r="W293" s="179">
        <v>0.3</v>
      </c>
      <c r="X293" s="179">
        <v>0.25</v>
      </c>
      <c r="Y293" s="179">
        <v>0.2</v>
      </c>
      <c r="Z293" s="179">
        <v>0.18</v>
      </c>
      <c r="AA293" s="179">
        <v>0.15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1"/>
      <c r="D294" s="178" t="s">
        <v>408</v>
      </c>
      <c r="E294" s="179">
        <v>0.09</v>
      </c>
      <c r="F294" s="179">
        <v>0.08</v>
      </c>
      <c r="G294" s="179">
        <v>7.0000000000000007E-2</v>
      </c>
      <c r="H294" s="179">
        <v>0.05</v>
      </c>
      <c r="I294" s="179">
        <v>0.02</v>
      </c>
      <c r="J294" s="179">
        <v>0.05</v>
      </c>
      <c r="K294" s="179">
        <v>0.06</v>
      </c>
      <c r="L294" s="179">
        <v>0.08</v>
      </c>
      <c r="M294" s="179">
        <v>0.08</v>
      </c>
      <c r="N294" s="179">
        <v>0.08</v>
      </c>
      <c r="O294" s="179">
        <v>0.11</v>
      </c>
      <c r="P294" s="179">
        <v>0.11</v>
      </c>
      <c r="Q294" s="179">
        <v>7.0000000000000007E-2</v>
      </c>
      <c r="R294" s="179">
        <v>0.05</v>
      </c>
      <c r="S294" s="179">
        <v>0.05</v>
      </c>
      <c r="T294" s="179">
        <v>0.03</v>
      </c>
      <c r="U294" s="179">
        <v>0.04</v>
      </c>
      <c r="V294" s="179">
        <v>0.06</v>
      </c>
      <c r="W294" s="179">
        <v>0.09</v>
      </c>
      <c r="X294" s="179">
        <v>0.12</v>
      </c>
      <c r="Y294" s="179">
        <v>0.14000000000000001</v>
      </c>
      <c r="Z294" s="179">
        <v>0.12</v>
      </c>
      <c r="AA294" s="179">
        <v>0.11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 t="s">
        <v>409</v>
      </c>
      <c r="D295" s="180" t="s">
        <v>405</v>
      </c>
      <c r="E295" s="181">
        <v>0.73</v>
      </c>
      <c r="F295" s="181">
        <v>0.72</v>
      </c>
      <c r="G295" s="181">
        <v>0.72</v>
      </c>
      <c r="H295" s="181">
        <v>0.73</v>
      </c>
      <c r="I295" s="181">
        <v>0.73</v>
      </c>
      <c r="J295" s="181">
        <v>0.72</v>
      </c>
      <c r="K295" s="181">
        <v>0.73</v>
      </c>
      <c r="L295" s="181">
        <v>0.73</v>
      </c>
      <c r="M295" s="181">
        <v>0.73</v>
      </c>
      <c r="N295" s="181">
        <v>0.73</v>
      </c>
      <c r="O295" s="181">
        <v>0.74</v>
      </c>
      <c r="P295" s="181">
        <v>0.74</v>
      </c>
      <c r="Q295" s="181">
        <v>0.74</v>
      </c>
      <c r="R295" s="181">
        <v>0.74</v>
      </c>
      <c r="S295" s="181">
        <v>0.74</v>
      </c>
      <c r="T295" s="181">
        <v>0.74</v>
      </c>
      <c r="U295" s="181">
        <v>0.73</v>
      </c>
      <c r="V295" s="181">
        <v>0.72</v>
      </c>
      <c r="W295" s="181">
        <v>0.72</v>
      </c>
      <c r="X295" s="181">
        <v>0.71</v>
      </c>
      <c r="Y295" s="181">
        <v>0.71</v>
      </c>
      <c r="Z295" s="181">
        <v>0.7</v>
      </c>
      <c r="AA295" s="181">
        <v>0.69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2" t="s">
        <v>408</v>
      </c>
      <c r="E296" s="183">
        <v>0.49</v>
      </c>
      <c r="F296" s="183">
        <v>0.5</v>
      </c>
      <c r="G296" s="183">
        <v>0.5</v>
      </c>
      <c r="H296" s="183">
        <v>0.5</v>
      </c>
      <c r="I296" s="183">
        <v>0.5</v>
      </c>
      <c r="J296" s="183">
        <v>0.5</v>
      </c>
      <c r="K296" s="183">
        <v>0.5</v>
      </c>
      <c r="L296" s="183">
        <v>0.5</v>
      </c>
      <c r="M296" s="183">
        <v>0.5</v>
      </c>
      <c r="N296" s="183">
        <v>0.5</v>
      </c>
      <c r="O296" s="183">
        <v>0.49</v>
      </c>
      <c r="P296" s="183">
        <v>0.48</v>
      </c>
      <c r="Q296" s="183">
        <v>0.48</v>
      </c>
      <c r="R296" s="183">
        <v>0.47</v>
      </c>
      <c r="S296" s="183">
        <v>0.47</v>
      </c>
      <c r="T296" s="183">
        <v>0.46</v>
      </c>
      <c r="U296" s="183">
        <v>0.45</v>
      </c>
      <c r="V296" s="183">
        <v>0.45</v>
      </c>
      <c r="W296" s="183">
        <v>0.45</v>
      </c>
      <c r="X296" s="183">
        <v>0.44</v>
      </c>
      <c r="Y296" s="183">
        <v>0.43</v>
      </c>
      <c r="Z296" s="183">
        <v>0.43</v>
      </c>
      <c r="AA296" s="183">
        <v>0.42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2"/>
      <c r="D297" s="182" t="s">
        <v>407</v>
      </c>
      <c r="E297" s="183">
        <v>0.27</v>
      </c>
      <c r="F297" s="183">
        <v>0.28000000000000003</v>
      </c>
      <c r="G297" s="183">
        <v>0.3</v>
      </c>
      <c r="H297" s="183">
        <v>0.31</v>
      </c>
      <c r="I297" s="183">
        <v>0.32</v>
      </c>
      <c r="J297" s="183">
        <v>0.32</v>
      </c>
      <c r="K297" s="183">
        <v>0.31</v>
      </c>
      <c r="L297" s="183">
        <v>0.31</v>
      </c>
      <c r="M297" s="183">
        <v>0.31</v>
      </c>
      <c r="N297" s="183">
        <v>0.28999999999999998</v>
      </c>
      <c r="O297" s="183">
        <v>0.28000000000000003</v>
      </c>
      <c r="P297" s="183">
        <v>0.28999999999999998</v>
      </c>
      <c r="Q297" s="183">
        <v>0.31</v>
      </c>
      <c r="R297" s="183">
        <v>0.32</v>
      </c>
      <c r="S297" s="183">
        <v>0.31</v>
      </c>
      <c r="T297" s="183">
        <v>0.31</v>
      </c>
      <c r="U297" s="183">
        <v>0.33</v>
      </c>
      <c r="V297" s="183">
        <v>0.35</v>
      </c>
      <c r="W297" s="183">
        <v>0.36</v>
      </c>
      <c r="X297" s="183">
        <v>0.36</v>
      </c>
      <c r="Y297" s="183">
        <v>0.38</v>
      </c>
      <c r="Z297" s="183">
        <v>0.37</v>
      </c>
      <c r="AA297" s="183">
        <v>0.37</v>
      </c>
      <c r="AB297"/>
      <c r="AC297"/>
      <c r="AD297"/>
      <c r="AE297"/>
      <c r="AF297"/>
      <c r="AG297"/>
      <c r="AH297"/>
      <c r="AI297"/>
      <c r="AJ297"/>
      <c r="AK297"/>
    </row>
    <row r="298" spans="1:240" x14ac:dyDescent="0.2">
      <c r="A298" s="16"/>
      <c r="B298" s="16"/>
      <c r="C298" s="302"/>
      <c r="D298" s="184" t="s">
        <v>408</v>
      </c>
      <c r="E298" s="185">
        <v>0.17</v>
      </c>
      <c r="F298" s="185">
        <v>0.18</v>
      </c>
      <c r="G298" s="185">
        <v>0.18</v>
      </c>
      <c r="H298" s="185">
        <v>0.17</v>
      </c>
      <c r="I298" s="185">
        <v>0.16</v>
      </c>
      <c r="J298" s="185">
        <v>0.15</v>
      </c>
      <c r="K298" s="185">
        <v>0.16</v>
      </c>
      <c r="L298" s="185">
        <v>0.16</v>
      </c>
      <c r="M298" s="185">
        <v>0.16</v>
      </c>
      <c r="N298" s="185">
        <v>0.15</v>
      </c>
      <c r="O298" s="185">
        <v>0.16</v>
      </c>
      <c r="P298" s="185">
        <v>0.16</v>
      </c>
      <c r="Q298" s="185">
        <v>0.18</v>
      </c>
      <c r="R298" s="185">
        <v>0.19</v>
      </c>
      <c r="S298" s="185">
        <v>0.19</v>
      </c>
      <c r="T298" s="185">
        <v>0.19</v>
      </c>
      <c r="U298" s="185">
        <v>0.21</v>
      </c>
      <c r="V298" s="185">
        <v>0.22</v>
      </c>
      <c r="W298" s="185">
        <v>0.23</v>
      </c>
      <c r="X298" s="185">
        <v>0.23</v>
      </c>
      <c r="Y298" s="185">
        <v>0.22</v>
      </c>
      <c r="Z298" s="185">
        <v>0.21</v>
      </c>
      <c r="AA298" s="185">
        <v>0.22</v>
      </c>
      <c r="AB298"/>
      <c r="AC298"/>
      <c r="AD298"/>
      <c r="AE298"/>
      <c r="AF298"/>
      <c r="AG298"/>
      <c r="AH298"/>
      <c r="AI298"/>
      <c r="AJ298"/>
      <c r="AK298"/>
    </row>
    <row r="299" spans="1:240" x14ac:dyDescent="0.2">
      <c r="A299" s="16"/>
      <c r="B299" s="16"/>
      <c r="C299" s="303" t="s">
        <v>410</v>
      </c>
      <c r="D299" s="303"/>
      <c r="E299"/>
      <c r="F299"/>
      <c r="H299" s="16"/>
    </row>
    <row r="300" spans="1:240" x14ac:dyDescent="0.2">
      <c r="A300" s="16"/>
      <c r="B300" s="16"/>
      <c r="C300" s="186" t="s">
        <v>411</v>
      </c>
      <c r="D300"/>
      <c r="E300"/>
      <c r="F300"/>
      <c r="H300" s="16"/>
    </row>
    <row r="301" spans="1:240" x14ac:dyDescent="0.2">
      <c r="A301" s="16"/>
      <c r="B301" s="16"/>
      <c r="C301" s="16"/>
      <c r="D301" s="16"/>
      <c r="H301" s="16"/>
      <c r="O301" s="15"/>
      <c r="P301" s="126"/>
      <c r="Q301" s="15"/>
      <c r="R301" s="15"/>
      <c r="S301" s="15"/>
      <c r="T301" s="127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</row>
    <row r="302" spans="1:240" s="189" customFormat="1" ht="11.25" x14ac:dyDescent="0.2">
      <c r="A302" s="187"/>
      <c r="B302" s="187"/>
      <c r="C302" s="187"/>
      <c r="D302" s="187"/>
      <c r="E302" s="16"/>
      <c r="F302" s="16"/>
      <c r="G302" s="16"/>
      <c r="H302" s="17"/>
      <c r="I302" s="16"/>
      <c r="J302" s="16"/>
      <c r="K302" s="16"/>
      <c r="L302" s="16"/>
      <c r="M302" s="16"/>
      <c r="N302" s="16"/>
      <c r="O302" s="16"/>
      <c r="P302" s="17"/>
      <c r="Q302" s="16"/>
      <c r="R302" s="16"/>
      <c r="S302" s="16"/>
      <c r="T302" s="18"/>
      <c r="U302" s="188"/>
      <c r="V302" s="19"/>
      <c r="W302" s="188"/>
      <c r="X302" s="188"/>
    </row>
    <row r="303" spans="1:240" s="189" customFormat="1" ht="21.95" customHeight="1" x14ac:dyDescent="0.2">
      <c r="A303" s="187"/>
      <c r="B303" s="187"/>
      <c r="C303" s="187"/>
      <c r="D303" s="190" t="s">
        <v>412</v>
      </c>
      <c r="E303" s="191" t="s">
        <v>15</v>
      </c>
      <c r="F303" s="191" t="s">
        <v>16</v>
      </c>
      <c r="G303" s="191" t="s">
        <v>17</v>
      </c>
      <c r="H303" s="304" t="s">
        <v>18</v>
      </c>
      <c r="I303" s="304"/>
      <c r="J303" s="16"/>
      <c r="K303" s="16"/>
      <c r="L303" s="16"/>
      <c r="M303" s="16"/>
      <c r="N303" s="16"/>
      <c r="O303" s="16"/>
      <c r="P303" s="17"/>
      <c r="Q303" s="16"/>
      <c r="R303" s="16"/>
      <c r="S303" s="16"/>
      <c r="T303" s="18"/>
      <c r="U303" s="188"/>
      <c r="V303" s="19"/>
      <c r="W303" s="188"/>
      <c r="X303" s="188"/>
    </row>
    <row r="304" spans="1:240" ht="14.65" customHeight="1" x14ac:dyDescent="0.2">
      <c r="D304" s="192" t="s">
        <v>405</v>
      </c>
      <c r="E304" s="193">
        <f>E244</f>
        <v>1085</v>
      </c>
      <c r="F304" s="193">
        <f>F244</f>
        <v>737</v>
      </c>
      <c r="G304" s="193">
        <f>G244</f>
        <v>348</v>
      </c>
      <c r="H304" s="305">
        <f>F304/E304</f>
        <v>0.6792626728110599</v>
      </c>
      <c r="I304" s="305"/>
      <c r="M304" s="306"/>
      <c r="N304" s="306"/>
    </row>
    <row r="305" spans="1:14" ht="14.65" customHeight="1" x14ac:dyDescent="0.2">
      <c r="D305" s="192" t="s">
        <v>413</v>
      </c>
      <c r="E305" s="193">
        <f>I244</f>
        <v>1489</v>
      </c>
      <c r="F305" s="193">
        <f>J244</f>
        <v>616</v>
      </c>
      <c r="G305" s="193">
        <f>K244</f>
        <v>873</v>
      </c>
      <c r="H305" s="305">
        <f>F305/E305</f>
        <v>0.4137004701141706</v>
      </c>
      <c r="I305" s="305"/>
    </row>
    <row r="306" spans="1:14" ht="14.65" customHeight="1" x14ac:dyDescent="0.2">
      <c r="D306" s="192" t="s">
        <v>407</v>
      </c>
      <c r="E306" s="193">
        <f>M244</f>
        <v>44</v>
      </c>
      <c r="F306" s="193">
        <f>N244</f>
        <v>12</v>
      </c>
      <c r="G306" s="193">
        <f>O244</f>
        <v>32</v>
      </c>
      <c r="H306" s="305">
        <f>F306/E306</f>
        <v>0.27272727272727271</v>
      </c>
      <c r="I306" s="305"/>
    </row>
    <row r="307" spans="1:14" ht="14.65" customHeight="1" x14ac:dyDescent="0.2">
      <c r="D307" s="192" t="s">
        <v>414</v>
      </c>
      <c r="E307" s="193">
        <f>Q244</f>
        <v>59</v>
      </c>
      <c r="F307" s="193">
        <f>R244</f>
        <v>13</v>
      </c>
      <c r="G307" s="193">
        <f>S244</f>
        <v>46</v>
      </c>
      <c r="H307" s="305">
        <f>F307/E307</f>
        <v>0.22033898305084745</v>
      </c>
      <c r="I307" s="305"/>
    </row>
    <row r="308" spans="1:14" ht="14.65" customHeight="1" x14ac:dyDescent="0.2">
      <c r="D308" s="194" t="s">
        <v>401</v>
      </c>
      <c r="E308" s="158">
        <f>SUM(E304:E307)</f>
        <v>2677</v>
      </c>
      <c r="F308" s="158">
        <f>SUM(F304:F307)</f>
        <v>1378</v>
      </c>
      <c r="G308" s="158">
        <f>SUM(G304:G307)</f>
        <v>1299</v>
      </c>
      <c r="H308" s="307">
        <f>F308/E308</f>
        <v>0.51475532312289873</v>
      </c>
      <c r="I308" s="307"/>
    </row>
    <row r="310" spans="1:14" ht="87" customHeight="1" x14ac:dyDescent="0.2">
      <c r="D310" s="190" t="s">
        <v>415</v>
      </c>
      <c r="E310" s="195" t="s">
        <v>416</v>
      </c>
      <c r="F310" s="195" t="s">
        <v>417</v>
      </c>
      <c r="G310" s="195" t="s">
        <v>418</v>
      </c>
      <c r="H310" s="308" t="s">
        <v>419</v>
      </c>
      <c r="I310" s="308"/>
    </row>
    <row r="311" spans="1:14" ht="14.65" customHeight="1" x14ac:dyDescent="0.2">
      <c r="D311" s="192" t="s">
        <v>405</v>
      </c>
      <c r="E311" s="193">
        <f>F304</f>
        <v>737</v>
      </c>
      <c r="F311" s="193">
        <f>U244</f>
        <v>47</v>
      </c>
      <c r="G311" s="193">
        <v>85</v>
      </c>
      <c r="H311" s="309">
        <f>E311+F311+G311</f>
        <v>869</v>
      </c>
      <c r="I311" s="309">
        <f>SUM(E311:H311)</f>
        <v>1738</v>
      </c>
      <c r="J311" s="18"/>
    </row>
    <row r="312" spans="1:14" ht="14.65" customHeight="1" x14ac:dyDescent="0.2">
      <c r="D312" s="192" t="s">
        <v>413</v>
      </c>
      <c r="E312" s="193">
        <f>F305</f>
        <v>616</v>
      </c>
      <c r="F312" s="193">
        <f>V244</f>
        <v>255</v>
      </c>
      <c r="G312" s="193">
        <v>103</v>
      </c>
      <c r="H312" s="309">
        <f>E312+F312+G312</f>
        <v>974</v>
      </c>
      <c r="I312" s="309"/>
    </row>
    <row r="313" spans="1:14" ht="14.65" customHeight="1" x14ac:dyDescent="0.2">
      <c r="D313" s="192" t="s">
        <v>407</v>
      </c>
      <c r="E313" s="193">
        <f>F306</f>
        <v>12</v>
      </c>
      <c r="F313" s="193">
        <f>W244</f>
        <v>3</v>
      </c>
      <c r="G313" s="196">
        <v>3</v>
      </c>
      <c r="H313" s="309">
        <f>E313+F313+G313</f>
        <v>18</v>
      </c>
      <c r="I313" s="309"/>
    </row>
    <row r="314" spans="1:14" ht="14.65" customHeight="1" x14ac:dyDescent="0.2">
      <c r="D314" s="192" t="s">
        <v>414</v>
      </c>
      <c r="E314" s="193">
        <f>F307</f>
        <v>13</v>
      </c>
      <c r="F314" s="193">
        <f>X244</f>
        <v>18</v>
      </c>
      <c r="G314" s="196">
        <v>1</v>
      </c>
      <c r="H314" s="309">
        <f>E314+F314+G314</f>
        <v>32</v>
      </c>
      <c r="I314" s="309"/>
    </row>
    <row r="315" spans="1:14" ht="14.65" customHeight="1" x14ac:dyDescent="0.2">
      <c r="D315" s="194" t="s">
        <v>401</v>
      </c>
      <c r="E315" s="197">
        <f>SUM(E311:E314)</f>
        <v>1378</v>
      </c>
      <c r="F315" s="197">
        <f>SUM(F311:F314)</f>
        <v>323</v>
      </c>
      <c r="G315" s="197">
        <f>SUM(G311:G314)</f>
        <v>192</v>
      </c>
      <c r="H315" s="310">
        <f>H311+H312+H313+H314</f>
        <v>1893</v>
      </c>
      <c r="I315" s="310">
        <f>F315+G315+H315</f>
        <v>2408</v>
      </c>
    </row>
    <row r="317" spans="1:14" x14ac:dyDescent="0.2">
      <c r="A317" s="281" t="s">
        <v>420</v>
      </c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</row>
    <row r="318" spans="1:14" x14ac:dyDescent="0.2">
      <c r="A318" s="281" t="s">
        <v>421</v>
      </c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</row>
    <row r="319" spans="1:14" ht="25.35" customHeight="1" x14ac:dyDescent="0.2">
      <c r="A319" s="16"/>
      <c r="B319" s="16"/>
      <c r="C319" s="16"/>
      <c r="D319" s="311" t="s">
        <v>433</v>
      </c>
      <c r="E319" s="311" t="s">
        <v>423</v>
      </c>
      <c r="F319" s="311"/>
      <c r="G319" s="311"/>
      <c r="H319" s="311"/>
      <c r="I319" s="311"/>
      <c r="J319" s="311"/>
      <c r="K319" s="311"/>
      <c r="L319" s="311"/>
      <c r="M319" s="311"/>
    </row>
    <row r="320" spans="1:14" ht="14.65" customHeight="1" x14ac:dyDescent="0.2">
      <c r="A320" s="16"/>
      <c r="B320" s="16"/>
      <c r="C320" s="16"/>
      <c r="D320" s="312" t="s">
        <v>404</v>
      </c>
      <c r="E320" s="313" t="s">
        <v>424</v>
      </c>
      <c r="F320" s="313"/>
      <c r="G320" s="313"/>
      <c r="H320" s="314" t="s">
        <v>425</v>
      </c>
      <c r="I320" s="314"/>
      <c r="J320" s="314"/>
      <c r="K320" s="315" t="s">
        <v>426</v>
      </c>
      <c r="L320" s="315"/>
      <c r="M320" s="315"/>
    </row>
    <row r="321" spans="1:240" x14ac:dyDescent="0.2">
      <c r="A321" s="16"/>
      <c r="B321" s="16"/>
      <c r="C321" s="16"/>
      <c r="D321" s="312"/>
      <c r="E321" s="198" t="s">
        <v>427</v>
      </c>
      <c r="F321" s="198" t="s">
        <v>428</v>
      </c>
      <c r="G321" s="198" t="s">
        <v>401</v>
      </c>
      <c r="H321" s="199" t="s">
        <v>429</v>
      </c>
      <c r="I321" s="199" t="s">
        <v>428</v>
      </c>
      <c r="J321" s="199" t="s">
        <v>401</v>
      </c>
      <c r="K321" s="200" t="s">
        <v>427</v>
      </c>
      <c r="L321" s="200" t="s">
        <v>428</v>
      </c>
      <c r="M321" s="201" t="s">
        <v>401</v>
      </c>
    </row>
    <row r="322" spans="1:240" x14ac:dyDescent="0.2">
      <c r="A322" s="16"/>
      <c r="B322" s="16"/>
      <c r="C322" s="16"/>
      <c r="D322" s="202" t="s">
        <v>13</v>
      </c>
      <c r="E322" s="203">
        <f>K322-H322</f>
        <v>411</v>
      </c>
      <c r="F322" s="203">
        <v>388</v>
      </c>
      <c r="G322" s="203">
        <f>SUM(E322:F322)</f>
        <v>799</v>
      </c>
      <c r="H322" s="204">
        <v>25</v>
      </c>
      <c r="I322" s="204">
        <v>63</v>
      </c>
      <c r="J322" s="204">
        <f>SUM(H322:I322)</f>
        <v>88</v>
      </c>
      <c r="K322" s="205">
        <f>M322-L322</f>
        <v>436</v>
      </c>
      <c r="L322" s="205">
        <f>F322+I322</f>
        <v>451</v>
      </c>
      <c r="M322" s="206">
        <f>H311+H313</f>
        <v>887</v>
      </c>
    </row>
    <row r="323" spans="1:240" x14ac:dyDescent="0.2">
      <c r="A323" s="16"/>
      <c r="B323" s="16"/>
      <c r="C323" s="16"/>
      <c r="D323" s="202" t="s">
        <v>430</v>
      </c>
      <c r="E323" s="203">
        <f>K323-H323</f>
        <v>532</v>
      </c>
      <c r="F323" s="203">
        <v>370</v>
      </c>
      <c r="G323" s="203">
        <f>SUM(E323:F323)</f>
        <v>902</v>
      </c>
      <c r="H323" s="204">
        <v>19</v>
      </c>
      <c r="I323" s="204">
        <v>85</v>
      </c>
      <c r="J323" s="204">
        <f>SUM(H323:I323)</f>
        <v>104</v>
      </c>
      <c r="K323" s="205">
        <f>M323-L323</f>
        <v>551</v>
      </c>
      <c r="L323" s="205">
        <f>F323+I323</f>
        <v>455</v>
      </c>
      <c r="M323" s="206">
        <f>H312+H314</f>
        <v>1006</v>
      </c>
    </row>
    <row r="324" spans="1:240" x14ac:dyDescent="0.2">
      <c r="A324" s="16"/>
      <c r="B324" s="16"/>
      <c r="C324" s="16"/>
      <c r="D324" s="207" t="s">
        <v>431</v>
      </c>
      <c r="E324" s="208">
        <f>K324-H324</f>
        <v>943</v>
      </c>
      <c r="F324" s="208">
        <f>SUM(F322:F323)</f>
        <v>758</v>
      </c>
      <c r="G324" s="208">
        <f>SUM(E324:F324)</f>
        <v>1701</v>
      </c>
      <c r="H324" s="209">
        <f t="shared" ref="H324:M324" si="8">SUM(H322:H323)</f>
        <v>44</v>
      </c>
      <c r="I324" s="209">
        <f t="shared" si="8"/>
        <v>148</v>
      </c>
      <c r="J324" s="209">
        <f t="shared" si="8"/>
        <v>192</v>
      </c>
      <c r="K324" s="210">
        <f t="shared" si="8"/>
        <v>987</v>
      </c>
      <c r="L324" s="210">
        <f t="shared" si="8"/>
        <v>906</v>
      </c>
      <c r="M324" s="211">
        <f t="shared" si="8"/>
        <v>1893</v>
      </c>
    </row>
    <row r="325" spans="1:240" x14ac:dyDescent="0.2">
      <c r="A325" s="16"/>
      <c r="B325" s="16"/>
      <c r="C325" s="16"/>
      <c r="D325" s="186" t="s">
        <v>411</v>
      </c>
    </row>
    <row r="326" spans="1:240" ht="14.65" customHeight="1" x14ac:dyDescent="0.2">
      <c r="A326" s="16"/>
      <c r="B326" s="16"/>
      <c r="C326" s="16"/>
      <c r="D326" s="303" t="s">
        <v>432</v>
      </c>
      <c r="E326" s="303"/>
      <c r="F326" s="303"/>
      <c r="G326" s="303"/>
      <c r="H326" s="303"/>
      <c r="I326" s="303"/>
      <c r="J326" s="303"/>
      <c r="K326" s="303"/>
      <c r="L326" s="303"/>
      <c r="M326" s="303"/>
    </row>
    <row r="327" spans="1:240" ht="25.7" customHeight="1" x14ac:dyDescent="0.2">
      <c r="A327"/>
      <c r="B327"/>
      <c r="C327" s="16"/>
      <c r="D327" s="316" t="s">
        <v>433</v>
      </c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  <c r="AA327" s="316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58.5" customHeight="1" x14ac:dyDescent="0.2">
      <c r="A328"/>
      <c r="B328"/>
      <c r="C328" s="16"/>
      <c r="D328" s="212" t="s">
        <v>404</v>
      </c>
      <c r="E328" s="213">
        <v>44078</v>
      </c>
      <c r="F328" s="213">
        <v>44079</v>
      </c>
      <c r="G328" s="213">
        <v>44080</v>
      </c>
      <c r="H328" s="213">
        <v>44081</v>
      </c>
      <c r="I328" s="213">
        <v>44082</v>
      </c>
      <c r="J328" s="213">
        <v>44083</v>
      </c>
      <c r="K328" s="213">
        <v>44084</v>
      </c>
      <c r="L328" s="213">
        <v>44085</v>
      </c>
      <c r="M328" s="213">
        <v>44086</v>
      </c>
      <c r="N328" s="213">
        <v>44087</v>
      </c>
      <c r="O328" s="213">
        <v>44088</v>
      </c>
      <c r="P328" s="213">
        <v>44089</v>
      </c>
      <c r="Q328" s="213">
        <v>44090</v>
      </c>
      <c r="R328" s="213">
        <v>44091</v>
      </c>
      <c r="S328" s="213">
        <v>44092</v>
      </c>
      <c r="T328" s="213">
        <v>44093</v>
      </c>
      <c r="U328" s="213">
        <v>44094</v>
      </c>
      <c r="V328" s="213">
        <v>44095</v>
      </c>
      <c r="W328" s="213">
        <v>44096</v>
      </c>
      <c r="X328" s="213">
        <v>44097</v>
      </c>
      <c r="Y328" s="213">
        <v>44098</v>
      </c>
      <c r="Z328" s="213">
        <v>44099</v>
      </c>
      <c r="AA328" s="213">
        <v>44100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4" t="s">
        <v>13</v>
      </c>
      <c r="E329" s="215">
        <v>933</v>
      </c>
      <c r="F329" s="215">
        <v>966</v>
      </c>
      <c r="G329" s="215">
        <v>957</v>
      </c>
      <c r="H329" s="215">
        <v>945</v>
      </c>
      <c r="I329" s="215">
        <v>942</v>
      </c>
      <c r="J329" s="215">
        <v>935</v>
      </c>
      <c r="K329" s="215">
        <v>962</v>
      </c>
      <c r="L329" s="215">
        <v>967</v>
      </c>
      <c r="M329" s="215">
        <v>964</v>
      </c>
      <c r="N329" s="215">
        <v>978</v>
      </c>
      <c r="O329" s="215">
        <v>994</v>
      </c>
      <c r="P329" s="215">
        <v>952</v>
      </c>
      <c r="Q329" s="215">
        <v>952</v>
      </c>
      <c r="R329" s="215">
        <v>956</v>
      </c>
      <c r="S329" s="215">
        <v>956</v>
      </c>
      <c r="T329" s="215">
        <v>959</v>
      </c>
      <c r="U329" s="215">
        <v>936</v>
      </c>
      <c r="V329" s="215">
        <v>944</v>
      </c>
      <c r="W329" s="215">
        <v>922</v>
      </c>
      <c r="X329" s="215">
        <v>945</v>
      </c>
      <c r="Y329" s="215">
        <v>935</v>
      </c>
      <c r="Z329" s="215">
        <v>912</v>
      </c>
      <c r="AA329" s="215">
        <v>888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0" spans="1:240" ht="22.7" customHeight="1" x14ac:dyDescent="0.2">
      <c r="A330"/>
      <c r="B330"/>
      <c r="C330" s="16"/>
      <c r="D330" s="216" t="s">
        <v>430</v>
      </c>
      <c r="E330" s="217">
        <v>1331</v>
      </c>
      <c r="F330" s="217">
        <v>1316</v>
      </c>
      <c r="G330" s="217">
        <v>1331</v>
      </c>
      <c r="H330" s="217">
        <v>1354</v>
      </c>
      <c r="I330" s="217">
        <v>1356</v>
      </c>
      <c r="J330" s="217">
        <v>1301</v>
      </c>
      <c r="K330" s="217">
        <v>1268</v>
      </c>
      <c r="L330" s="217">
        <v>1263</v>
      </c>
      <c r="M330" s="217">
        <v>1279</v>
      </c>
      <c r="N330" s="217">
        <v>1257</v>
      </c>
      <c r="O330" s="217">
        <v>1216</v>
      </c>
      <c r="P330" s="217">
        <v>1202</v>
      </c>
      <c r="Q330" s="217">
        <v>1155</v>
      </c>
      <c r="R330" s="217">
        <v>1173</v>
      </c>
      <c r="S330" s="217">
        <v>1179</v>
      </c>
      <c r="T330" s="217">
        <v>1161</v>
      </c>
      <c r="U330" s="217">
        <v>1130</v>
      </c>
      <c r="V330" s="217">
        <v>1131</v>
      </c>
      <c r="W330" s="217">
        <v>1085</v>
      </c>
      <c r="X330" s="217">
        <v>1064</v>
      </c>
      <c r="Y330" s="217">
        <v>1029</v>
      </c>
      <c r="Z330" s="217">
        <v>1039</v>
      </c>
      <c r="AA330" s="217">
        <v>1019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</row>
    <row r="331" spans="1:240" ht="22.7" customHeight="1" x14ac:dyDescent="0.2">
      <c r="A331"/>
      <c r="B331"/>
      <c r="C331" s="16"/>
      <c r="D331" s="218" t="s">
        <v>434</v>
      </c>
      <c r="E331" s="219">
        <f t="shared" ref="E331:AA331" si="9">SUM(E329:E330)</f>
        <v>2264</v>
      </c>
      <c r="F331" s="219">
        <f t="shared" si="9"/>
        <v>2282</v>
      </c>
      <c r="G331" s="219">
        <f t="shared" si="9"/>
        <v>2288</v>
      </c>
      <c r="H331" s="219">
        <f t="shared" si="9"/>
        <v>2299</v>
      </c>
      <c r="I331" s="219">
        <f t="shared" si="9"/>
        <v>2298</v>
      </c>
      <c r="J331" s="219">
        <f t="shared" si="9"/>
        <v>2236</v>
      </c>
      <c r="K331" s="219">
        <f t="shared" si="9"/>
        <v>2230</v>
      </c>
      <c r="L331" s="219">
        <f t="shared" si="9"/>
        <v>2230</v>
      </c>
      <c r="M331" s="219">
        <f t="shared" si="9"/>
        <v>2243</v>
      </c>
      <c r="N331" s="219">
        <f t="shared" si="9"/>
        <v>2235</v>
      </c>
      <c r="O331" s="219">
        <f t="shared" si="9"/>
        <v>2210</v>
      </c>
      <c r="P331" s="219">
        <f t="shared" si="9"/>
        <v>2154</v>
      </c>
      <c r="Q331" s="219">
        <f t="shared" si="9"/>
        <v>2107</v>
      </c>
      <c r="R331" s="219">
        <f t="shared" si="9"/>
        <v>2129</v>
      </c>
      <c r="S331" s="219">
        <f t="shared" si="9"/>
        <v>2135</v>
      </c>
      <c r="T331" s="219">
        <f t="shared" si="9"/>
        <v>2120</v>
      </c>
      <c r="U331" s="219">
        <f t="shared" si="9"/>
        <v>2066</v>
      </c>
      <c r="V331" s="219">
        <f t="shared" si="9"/>
        <v>2075</v>
      </c>
      <c r="W331" s="219">
        <f t="shared" si="9"/>
        <v>2007</v>
      </c>
      <c r="X331" s="219">
        <f t="shared" si="9"/>
        <v>2009</v>
      </c>
      <c r="Y331" s="219">
        <f t="shared" si="9"/>
        <v>1964</v>
      </c>
      <c r="Z331" s="219">
        <f t="shared" si="9"/>
        <v>1951</v>
      </c>
      <c r="AA331" s="219">
        <f t="shared" si="9"/>
        <v>1907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</row>
    <row r="333" spans="1:240" ht="28.35" customHeight="1" x14ac:dyDescent="0.2">
      <c r="C333" s="317" t="s">
        <v>435</v>
      </c>
      <c r="D333" s="317"/>
      <c r="E333" s="317"/>
      <c r="F333" s="317"/>
      <c r="G333" s="317"/>
      <c r="H333" s="318" t="s">
        <v>436</v>
      </c>
      <c r="I333" s="318"/>
      <c r="J333" s="318"/>
      <c r="K333" s="318"/>
      <c r="L333" s="319" t="s">
        <v>437</v>
      </c>
      <c r="M333" s="319"/>
      <c r="N333" s="319"/>
      <c r="O333" s="319"/>
      <c r="P333" s="320" t="s">
        <v>438</v>
      </c>
      <c r="Q333" s="320"/>
      <c r="R333" s="320"/>
      <c r="S333" s="320"/>
      <c r="T333" s="361" t="s">
        <v>426</v>
      </c>
      <c r="U333" s="361"/>
      <c r="V333" s="361"/>
      <c r="W333" s="361"/>
    </row>
    <row r="334" spans="1:240" x14ac:dyDescent="0.2">
      <c r="C334" s="317"/>
      <c r="D334" s="317"/>
      <c r="E334" s="317"/>
      <c r="F334" s="317"/>
      <c r="G334" s="317"/>
      <c r="H334" s="322" t="s">
        <v>439</v>
      </c>
      <c r="I334" s="322"/>
      <c r="J334" s="323" t="s">
        <v>440</v>
      </c>
      <c r="K334" s="323"/>
      <c r="L334" s="324" t="s">
        <v>439</v>
      </c>
      <c r="M334" s="324"/>
      <c r="N334" s="325" t="s">
        <v>440</v>
      </c>
      <c r="O334" s="325"/>
      <c r="P334" s="326" t="s">
        <v>439</v>
      </c>
      <c r="Q334" s="326"/>
      <c r="R334" s="327" t="s">
        <v>440</v>
      </c>
      <c r="S334" s="327"/>
      <c r="T334" s="362" t="s">
        <v>439</v>
      </c>
      <c r="U334" s="362"/>
      <c r="V334" s="363" t="s">
        <v>440</v>
      </c>
      <c r="W334" s="363"/>
    </row>
    <row r="335" spans="1:240" ht="14.65" customHeight="1" x14ac:dyDescent="0.2">
      <c r="C335" s="362" t="s">
        <v>441</v>
      </c>
      <c r="D335" s="364" t="s">
        <v>442</v>
      </c>
      <c r="E335" s="365" t="s">
        <v>443</v>
      </c>
      <c r="F335" s="365"/>
      <c r="G335" s="365"/>
      <c r="H335" s="332">
        <v>2564</v>
      </c>
      <c r="I335" s="332"/>
      <c r="J335" s="333">
        <f>H335/H341</f>
        <v>0.17123013222919728</v>
      </c>
      <c r="K335" s="333"/>
      <c r="L335" s="334">
        <v>804</v>
      </c>
      <c r="M335" s="334"/>
      <c r="N335" s="335">
        <f>L335/L341</f>
        <v>0.15488345212868426</v>
      </c>
      <c r="O335" s="335"/>
      <c r="P335" s="336">
        <v>29</v>
      </c>
      <c r="Q335" s="336"/>
      <c r="R335" s="337">
        <f>P335/P341</f>
        <v>0.26363636363636361</v>
      </c>
      <c r="S335" s="337"/>
      <c r="T335" s="379">
        <f>H335+L335+P335</f>
        <v>3397</v>
      </c>
      <c r="U335" s="379"/>
      <c r="V335" s="380">
        <f>T335/T341</f>
        <v>0.16755450330472527</v>
      </c>
      <c r="W335" s="380"/>
    </row>
    <row r="336" spans="1:240" x14ac:dyDescent="0.2">
      <c r="C336" s="362"/>
      <c r="D336" s="364"/>
      <c r="E336" s="365" t="s">
        <v>444</v>
      </c>
      <c r="F336" s="365"/>
      <c r="G336" s="365"/>
      <c r="H336" s="332">
        <v>587</v>
      </c>
      <c r="I336" s="332"/>
      <c r="J336" s="333">
        <f>H336/H341</f>
        <v>3.9201282222519035E-2</v>
      </c>
      <c r="K336" s="333"/>
      <c r="L336" s="334">
        <v>417</v>
      </c>
      <c r="M336" s="334"/>
      <c r="N336" s="335">
        <f>L336/L341</f>
        <v>8.0331342708533995E-2</v>
      </c>
      <c r="O336" s="335"/>
      <c r="P336" s="336">
        <v>0</v>
      </c>
      <c r="Q336" s="336"/>
      <c r="R336" s="337">
        <f>P336/P341</f>
        <v>0</v>
      </c>
      <c r="S336" s="337"/>
      <c r="T336" s="379">
        <f>H336+L336+P336</f>
        <v>1004</v>
      </c>
      <c r="U336" s="379"/>
      <c r="V336" s="380">
        <f>T336/T341</f>
        <v>4.9521554700601753E-2</v>
      </c>
      <c r="W336" s="380"/>
    </row>
    <row r="337" spans="1:240" x14ac:dyDescent="0.2">
      <c r="C337" s="362"/>
      <c r="D337" s="364"/>
      <c r="E337" s="365" t="s">
        <v>445</v>
      </c>
      <c r="F337" s="365"/>
      <c r="G337" s="365"/>
      <c r="H337" s="332">
        <v>2</v>
      </c>
      <c r="I337" s="332"/>
      <c r="J337" s="333">
        <f>H337/H341</f>
        <v>1.3356484573260317E-4</v>
      </c>
      <c r="K337" s="333"/>
      <c r="L337" s="334">
        <v>9</v>
      </c>
      <c r="M337" s="334"/>
      <c r="N337" s="335">
        <f>L337/L341</f>
        <v>1.7337699865151224E-3</v>
      </c>
      <c r="O337" s="335"/>
      <c r="P337" s="336">
        <v>0</v>
      </c>
      <c r="Q337" s="336"/>
      <c r="R337" s="337">
        <f>P337/P341</f>
        <v>0</v>
      </c>
      <c r="S337" s="337"/>
      <c r="T337" s="379">
        <f>H337+L337+P337</f>
        <v>11</v>
      </c>
      <c r="U337" s="379"/>
      <c r="V337" s="380">
        <f>T337/T341</f>
        <v>5.4256683436914276E-4</v>
      </c>
      <c r="W337" s="380"/>
    </row>
    <row r="338" spans="1:240" ht="14.65" customHeight="1" x14ac:dyDescent="0.2">
      <c r="C338" s="362"/>
      <c r="D338" s="364"/>
      <c r="E338" s="365" t="s">
        <v>446</v>
      </c>
      <c r="F338" s="365"/>
      <c r="G338" s="365"/>
      <c r="H338" s="332">
        <v>0</v>
      </c>
      <c r="I338" s="332"/>
      <c r="J338" s="333">
        <f>H338/H341</f>
        <v>0</v>
      </c>
      <c r="K338" s="333"/>
      <c r="L338" s="334">
        <v>3</v>
      </c>
      <c r="M338" s="334"/>
      <c r="N338" s="335">
        <f>L338/L341</f>
        <v>5.7792332883837411E-4</v>
      </c>
      <c r="O338" s="335"/>
      <c r="P338" s="336">
        <v>0</v>
      </c>
      <c r="Q338" s="336"/>
      <c r="R338" s="337">
        <f>P338/P341</f>
        <v>0</v>
      </c>
      <c r="S338" s="337"/>
      <c r="T338" s="379">
        <f>H338+L338+P338</f>
        <v>3</v>
      </c>
      <c r="U338" s="379"/>
      <c r="V338" s="380">
        <f>T338/T341</f>
        <v>1.4797277300976621E-4</v>
      </c>
      <c r="W338" s="380"/>
    </row>
    <row r="339" spans="1:240" ht="14.65" customHeight="1" x14ac:dyDescent="0.2">
      <c r="C339" s="362"/>
      <c r="D339" s="364"/>
      <c r="E339" s="368" t="s">
        <v>401</v>
      </c>
      <c r="F339" s="368"/>
      <c r="G339" s="368"/>
      <c r="H339" s="332">
        <f>SUM(H335:H338)</f>
        <v>3153</v>
      </c>
      <c r="I339" s="332">
        <f>SUM(H339:H339)</f>
        <v>3153</v>
      </c>
      <c r="J339" s="333">
        <f>H339/H341</f>
        <v>0.21056497929744891</v>
      </c>
      <c r="K339" s="333"/>
      <c r="L339" s="334">
        <f>L335+L336+L337+L338</f>
        <v>1233</v>
      </c>
      <c r="M339" s="334">
        <f>SUM(L339:L339)</f>
        <v>1233</v>
      </c>
      <c r="N339" s="335">
        <f>L339/L341</f>
        <v>0.23752648815257177</v>
      </c>
      <c r="O339" s="335"/>
      <c r="P339" s="336">
        <v>30</v>
      </c>
      <c r="Q339" s="336"/>
      <c r="R339" s="337">
        <f>P339/P341</f>
        <v>0.27272727272727271</v>
      </c>
      <c r="S339" s="337"/>
      <c r="T339" s="379">
        <f>SUM(T335:T338)</f>
        <v>4415</v>
      </c>
      <c r="U339" s="379"/>
      <c r="V339" s="380">
        <f>T339/T341</f>
        <v>0.21776659761270592</v>
      </c>
      <c r="W339" s="380"/>
    </row>
    <row r="340" spans="1:240" ht="14.65" customHeight="1" x14ac:dyDescent="0.2">
      <c r="A340"/>
      <c r="C340" s="362"/>
      <c r="D340" s="364" t="s">
        <v>447</v>
      </c>
      <c r="E340" s="364"/>
      <c r="F340" s="364"/>
      <c r="G340" s="364"/>
      <c r="H340" s="332">
        <v>11821</v>
      </c>
      <c r="I340" s="332"/>
      <c r="J340" s="333">
        <f>H340/H341</f>
        <v>0.78943502070255112</v>
      </c>
      <c r="K340" s="333"/>
      <c r="L340" s="334">
        <v>3958</v>
      </c>
      <c r="M340" s="334"/>
      <c r="N340" s="335">
        <f>L340/L341</f>
        <v>0.76247351184742829</v>
      </c>
      <c r="O340" s="335"/>
      <c r="P340" s="336">
        <v>80</v>
      </c>
      <c r="Q340" s="336"/>
      <c r="R340" s="337">
        <f>P340/P341</f>
        <v>0.72727272727272729</v>
      </c>
      <c r="S340" s="337"/>
      <c r="T340" s="379">
        <f>H340+L340+P340</f>
        <v>15859</v>
      </c>
      <c r="U340" s="379"/>
      <c r="V340" s="380">
        <f>T340/T341</f>
        <v>0.78223340238729411</v>
      </c>
      <c r="W340" s="380"/>
    </row>
    <row r="341" spans="1:240" ht="15.75" customHeight="1" x14ac:dyDescent="0.2">
      <c r="A341"/>
      <c r="C341" s="341" t="s">
        <v>448</v>
      </c>
      <c r="D341" s="341"/>
      <c r="E341" s="341"/>
      <c r="F341" s="341"/>
      <c r="G341" s="341"/>
      <c r="H341" s="342">
        <f>H339+H340</f>
        <v>14974</v>
      </c>
      <c r="I341" s="342"/>
      <c r="J341" s="307">
        <f>H341/H341</f>
        <v>1</v>
      </c>
      <c r="K341" s="307"/>
      <c r="L341" s="342">
        <f>L339+L340</f>
        <v>5191</v>
      </c>
      <c r="M341" s="342"/>
      <c r="N341" s="307">
        <f>L341/L341</f>
        <v>1</v>
      </c>
      <c r="O341" s="307"/>
      <c r="P341" s="342">
        <f>P339+P340</f>
        <v>110</v>
      </c>
      <c r="Q341" s="342"/>
      <c r="R341" s="307">
        <f>P341/P341</f>
        <v>1</v>
      </c>
      <c r="S341" s="307"/>
      <c r="T341" s="381">
        <f>T339+T340</f>
        <v>20274</v>
      </c>
      <c r="U341" s="381"/>
      <c r="V341" s="382">
        <f>T341/T341</f>
        <v>1</v>
      </c>
      <c r="W341" s="382"/>
    </row>
    <row r="342" spans="1:240" x14ac:dyDescent="0.2">
      <c r="A342"/>
      <c r="B342"/>
      <c r="C342" s="281" t="s">
        <v>449</v>
      </c>
      <c r="D342" s="281"/>
      <c r="E342" s="281"/>
      <c r="F342" s="281"/>
      <c r="G342" s="281"/>
      <c r="H342" s="281">
        <f>SUM(H335:H339)</f>
        <v>6306</v>
      </c>
      <c r="I342" s="281">
        <f>SUM(I335:I339)</f>
        <v>3153</v>
      </c>
      <c r="J342" s="281"/>
      <c r="K342" s="281"/>
      <c r="L342" s="281">
        <f>SUM(L335:L339)</f>
        <v>2466</v>
      </c>
      <c r="M342" s="281">
        <f>SUM(M335:M339)</f>
        <v>1233</v>
      </c>
      <c r="N342" s="281"/>
      <c r="O342" s="281"/>
      <c r="P342" s="28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4" spans="1:240" ht="54" customHeight="1" x14ac:dyDescent="0.2">
      <c r="A344"/>
      <c r="B344"/>
      <c r="C344"/>
      <c r="D344" s="357" t="s">
        <v>450</v>
      </c>
      <c r="E344" s="357"/>
      <c r="F344" s="357"/>
      <c r="G344" s="357"/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7"/>
      <c r="X344" s="357"/>
      <c r="Y344" s="357"/>
      <c r="Z344" s="357"/>
      <c r="AA344" s="357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67.7" customHeight="1" x14ac:dyDescent="0.2">
      <c r="A345"/>
      <c r="B345"/>
      <c r="C345"/>
      <c r="D345" s="224" t="s">
        <v>404</v>
      </c>
      <c r="E345" s="226">
        <v>44078</v>
      </c>
      <c r="F345" s="226">
        <v>44079</v>
      </c>
      <c r="G345" s="226">
        <v>44080</v>
      </c>
      <c r="H345" s="226">
        <v>44081</v>
      </c>
      <c r="I345" s="226">
        <v>44082</v>
      </c>
      <c r="J345" s="226">
        <v>44083</v>
      </c>
      <c r="K345" s="226">
        <v>44084</v>
      </c>
      <c r="L345" s="226">
        <v>44085</v>
      </c>
      <c r="M345" s="226">
        <v>44086</v>
      </c>
      <c r="N345" s="226">
        <v>44087</v>
      </c>
      <c r="O345" s="226">
        <v>44088</v>
      </c>
      <c r="P345" s="226">
        <v>44089</v>
      </c>
      <c r="Q345" s="226">
        <v>44090</v>
      </c>
      <c r="R345" s="226">
        <v>44091</v>
      </c>
      <c r="S345" s="226">
        <v>44092</v>
      </c>
      <c r="T345" s="226">
        <v>44093</v>
      </c>
      <c r="U345" s="226">
        <v>44094</v>
      </c>
      <c r="V345" s="226">
        <v>44095</v>
      </c>
      <c r="W345" s="226">
        <v>44096</v>
      </c>
      <c r="X345" s="226">
        <v>44097</v>
      </c>
      <c r="Y345" s="226">
        <v>44098</v>
      </c>
      <c r="Z345" s="226">
        <v>44099</v>
      </c>
      <c r="AA345" s="226">
        <v>44100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/>
      <c r="D346" s="227" t="s">
        <v>451</v>
      </c>
      <c r="E346" s="228">
        <v>3512</v>
      </c>
      <c r="F346" s="228">
        <v>3532</v>
      </c>
      <c r="G346" s="228">
        <v>3556</v>
      </c>
      <c r="H346" s="228">
        <v>3587</v>
      </c>
      <c r="I346" s="228">
        <v>3618</v>
      </c>
      <c r="J346" s="228">
        <v>3646</v>
      </c>
      <c r="K346" s="228">
        <v>3668</v>
      </c>
      <c r="L346" s="228">
        <v>3880</v>
      </c>
      <c r="M346" s="228">
        <v>3906</v>
      </c>
      <c r="N346" s="228">
        <v>3930</v>
      </c>
      <c r="O346" s="228">
        <v>3958</v>
      </c>
      <c r="P346" s="228">
        <v>3992</v>
      </c>
      <c r="Q346" s="228">
        <v>4021</v>
      </c>
      <c r="R346" s="228">
        <v>4048</v>
      </c>
      <c r="S346" s="228">
        <v>4071</v>
      </c>
      <c r="T346" s="228">
        <v>4093</v>
      </c>
      <c r="U346" s="228">
        <v>4116</v>
      </c>
      <c r="V346" s="228">
        <v>4136</v>
      </c>
      <c r="W346" s="228">
        <v>4163</v>
      </c>
      <c r="X346" s="228">
        <v>4182</v>
      </c>
      <c r="Y346" s="228">
        <v>4204</v>
      </c>
      <c r="Z346" s="228">
        <v>4393</v>
      </c>
      <c r="AA346" s="228">
        <v>4415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ht="15" x14ac:dyDescent="0.2">
      <c r="A347"/>
      <c r="B347"/>
      <c r="C347"/>
      <c r="D347" s="229" t="s">
        <v>452</v>
      </c>
      <c r="E347" s="230">
        <v>12808</v>
      </c>
      <c r="F347" s="230">
        <v>12926</v>
      </c>
      <c r="G347" s="230">
        <v>12997</v>
      </c>
      <c r="H347" s="230">
        <v>13064</v>
      </c>
      <c r="I347" s="230">
        <v>13192</v>
      </c>
      <c r="J347" s="230">
        <v>13295</v>
      </c>
      <c r="K347" s="230">
        <v>13392</v>
      </c>
      <c r="L347" s="230">
        <v>13894</v>
      </c>
      <c r="M347" s="230">
        <v>14000</v>
      </c>
      <c r="N347" s="230">
        <v>14097</v>
      </c>
      <c r="O347" s="230">
        <v>14182</v>
      </c>
      <c r="P347" s="230">
        <v>14285</v>
      </c>
      <c r="Q347" s="230">
        <v>14380</v>
      </c>
      <c r="R347" s="230">
        <v>14506</v>
      </c>
      <c r="S347" s="230">
        <v>14584</v>
      </c>
      <c r="T347" s="230">
        <v>14689</v>
      </c>
      <c r="U347" s="230">
        <v>14767</v>
      </c>
      <c r="V347" s="230">
        <v>14841</v>
      </c>
      <c r="W347" s="230">
        <v>14958</v>
      </c>
      <c r="X347" s="230">
        <v>15047</v>
      </c>
      <c r="Y347" s="230">
        <v>15124</v>
      </c>
      <c r="Z347" s="230">
        <v>15782</v>
      </c>
      <c r="AA347" s="230">
        <v>15859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ht="15" x14ac:dyDescent="0.2">
      <c r="A348"/>
      <c r="B348"/>
      <c r="C348" s="16"/>
      <c r="D348" s="231" t="s">
        <v>453</v>
      </c>
      <c r="E348" s="233">
        <f t="shared" ref="E348:AA348" si="10">SUM(E346:E347)</f>
        <v>16320</v>
      </c>
      <c r="F348" s="233">
        <f t="shared" si="10"/>
        <v>16458</v>
      </c>
      <c r="G348" s="233">
        <f t="shared" si="10"/>
        <v>16553</v>
      </c>
      <c r="H348" s="233">
        <f t="shared" si="10"/>
        <v>16651</v>
      </c>
      <c r="I348" s="233">
        <f t="shared" si="10"/>
        <v>16810</v>
      </c>
      <c r="J348" s="233">
        <f t="shared" si="10"/>
        <v>16941</v>
      </c>
      <c r="K348" s="233">
        <f t="shared" si="10"/>
        <v>17060</v>
      </c>
      <c r="L348" s="233">
        <f t="shared" si="10"/>
        <v>17774</v>
      </c>
      <c r="M348" s="233">
        <f t="shared" si="10"/>
        <v>17906</v>
      </c>
      <c r="N348" s="233">
        <f t="shared" si="10"/>
        <v>18027</v>
      </c>
      <c r="O348" s="233">
        <f t="shared" si="10"/>
        <v>18140</v>
      </c>
      <c r="P348" s="233">
        <f t="shared" si="10"/>
        <v>18277</v>
      </c>
      <c r="Q348" s="233">
        <f t="shared" si="10"/>
        <v>18401</v>
      </c>
      <c r="R348" s="233">
        <f t="shared" si="10"/>
        <v>18554</v>
      </c>
      <c r="S348" s="233">
        <f t="shared" si="10"/>
        <v>18655</v>
      </c>
      <c r="T348" s="233">
        <f t="shared" si="10"/>
        <v>18782</v>
      </c>
      <c r="U348" s="233">
        <f t="shared" si="10"/>
        <v>18883</v>
      </c>
      <c r="V348" s="233">
        <f t="shared" si="10"/>
        <v>18977</v>
      </c>
      <c r="W348" s="233">
        <f t="shared" si="10"/>
        <v>19121</v>
      </c>
      <c r="X348" s="233">
        <f t="shared" si="10"/>
        <v>19229</v>
      </c>
      <c r="Y348" s="233">
        <f t="shared" si="10"/>
        <v>19328</v>
      </c>
      <c r="Z348" s="233">
        <f t="shared" si="10"/>
        <v>20175</v>
      </c>
      <c r="AA348" s="233">
        <f t="shared" si="10"/>
        <v>20274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 s="16"/>
      <c r="D349" s="303" t="s">
        <v>454</v>
      </c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x14ac:dyDescent="0.2">
      <c r="A350"/>
      <c r="B350"/>
      <c r="C350" s="16"/>
      <c r="D350" s="303" t="s">
        <v>455</v>
      </c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O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B352"/>
      <c r="C352"/>
      <c r="D352" s="383" t="s">
        <v>456</v>
      </c>
      <c r="E352" s="383"/>
      <c r="F352" s="383"/>
      <c r="G352" s="383"/>
      <c r="H352" s="383"/>
      <c r="I352" s="383"/>
      <c r="J352" s="383"/>
      <c r="K352" s="383"/>
      <c r="L352" s="384" t="s">
        <v>457</v>
      </c>
      <c r="M352" s="384"/>
      <c r="N352" s="384"/>
      <c r="O352" s="384"/>
      <c r="P352" s="384"/>
      <c r="Q352" s="384"/>
      <c r="R352" s="384"/>
      <c r="S352" s="384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</row>
    <row r="353" spans="2:240" ht="25.5" customHeight="1" x14ac:dyDescent="0.2">
      <c r="B353"/>
      <c r="C353"/>
      <c r="D353" s="383"/>
      <c r="E353" s="383"/>
      <c r="F353" s="383"/>
      <c r="G353" s="383"/>
      <c r="H353" s="383"/>
      <c r="I353" s="383"/>
      <c r="J353" s="383"/>
      <c r="K353" s="383"/>
      <c r="L353" s="347" t="s">
        <v>513</v>
      </c>
      <c r="M353" s="347"/>
      <c r="N353" s="347"/>
      <c r="O353" s="347"/>
      <c r="P353" s="385" t="s">
        <v>458</v>
      </c>
      <c r="Q353" s="385"/>
      <c r="R353" s="385"/>
      <c r="S353" s="38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</row>
    <row r="354" spans="2:240" ht="14.65" customHeight="1" x14ac:dyDescent="0.2">
      <c r="D354" s="386" t="s">
        <v>403</v>
      </c>
      <c r="E354" s="386"/>
      <c r="F354" s="386"/>
      <c r="G354" s="386"/>
      <c r="H354" s="387" t="s">
        <v>404</v>
      </c>
      <c r="I354" s="387"/>
      <c r="J354" s="387"/>
      <c r="K354" s="387"/>
      <c r="L354" s="388" t="s">
        <v>514</v>
      </c>
      <c r="M354" s="388" t="s">
        <v>515</v>
      </c>
      <c r="N354" s="388" t="s">
        <v>407</v>
      </c>
      <c r="O354" s="388" t="s">
        <v>516</v>
      </c>
      <c r="P354" s="388" t="s">
        <v>514</v>
      </c>
      <c r="Q354" s="388" t="s">
        <v>515</v>
      </c>
      <c r="R354" s="388" t="s">
        <v>407</v>
      </c>
      <c r="S354" s="389" t="s">
        <v>516</v>
      </c>
    </row>
    <row r="355" spans="2:240" x14ac:dyDescent="0.2">
      <c r="D355" s="386"/>
      <c r="E355" s="386"/>
      <c r="F355" s="386"/>
      <c r="G355" s="386"/>
      <c r="H355" s="390" t="s">
        <v>517</v>
      </c>
      <c r="I355" s="390"/>
      <c r="J355" s="390"/>
      <c r="K355" s="390"/>
      <c r="L355" s="388"/>
      <c r="M355" s="388"/>
      <c r="N355" s="388"/>
      <c r="O355" s="388"/>
      <c r="P355" s="388"/>
      <c r="Q355" s="388"/>
      <c r="R355" s="388"/>
      <c r="S355" s="389"/>
    </row>
    <row r="356" spans="2:240" ht="17.100000000000001" customHeight="1" x14ac:dyDescent="0.2">
      <c r="D356" s="391" t="s">
        <v>397</v>
      </c>
      <c r="E356" s="391"/>
      <c r="F356" s="391"/>
      <c r="G356" s="391"/>
      <c r="H356" s="392" t="s">
        <v>452</v>
      </c>
      <c r="I356" s="392"/>
      <c r="J356" s="392"/>
      <c r="K356" s="392"/>
      <c r="L356" s="243">
        <v>10.58</v>
      </c>
      <c r="M356" s="244">
        <v>6.45</v>
      </c>
      <c r="N356" s="244">
        <v>3.62</v>
      </c>
      <c r="O356" s="245">
        <v>3.54</v>
      </c>
      <c r="P356" s="244">
        <v>7.12</v>
      </c>
      <c r="Q356" s="244">
        <v>6.04</v>
      </c>
      <c r="R356" s="244">
        <v>3.45</v>
      </c>
      <c r="S356" s="245">
        <v>1.75</v>
      </c>
    </row>
    <row r="357" spans="2:240" ht="17.100000000000001" customHeight="1" x14ac:dyDescent="0.2">
      <c r="D357" s="391"/>
      <c r="E357" s="391"/>
      <c r="F357" s="391"/>
      <c r="G357" s="391"/>
      <c r="H357" s="393" t="s">
        <v>518</v>
      </c>
      <c r="I357" s="393"/>
      <c r="J357" s="393"/>
      <c r="K357" s="393"/>
      <c r="L357" s="246">
        <v>11.16</v>
      </c>
      <c r="M357" s="247">
        <v>7.95</v>
      </c>
      <c r="N357" s="247">
        <v>20</v>
      </c>
      <c r="O357" s="248">
        <v>0</v>
      </c>
      <c r="P357" s="247">
        <v>12.75</v>
      </c>
      <c r="Q357" s="247">
        <v>8.5399999999999991</v>
      </c>
      <c r="R357" s="247">
        <v>20</v>
      </c>
      <c r="S357" s="248">
        <v>0</v>
      </c>
    </row>
    <row r="358" spans="2:240" ht="17.100000000000001" customHeight="1" x14ac:dyDescent="0.2">
      <c r="D358" s="394" t="s">
        <v>398</v>
      </c>
      <c r="E358" s="394"/>
      <c r="F358" s="394"/>
      <c r="G358" s="394"/>
      <c r="H358" s="395" t="s">
        <v>452</v>
      </c>
      <c r="I358" s="395"/>
      <c r="J358" s="395"/>
      <c r="K358" s="395"/>
      <c r="L358" s="249">
        <v>9.25</v>
      </c>
      <c r="M358" s="250">
        <v>6.08</v>
      </c>
      <c r="N358" s="250">
        <v>5.87</v>
      </c>
      <c r="O358" s="251">
        <v>4.75</v>
      </c>
      <c r="P358" s="250">
        <v>12.16</v>
      </c>
      <c r="Q358" s="250">
        <v>6.08</v>
      </c>
      <c r="R358" s="250">
        <v>5.04</v>
      </c>
      <c r="S358" s="251">
        <v>10.62</v>
      </c>
    </row>
    <row r="359" spans="2:240" ht="17.100000000000001" customHeight="1" x14ac:dyDescent="0.2">
      <c r="D359" s="394"/>
      <c r="E359" s="394"/>
      <c r="F359" s="394"/>
      <c r="G359" s="394"/>
      <c r="H359" s="395" t="s">
        <v>518</v>
      </c>
      <c r="I359" s="395"/>
      <c r="J359" s="395"/>
      <c r="K359" s="395"/>
      <c r="L359" s="249">
        <v>10.45</v>
      </c>
      <c r="M359" s="250">
        <v>8.1999999999999993</v>
      </c>
      <c r="N359" s="250">
        <v>0</v>
      </c>
      <c r="O359" s="251">
        <v>0</v>
      </c>
      <c r="P359" s="250">
        <v>12.95</v>
      </c>
      <c r="Q359" s="250">
        <v>8.1999999999999993</v>
      </c>
      <c r="R359" s="250">
        <v>0</v>
      </c>
      <c r="S359" s="251">
        <v>0</v>
      </c>
    </row>
    <row r="360" spans="2:240" ht="17.100000000000001" customHeight="1" x14ac:dyDescent="0.2">
      <c r="D360" s="396" t="s">
        <v>399</v>
      </c>
      <c r="E360" s="396"/>
      <c r="F360" s="396"/>
      <c r="G360" s="396"/>
      <c r="H360" s="397" t="s">
        <v>452</v>
      </c>
      <c r="I360" s="397"/>
      <c r="J360" s="397"/>
      <c r="K360" s="397"/>
      <c r="L360" s="252">
        <v>9.0399999999999991</v>
      </c>
      <c r="M360" s="253">
        <v>5.62</v>
      </c>
      <c r="N360" s="253">
        <v>2.7</v>
      </c>
      <c r="O360" s="254">
        <v>2.29</v>
      </c>
      <c r="P360" s="253">
        <v>11.37</v>
      </c>
      <c r="Q360" s="253">
        <v>6.62</v>
      </c>
      <c r="R360" s="253">
        <v>7.58</v>
      </c>
      <c r="S360" s="254">
        <v>5.79</v>
      </c>
    </row>
    <row r="361" spans="2:240" ht="17.100000000000001" customHeight="1" x14ac:dyDescent="0.2">
      <c r="D361" s="396"/>
      <c r="E361" s="396"/>
      <c r="F361" s="396"/>
      <c r="G361" s="396"/>
      <c r="H361" s="398" t="s">
        <v>518</v>
      </c>
      <c r="I361" s="398"/>
      <c r="J361" s="398"/>
      <c r="K361" s="398"/>
      <c r="L361" s="255">
        <v>9.8699999999999992</v>
      </c>
      <c r="M361" s="256">
        <v>3.87</v>
      </c>
      <c r="N361" s="256">
        <v>1.79</v>
      </c>
      <c r="O361" s="257">
        <v>0</v>
      </c>
      <c r="P361" s="256">
        <v>12.16</v>
      </c>
      <c r="Q361" s="256">
        <v>8.3699999999999992</v>
      </c>
      <c r="R361" s="256">
        <v>0</v>
      </c>
      <c r="S361" s="257">
        <v>0</v>
      </c>
    </row>
    <row r="362" spans="2:240" ht="17.100000000000001" customHeight="1" x14ac:dyDescent="0.2">
      <c r="D362" s="399" t="s">
        <v>400</v>
      </c>
      <c r="E362" s="399"/>
      <c r="F362" s="399"/>
      <c r="G362" s="399"/>
      <c r="H362" s="400" t="s">
        <v>452</v>
      </c>
      <c r="I362" s="400"/>
      <c r="J362" s="400"/>
      <c r="K362" s="400"/>
      <c r="L362" s="258">
        <v>7.58</v>
      </c>
      <c r="M362" s="259">
        <v>5.04</v>
      </c>
      <c r="N362" s="259">
        <v>3.45</v>
      </c>
      <c r="O362" s="260">
        <v>3.66</v>
      </c>
      <c r="P362" s="259">
        <v>9.6199999999999992</v>
      </c>
      <c r="Q362" s="259">
        <v>6.83</v>
      </c>
      <c r="R362" s="259">
        <v>7.62</v>
      </c>
      <c r="S362" s="260">
        <v>2.66</v>
      </c>
    </row>
    <row r="363" spans="2:240" ht="17.100000000000001" customHeight="1" x14ac:dyDescent="0.2">
      <c r="D363" s="399"/>
      <c r="E363" s="399"/>
      <c r="F363" s="399"/>
      <c r="G363" s="399"/>
      <c r="H363" s="401" t="s">
        <v>518</v>
      </c>
      <c r="I363" s="401"/>
      <c r="J363" s="401"/>
      <c r="K363" s="401"/>
      <c r="L363" s="261">
        <v>9.25</v>
      </c>
      <c r="M363" s="262">
        <v>4.87</v>
      </c>
      <c r="N363" s="262">
        <v>0</v>
      </c>
      <c r="O363" s="263">
        <v>0</v>
      </c>
      <c r="P363" s="262">
        <v>10.29</v>
      </c>
      <c r="Q363" s="262">
        <v>6.45</v>
      </c>
      <c r="R363" s="262">
        <v>0</v>
      </c>
      <c r="S363" s="263">
        <v>0</v>
      </c>
    </row>
    <row r="364" spans="2:240" ht="17.100000000000001" customHeight="1" x14ac:dyDescent="0.2">
      <c r="D364" s="402" t="s">
        <v>409</v>
      </c>
      <c r="E364" s="402"/>
      <c r="F364" s="402"/>
      <c r="G364" s="402"/>
      <c r="H364" s="403" t="s">
        <v>452</v>
      </c>
      <c r="I364" s="403"/>
      <c r="J364" s="403"/>
      <c r="K364" s="403"/>
      <c r="L364" s="264">
        <v>9.16</v>
      </c>
      <c r="M364" s="265">
        <v>5.91</v>
      </c>
      <c r="N364" s="265">
        <v>3.62</v>
      </c>
      <c r="O364" s="266">
        <v>3.16</v>
      </c>
      <c r="P364" s="265">
        <v>11.25</v>
      </c>
      <c r="Q364" s="265">
        <v>6.33</v>
      </c>
      <c r="R364" s="265">
        <v>3.45</v>
      </c>
      <c r="S364" s="266">
        <v>6.7</v>
      </c>
    </row>
    <row r="365" spans="2:240" ht="17.100000000000001" customHeight="1" x14ac:dyDescent="0.2">
      <c r="D365" s="402"/>
      <c r="E365" s="402"/>
      <c r="F365" s="402"/>
      <c r="G365" s="402"/>
      <c r="H365" s="404" t="s">
        <v>518</v>
      </c>
      <c r="I365" s="404"/>
      <c r="J365" s="404"/>
      <c r="K365" s="404"/>
      <c r="L365" s="267">
        <v>10.41</v>
      </c>
      <c r="M365" s="268">
        <v>6.54</v>
      </c>
      <c r="N365" s="268">
        <v>1.79</v>
      </c>
      <c r="O365" s="269">
        <v>0</v>
      </c>
      <c r="P365" s="268">
        <v>12.16</v>
      </c>
      <c r="Q365" s="268">
        <v>8.0399999999999991</v>
      </c>
      <c r="R365" s="268">
        <v>0</v>
      </c>
      <c r="S365" s="269">
        <v>0</v>
      </c>
    </row>
    <row r="366" spans="2:240" x14ac:dyDescent="0.2">
      <c r="D366" s="15" t="s">
        <v>463</v>
      </c>
    </row>
    <row r="367" spans="2:240" x14ac:dyDescent="0.2">
      <c r="D367" s="15" t="s">
        <v>519</v>
      </c>
    </row>
    <row r="368" spans="2:240" ht="25.5" customHeight="1" x14ac:dyDescent="0.2">
      <c r="E368" s="369" t="s">
        <v>494</v>
      </c>
      <c r="F368" s="369"/>
      <c r="G368" s="369"/>
      <c r="H368" s="369"/>
      <c r="I368" s="36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</row>
    <row r="369" spans="3:19" ht="26.25" customHeight="1" x14ac:dyDescent="0.2">
      <c r="E369" s="370" t="s">
        <v>495</v>
      </c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</row>
    <row r="370" spans="3:19" x14ac:dyDescent="0.2">
      <c r="E370" s="371" t="s">
        <v>468</v>
      </c>
      <c r="F370" s="371"/>
      <c r="G370" s="371"/>
      <c r="H370" s="371"/>
      <c r="I370" s="371"/>
      <c r="J370" s="371"/>
      <c r="K370" s="359" t="s">
        <v>439</v>
      </c>
      <c r="L370" s="359"/>
      <c r="M370" s="359"/>
      <c r="N370" s="359"/>
      <c r="O370" s="359"/>
      <c r="P370" s="372" t="s">
        <v>440</v>
      </c>
      <c r="Q370" s="372"/>
      <c r="R370" s="372"/>
      <c r="S370" s="372"/>
    </row>
    <row r="371" spans="3:19" x14ac:dyDescent="0.2">
      <c r="E371" s="373" t="s">
        <v>469</v>
      </c>
      <c r="F371" s="373"/>
      <c r="G371" s="373"/>
      <c r="H371" s="373"/>
      <c r="I371" s="373"/>
      <c r="J371" s="373"/>
      <c r="K371" s="374">
        <v>8898</v>
      </c>
      <c r="L371" s="374"/>
      <c r="M371" s="374"/>
      <c r="N371" s="374"/>
      <c r="O371" s="374"/>
      <c r="P371" s="375">
        <f>K371/K379</f>
        <v>0.59422999866435156</v>
      </c>
      <c r="Q371" s="375"/>
      <c r="R371" s="375"/>
      <c r="S371" s="375">
        <f t="shared" ref="S371:S379" si="11">SUM(P371:R371)</f>
        <v>0.59422999866435156</v>
      </c>
    </row>
    <row r="372" spans="3:19" x14ac:dyDescent="0.2">
      <c r="E372" s="373" t="s">
        <v>470</v>
      </c>
      <c r="F372" s="373"/>
      <c r="G372" s="373"/>
      <c r="H372" s="373"/>
      <c r="I372" s="373"/>
      <c r="J372" s="373"/>
      <c r="K372" s="374">
        <v>1811</v>
      </c>
      <c r="L372" s="374"/>
      <c r="M372" s="374"/>
      <c r="N372" s="374"/>
      <c r="O372" s="374"/>
      <c r="P372" s="375">
        <f>K372/K379</f>
        <v>0.12094296781087217</v>
      </c>
      <c r="Q372" s="375"/>
      <c r="R372" s="375"/>
      <c r="S372" s="375">
        <f t="shared" si="11"/>
        <v>0.12094296781087217</v>
      </c>
    </row>
    <row r="373" spans="3:19" x14ac:dyDescent="0.2">
      <c r="E373" s="373" t="s">
        <v>471</v>
      </c>
      <c r="F373" s="373"/>
      <c r="G373" s="373"/>
      <c r="H373" s="373"/>
      <c r="I373" s="373"/>
      <c r="J373" s="373"/>
      <c r="K373" s="374">
        <v>1040</v>
      </c>
      <c r="L373" s="374"/>
      <c r="M373" s="374"/>
      <c r="N373" s="374"/>
      <c r="O373" s="374"/>
      <c r="P373" s="375">
        <f>K373/K379</f>
        <v>6.9453719780953646E-2</v>
      </c>
      <c r="Q373" s="375"/>
      <c r="R373" s="375"/>
      <c r="S373" s="375">
        <f t="shared" si="11"/>
        <v>6.9453719780953646E-2</v>
      </c>
    </row>
    <row r="374" spans="3:19" x14ac:dyDescent="0.2">
      <c r="E374" s="373" t="s">
        <v>472</v>
      </c>
      <c r="F374" s="373"/>
      <c r="G374" s="373"/>
      <c r="H374" s="373"/>
      <c r="I374" s="373"/>
      <c r="J374" s="373"/>
      <c r="K374" s="374">
        <v>786</v>
      </c>
      <c r="L374" s="374"/>
      <c r="M374" s="374"/>
      <c r="N374" s="374"/>
      <c r="O374" s="374"/>
      <c r="P374" s="375">
        <f>K374/K379</f>
        <v>5.2490984372913052E-2</v>
      </c>
      <c r="Q374" s="375"/>
      <c r="R374" s="375"/>
      <c r="S374" s="375">
        <f t="shared" si="11"/>
        <v>5.2490984372913052E-2</v>
      </c>
    </row>
    <row r="375" spans="3:19" x14ac:dyDescent="0.2">
      <c r="E375" s="373" t="s">
        <v>473</v>
      </c>
      <c r="F375" s="373"/>
      <c r="G375" s="373"/>
      <c r="H375" s="373"/>
      <c r="I375" s="373"/>
      <c r="J375" s="373"/>
      <c r="K375" s="374">
        <v>681</v>
      </c>
      <c r="L375" s="374"/>
      <c r="M375" s="374"/>
      <c r="N375" s="374"/>
      <c r="O375" s="374"/>
      <c r="P375" s="375">
        <f>K375/K379</f>
        <v>4.5478829971951386E-2</v>
      </c>
      <c r="Q375" s="375"/>
      <c r="R375" s="375"/>
      <c r="S375" s="375">
        <f t="shared" si="11"/>
        <v>4.5478829971951386E-2</v>
      </c>
    </row>
    <row r="376" spans="3:19" x14ac:dyDescent="0.2">
      <c r="E376" s="373" t="s">
        <v>474</v>
      </c>
      <c r="F376" s="373"/>
      <c r="G376" s="373"/>
      <c r="H376" s="373"/>
      <c r="I376" s="373"/>
      <c r="J376" s="373"/>
      <c r="K376" s="374">
        <v>579</v>
      </c>
      <c r="L376" s="374"/>
      <c r="M376" s="374"/>
      <c r="N376" s="374"/>
      <c r="O376" s="374"/>
      <c r="P376" s="375">
        <f>K376/K379</f>
        <v>3.8667022839588623E-2</v>
      </c>
      <c r="Q376" s="375"/>
      <c r="R376" s="375"/>
      <c r="S376" s="375">
        <f t="shared" si="11"/>
        <v>3.8667022839588623E-2</v>
      </c>
    </row>
    <row r="377" spans="3:19" x14ac:dyDescent="0.2">
      <c r="E377" s="373" t="s">
        <v>505</v>
      </c>
      <c r="F377" s="373"/>
      <c r="G377" s="373"/>
      <c r="H377" s="373"/>
      <c r="I377" s="373"/>
      <c r="J377" s="373"/>
      <c r="K377" s="374">
        <f>387+183+105+76+76+71</f>
        <v>898</v>
      </c>
      <c r="L377" s="374"/>
      <c r="M377" s="374"/>
      <c r="N377" s="374"/>
      <c r="O377" s="374"/>
      <c r="P377" s="375">
        <f>K377/K379</f>
        <v>5.9970615733938824E-2</v>
      </c>
      <c r="Q377" s="375"/>
      <c r="R377" s="375"/>
      <c r="S377" s="375">
        <f t="shared" si="11"/>
        <v>5.9970615733938824E-2</v>
      </c>
    </row>
    <row r="378" spans="3:19" x14ac:dyDescent="0.2">
      <c r="E378" s="373" t="s">
        <v>476</v>
      </c>
      <c r="F378" s="373"/>
      <c r="G378" s="373"/>
      <c r="H378" s="373"/>
      <c r="I378" s="373"/>
      <c r="J378" s="373"/>
      <c r="K378" s="374">
        <f>14974-14693</f>
        <v>281</v>
      </c>
      <c r="L378" s="374"/>
      <c r="M378" s="374"/>
      <c r="N378" s="374"/>
      <c r="O378" s="374"/>
      <c r="P378" s="375">
        <f>K378/K379</f>
        <v>1.8765860825430747E-2</v>
      </c>
      <c r="Q378" s="375"/>
      <c r="R378" s="375"/>
      <c r="S378" s="375">
        <f t="shared" si="11"/>
        <v>1.8765860825430747E-2</v>
      </c>
    </row>
    <row r="379" spans="3:19" x14ac:dyDescent="0.2">
      <c r="E379" s="376" t="s">
        <v>401</v>
      </c>
      <c r="F379" s="376"/>
      <c r="G379" s="376"/>
      <c r="H379" s="376"/>
      <c r="I379" s="376"/>
      <c r="J379" s="376"/>
      <c r="K379" s="377">
        <f>K371+K372+K373+K374+K375+K376+K377+K378</f>
        <v>14974</v>
      </c>
      <c r="L379" s="377"/>
      <c r="M379" s="377"/>
      <c r="N379" s="377"/>
      <c r="O379" s="377">
        <f>SUM(K379:N379)</f>
        <v>14974</v>
      </c>
      <c r="P379" s="378">
        <f>SUM(P371:P378)</f>
        <v>1</v>
      </c>
      <c r="Q379" s="378"/>
      <c r="R379" s="378"/>
      <c r="S379" s="378">
        <f t="shared" si="11"/>
        <v>1</v>
      </c>
    </row>
    <row r="380" spans="3:19" x14ac:dyDescent="0.2">
      <c r="E380" s="239" t="s">
        <v>477</v>
      </c>
      <c r="F380" s="239"/>
      <c r="G380" s="239"/>
      <c r="H380" s="240"/>
      <c r="I380" s="241"/>
      <c r="J380" s="241"/>
      <c r="K380" s="241"/>
      <c r="L380" s="241"/>
      <c r="M380" s="241"/>
      <c r="N380" s="241"/>
    </row>
    <row r="381" spans="3:19" x14ac:dyDescent="0.2">
      <c r="E381" s="239" t="s">
        <v>478</v>
      </c>
      <c r="F381" s="239"/>
      <c r="G381" s="239"/>
      <c r="H381" s="240"/>
      <c r="I381" s="241"/>
      <c r="J381" s="241"/>
      <c r="K381" s="241"/>
      <c r="L381" s="241"/>
      <c r="M381" s="241"/>
      <c r="N381" s="241"/>
    </row>
    <row r="382" spans="3:19" x14ac:dyDescent="0.2">
      <c r="C382"/>
      <c r="E382" s="242" t="s">
        <v>506</v>
      </c>
    </row>
    <row r="383" spans="3:19" x14ac:dyDescent="0.2">
      <c r="E383" s="242" t="s">
        <v>532</v>
      </c>
    </row>
  </sheetData>
  <mergeCells count="279">
    <mergeCell ref="E377:J377"/>
    <mergeCell ref="K377:O377"/>
    <mergeCell ref="P377:S377"/>
    <mergeCell ref="E378:J378"/>
    <mergeCell ref="K378:O378"/>
    <mergeCell ref="P378:S378"/>
    <mergeCell ref="E379:J379"/>
    <mergeCell ref="K379:O379"/>
    <mergeCell ref="P379:S379"/>
    <mergeCell ref="E374:J374"/>
    <mergeCell ref="K374:O374"/>
    <mergeCell ref="P374:S374"/>
    <mergeCell ref="E375:J375"/>
    <mergeCell ref="K375:O375"/>
    <mergeCell ref="P375:S375"/>
    <mergeCell ref="E376:J376"/>
    <mergeCell ref="K376:O376"/>
    <mergeCell ref="P376:S376"/>
    <mergeCell ref="E371:J371"/>
    <mergeCell ref="K371:O371"/>
    <mergeCell ref="P371:S371"/>
    <mergeCell ref="E372:J372"/>
    <mergeCell ref="K372:O372"/>
    <mergeCell ref="P372:S372"/>
    <mergeCell ref="E373:J373"/>
    <mergeCell ref="K373:O373"/>
    <mergeCell ref="P373:S373"/>
    <mergeCell ref="D362:G363"/>
    <mergeCell ref="H362:K362"/>
    <mergeCell ref="H363:K363"/>
    <mergeCell ref="D364:G365"/>
    <mergeCell ref="H364:K364"/>
    <mergeCell ref="H365:K365"/>
    <mergeCell ref="E368:S368"/>
    <mergeCell ref="E369:S369"/>
    <mergeCell ref="E370:J370"/>
    <mergeCell ref="K370:O370"/>
    <mergeCell ref="P370:S370"/>
    <mergeCell ref="D356:G357"/>
    <mergeCell ref="H356:K356"/>
    <mergeCell ref="H357:K357"/>
    <mergeCell ref="D358:G359"/>
    <mergeCell ref="H358:K358"/>
    <mergeCell ref="H359:K359"/>
    <mergeCell ref="D360:G361"/>
    <mergeCell ref="H360:K360"/>
    <mergeCell ref="H361:K361"/>
    <mergeCell ref="C342:P342"/>
    <mergeCell ref="D344:AA344"/>
    <mergeCell ref="D349:Z349"/>
    <mergeCell ref="D350:Z350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H355:K355"/>
    <mergeCell ref="C341:G341"/>
    <mergeCell ref="H341:I341"/>
    <mergeCell ref="J341:K341"/>
    <mergeCell ref="L341:M341"/>
    <mergeCell ref="N341:O341"/>
    <mergeCell ref="P341:Q341"/>
    <mergeCell ref="R341:S341"/>
    <mergeCell ref="T341:U341"/>
    <mergeCell ref="V341:W341"/>
    <mergeCell ref="T339:U339"/>
    <mergeCell ref="V339:W339"/>
    <mergeCell ref="D340:G340"/>
    <mergeCell ref="H340:I340"/>
    <mergeCell ref="J340:K340"/>
    <mergeCell ref="L340:M340"/>
    <mergeCell ref="N340:O340"/>
    <mergeCell ref="P340:Q340"/>
    <mergeCell ref="R340:S340"/>
    <mergeCell ref="T340:U340"/>
    <mergeCell ref="V340:W340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C335:C340"/>
    <mergeCell ref="D335:D339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E339:G339"/>
    <mergeCell ref="H339:I339"/>
    <mergeCell ref="J339:K339"/>
    <mergeCell ref="L339:M339"/>
    <mergeCell ref="N339:O339"/>
    <mergeCell ref="P339:Q339"/>
    <mergeCell ref="R339:S339"/>
    <mergeCell ref="D319:M319"/>
    <mergeCell ref="D320:D321"/>
    <mergeCell ref="E320:G320"/>
    <mergeCell ref="H320:J320"/>
    <mergeCell ref="K320:M320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H308:I308"/>
    <mergeCell ref="H310:I310"/>
    <mergeCell ref="H311:I311"/>
    <mergeCell ref="H312:I312"/>
    <mergeCell ref="H313:I313"/>
    <mergeCell ref="H314:I314"/>
    <mergeCell ref="H315:I315"/>
    <mergeCell ref="A317:N317"/>
    <mergeCell ref="A318:K318"/>
    <mergeCell ref="C291:C294"/>
    <mergeCell ref="C295:C298"/>
    <mergeCell ref="C299:D299"/>
    <mergeCell ref="H303:I303"/>
    <mergeCell ref="H304:I304"/>
    <mergeCell ref="M304:N304"/>
    <mergeCell ref="H305:I305"/>
    <mergeCell ref="H306:I306"/>
    <mergeCell ref="H307:I307"/>
    <mergeCell ref="A268:D268"/>
    <mergeCell ref="A269:D269"/>
    <mergeCell ref="A270:D270"/>
    <mergeCell ref="A271:D271"/>
    <mergeCell ref="A272:D272"/>
    <mergeCell ref="C274:AA277"/>
    <mergeCell ref="C279:C282"/>
    <mergeCell ref="C283:C286"/>
    <mergeCell ref="C287:C290"/>
    <mergeCell ref="A256:D256"/>
    <mergeCell ref="A257:D257"/>
    <mergeCell ref="A258:D258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A243:D243"/>
    <mergeCell ref="A244:D244"/>
    <mergeCell ref="A245:N245"/>
    <mergeCell ref="A247:X247"/>
    <mergeCell ref="A248:X248"/>
    <mergeCell ref="A249:X249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I254:L254"/>
    <mergeCell ref="M254:P254"/>
    <mergeCell ref="Q254:T254"/>
    <mergeCell ref="A181:D181"/>
    <mergeCell ref="A182:A242"/>
    <mergeCell ref="B182:B187"/>
    <mergeCell ref="C186:C187"/>
    <mergeCell ref="B188:B209"/>
    <mergeCell ref="C188:C196"/>
    <mergeCell ref="C202:C203"/>
    <mergeCell ref="B210:B217"/>
    <mergeCell ref="C216:C217"/>
    <mergeCell ref="B218:B233"/>
    <mergeCell ref="C226:C227"/>
    <mergeCell ref="B234:B242"/>
    <mergeCell ref="C234:C237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C163:C164"/>
    <mergeCell ref="B170:B180"/>
    <mergeCell ref="C171:C176"/>
    <mergeCell ref="A82:D82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B128:B136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370" zoomScaleNormal="100" workbookViewId="0">
      <selection activeCell="E30" sqref="E30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44101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>
        <v>1</v>
      </c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12</v>
      </c>
      <c r="G13" s="44">
        <f>E13-F13</f>
        <v>8</v>
      </c>
      <c r="H13" s="45">
        <f>F13/E13</f>
        <v>0.6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6</v>
      </c>
      <c r="G14" s="44">
        <f>E14-F14</f>
        <v>2</v>
      </c>
      <c r="H14" s="45">
        <f>F14/E14</f>
        <v>0.75</v>
      </c>
      <c r="I14" s="44">
        <v>10</v>
      </c>
      <c r="J14" s="43">
        <v>9</v>
      </c>
      <c r="K14" s="44">
        <f>I14-J14</f>
        <v>1</v>
      </c>
      <c r="L14" s="46">
        <f>J14/I14</f>
        <v>0.9</v>
      </c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2</v>
      </c>
      <c r="G16" s="44">
        <f>E16-F16</f>
        <v>8</v>
      </c>
      <c r="H16" s="45">
        <f>F16/E16</f>
        <v>0.2</v>
      </c>
      <c r="I16" s="44">
        <v>15</v>
      </c>
      <c r="J16" s="43">
        <v>3</v>
      </c>
      <c r="K16" s="44">
        <f>I16-J16</f>
        <v>12</v>
      </c>
      <c r="L16" s="46">
        <f>J16/I16</f>
        <v>0.2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41</v>
      </c>
      <c r="G17" s="44">
        <f>E17-F17</f>
        <v>24</v>
      </c>
      <c r="H17" s="45">
        <f>F17/E17</f>
        <v>0.63076923076923075</v>
      </c>
      <c r="I17" s="44">
        <v>70</v>
      </c>
      <c r="J17" s="43">
        <v>48</v>
      </c>
      <c r="K17" s="44">
        <f>I17-J17</f>
        <v>22</v>
      </c>
      <c r="L17" s="46">
        <f>J17/I17</f>
        <v>0.68571428571428572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/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54</v>
      </c>
      <c r="G19" s="44">
        <f>E19-F19</f>
        <v>7</v>
      </c>
      <c r="H19" s="45">
        <f>F19/E19</f>
        <v>0.88524590163934425</v>
      </c>
      <c r="I19" s="44">
        <v>83</v>
      </c>
      <c r="J19" s="43">
        <v>67</v>
      </c>
      <c r="K19" s="44">
        <f>I19-J19</f>
        <v>16</v>
      </c>
      <c r="L19" s="46">
        <f>J19/I19</f>
        <v>0.80722891566265065</v>
      </c>
      <c r="M19" s="54">
        <v>5</v>
      </c>
      <c r="N19" s="51">
        <v>4</v>
      </c>
      <c r="O19" s="49">
        <f>M19-N19</f>
        <v>1</v>
      </c>
      <c r="P19" s="45">
        <f>N19/M19</f>
        <v>0.8</v>
      </c>
      <c r="Q19" s="54"/>
      <c r="R19" s="43"/>
      <c r="S19" s="44"/>
      <c r="T19" s="46"/>
      <c r="U19" s="51"/>
      <c r="V19" s="51"/>
      <c r="W19" s="51"/>
      <c r="X19" s="52">
        <v>10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3</v>
      </c>
      <c r="O20" s="49">
        <f>M20-N20</f>
        <v>2</v>
      </c>
      <c r="P20" s="45">
        <f>N20/M20</f>
        <v>0.6</v>
      </c>
      <c r="Q20" s="54">
        <v>10</v>
      </c>
      <c r="R20" s="43">
        <v>5</v>
      </c>
      <c r="S20" s="44">
        <f>Q20-R20</f>
        <v>5</v>
      </c>
      <c r="T20" s="46">
        <f>R20/Q20</f>
        <v>0.5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4</v>
      </c>
      <c r="G22" s="44">
        <f>E22-F22</f>
        <v>1</v>
      </c>
      <c r="H22" s="45">
        <f>F22/E22</f>
        <v>0.8</v>
      </c>
      <c r="I22" s="44">
        <v>8</v>
      </c>
      <c r="J22" s="43">
        <v>2</v>
      </c>
      <c r="K22" s="44">
        <f>I22-J22</f>
        <v>6</v>
      </c>
      <c r="L22" s="46">
        <f>J22/I22</f>
        <v>0.25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27</v>
      </c>
      <c r="G24" s="44">
        <f>E24-F24</f>
        <v>6</v>
      </c>
      <c r="H24" s="45">
        <f>F24/E24</f>
        <v>0.81818181818181823</v>
      </c>
      <c r="I24" s="44">
        <v>48</v>
      </c>
      <c r="J24" s="43">
        <v>30</v>
      </c>
      <c r="K24" s="44">
        <f>I24-J24</f>
        <v>18</v>
      </c>
      <c r="L24" s="46">
        <f>J24/I24</f>
        <v>0.625</v>
      </c>
      <c r="M24" s="54">
        <v>6</v>
      </c>
      <c r="N24" s="51">
        <v>1</v>
      </c>
      <c r="O24" s="49">
        <f>M24-N24</f>
        <v>5</v>
      </c>
      <c r="P24" s="45">
        <f>N24/M24</f>
        <v>0.16666666666666666</v>
      </c>
      <c r="Q24" s="54">
        <v>10</v>
      </c>
      <c r="R24" s="43">
        <v>3</v>
      </c>
      <c r="S24" s="44">
        <f>Q24-R24</f>
        <v>7</v>
      </c>
      <c r="T24" s="46">
        <f>R24/Q24</f>
        <v>0.3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62</v>
      </c>
      <c r="G25" s="44">
        <f>E25-F25</f>
        <v>0</v>
      </c>
      <c r="H25" s="45">
        <f>F25/E25</f>
        <v>1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/>
      <c r="V25" s="51">
        <v>2</v>
      </c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20</v>
      </c>
      <c r="G27" s="44">
        <f>E27-F27</f>
        <v>2</v>
      </c>
      <c r="H27" s="45">
        <f>F27/E27</f>
        <v>0.90909090909090906</v>
      </c>
      <c r="I27" s="44">
        <v>24</v>
      </c>
      <c r="J27" s="43">
        <v>15</v>
      </c>
      <c r="K27" s="44">
        <f>I27-J27</f>
        <v>9</v>
      </c>
      <c r="L27" s="46">
        <f>J27/I27</f>
        <v>0.625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34</v>
      </c>
      <c r="G29" s="44">
        <f>E29-F29</f>
        <v>18</v>
      </c>
      <c r="H29" s="45">
        <f>F29/E29</f>
        <v>0.65384615384615385</v>
      </c>
      <c r="I29" s="44">
        <v>32</v>
      </c>
      <c r="J29" s="43">
        <v>7</v>
      </c>
      <c r="K29" s="44">
        <f>I29-J29</f>
        <v>25</v>
      </c>
      <c r="L29" s="46">
        <f>J29/I29</f>
        <v>0.21875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7</v>
      </c>
      <c r="G30" s="44">
        <f>E30-F30</f>
        <v>3</v>
      </c>
      <c r="H30" s="45">
        <f>F30/E30</f>
        <v>0.7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2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1</v>
      </c>
      <c r="X33" s="52">
        <v>3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7</v>
      </c>
      <c r="G34" s="44">
        <f>E34-F34</f>
        <v>1</v>
      </c>
      <c r="H34" s="45">
        <f>F34/E34</f>
        <v>0.875</v>
      </c>
      <c r="I34" s="44">
        <v>10</v>
      </c>
      <c r="J34" s="43">
        <v>10</v>
      </c>
      <c r="K34" s="44">
        <f>I34-J34</f>
        <v>0</v>
      </c>
      <c r="L34" s="46">
        <f>J34/I34</f>
        <v>1</v>
      </c>
      <c r="M34" s="54"/>
      <c r="N34" s="51"/>
      <c r="O34" s="49"/>
      <c r="P34" s="45"/>
      <c r="Q34" s="54"/>
      <c r="R34" s="43"/>
      <c r="S34" s="44"/>
      <c r="T34" s="46"/>
      <c r="U34" s="51"/>
      <c r="V34" s="51"/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116</v>
      </c>
      <c r="G35" s="44">
        <f>E35-F35</f>
        <v>9</v>
      </c>
      <c r="H35" s="45">
        <f>F35/E35</f>
        <v>0.92800000000000005</v>
      </c>
      <c r="I35" s="44">
        <v>212</v>
      </c>
      <c r="J35" s="43">
        <v>52</v>
      </c>
      <c r="K35" s="44">
        <f>I35-J35</f>
        <v>160</v>
      </c>
      <c r="L35" s="46">
        <f>J35/I35</f>
        <v>0.24528301886792453</v>
      </c>
      <c r="M35" s="54"/>
      <c r="N35" s="51"/>
      <c r="O35" s="49"/>
      <c r="P35" s="45"/>
      <c r="Q35" s="54"/>
      <c r="R35" s="43"/>
      <c r="S35" s="44"/>
      <c r="T35" s="46"/>
      <c r="U35" s="51">
        <v>3</v>
      </c>
      <c r="V35" s="51">
        <v>6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/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/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/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7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24</v>
      </c>
      <c r="G50" s="44">
        <f>E50-F50</f>
        <v>6</v>
      </c>
      <c r="H50" s="45">
        <f>F50/E50</f>
        <v>0.8</v>
      </c>
      <c r="I50" s="44">
        <v>34</v>
      </c>
      <c r="J50" s="43">
        <v>26</v>
      </c>
      <c r="K50" s="44">
        <f>I50-J50</f>
        <v>8</v>
      </c>
      <c r="L50" s="46">
        <f>J50/I50</f>
        <v>0.76470588235294112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1</v>
      </c>
      <c r="W50" s="51"/>
      <c r="X50" s="52"/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>
        <v>2</v>
      </c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/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>
        <v>1</v>
      </c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3</v>
      </c>
      <c r="G65" s="44">
        <f>E65-F65</f>
        <v>1</v>
      </c>
      <c r="H65" s="45">
        <f>F65/E65</f>
        <v>0.75</v>
      </c>
      <c r="I65" s="44">
        <v>4</v>
      </c>
      <c r="J65" s="43">
        <v>3</v>
      </c>
      <c r="K65" s="44">
        <f>I65-J65</f>
        <v>1</v>
      </c>
      <c r="L65" s="46">
        <f>J65/I65</f>
        <v>0.75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3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/>
      <c r="F66" s="43"/>
      <c r="G66" s="44"/>
      <c r="H66" s="45"/>
      <c r="I66" s="44"/>
      <c r="J66" s="43"/>
      <c r="K66" s="44"/>
      <c r="L66" s="46"/>
      <c r="M66" s="54"/>
      <c r="N66" s="51"/>
      <c r="O66" s="49"/>
      <c r="P66" s="45"/>
      <c r="Q66" s="54"/>
      <c r="R66" s="43"/>
      <c r="S66" s="44"/>
      <c r="T66" s="46"/>
      <c r="U66" s="51">
        <v>1</v>
      </c>
      <c r="V66" s="51">
        <v>1</v>
      </c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8</v>
      </c>
      <c r="G67" s="44">
        <f>E67-F67</f>
        <v>12</v>
      </c>
      <c r="H67" s="45">
        <f>F67/E67</f>
        <v>0.4</v>
      </c>
      <c r="I67" s="44">
        <v>60</v>
      </c>
      <c r="J67" s="43">
        <v>7</v>
      </c>
      <c r="K67" s="44">
        <f>I67-J67</f>
        <v>53</v>
      </c>
      <c r="L67" s="46">
        <f>J67/I67</f>
        <v>0.11666666666666667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3</v>
      </c>
      <c r="G71" s="44">
        <f>E71-F71</f>
        <v>7</v>
      </c>
      <c r="H71" s="45">
        <f>F71/E71</f>
        <v>0.3</v>
      </c>
      <c r="I71" s="44">
        <v>20</v>
      </c>
      <c r="J71" s="43">
        <v>2</v>
      </c>
      <c r="K71" s="44">
        <f>I71-J71</f>
        <v>18</v>
      </c>
      <c r="L71" s="46">
        <f>J71/I71</f>
        <v>0.1</v>
      </c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0</v>
      </c>
      <c r="G73" s="44">
        <f>E73-F73</f>
        <v>4</v>
      </c>
      <c r="H73" s="45">
        <f>F73/E73</f>
        <v>0</v>
      </c>
      <c r="I73" s="44">
        <v>8</v>
      </c>
      <c r="J73" s="43">
        <v>1</v>
      </c>
      <c r="K73" s="44">
        <f>I73-J73</f>
        <v>7</v>
      </c>
      <c r="L73" s="46">
        <f>J73/I73</f>
        <v>0.125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1</v>
      </c>
      <c r="G74" s="44">
        <f>E74-F74</f>
        <v>1</v>
      </c>
      <c r="H74" s="45">
        <f>F74/E74</f>
        <v>0.5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>
        <v>3</v>
      </c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>
        <v>1</v>
      </c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13</v>
      </c>
      <c r="G80" s="44">
        <f>E80-F80</f>
        <v>7</v>
      </c>
      <c r="H80" s="45">
        <f>F80/E80</f>
        <v>0.65</v>
      </c>
      <c r="I80" s="44">
        <v>20</v>
      </c>
      <c r="J80" s="43">
        <v>7</v>
      </c>
      <c r="K80" s="44">
        <f>I80-J80</f>
        <v>13</v>
      </c>
      <c r="L80" s="46">
        <f>J80/I80</f>
        <v>0.35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4</v>
      </c>
      <c r="G81" s="44">
        <f>E81-F81</f>
        <v>0</v>
      </c>
      <c r="H81" s="45">
        <f>F81/E81</f>
        <v>1</v>
      </c>
      <c r="I81" s="44">
        <v>6</v>
      </c>
      <c r="J81" s="43">
        <v>5</v>
      </c>
      <c r="K81" s="44">
        <f>I81-J81</f>
        <v>1</v>
      </c>
      <c r="L81" s="46">
        <f>J81/I81</f>
        <v>0.83333333333333337</v>
      </c>
      <c r="M81" s="54"/>
      <c r="N81" s="51"/>
      <c r="O81" s="49"/>
      <c r="P81" s="45"/>
      <c r="Q81" s="54">
        <v>2</v>
      </c>
      <c r="R81" s="43">
        <v>1</v>
      </c>
      <c r="S81" s="44">
        <f>Q81-R81</f>
        <v>1</v>
      </c>
      <c r="T81" s="46">
        <f>R81/Q81</f>
        <v>0.5</v>
      </c>
      <c r="U81" s="51">
        <v>2</v>
      </c>
      <c r="V81" s="51">
        <v>2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575</v>
      </c>
      <c r="F82" s="59">
        <f>SUM(F10:F81)</f>
        <v>448</v>
      </c>
      <c r="G82" s="59">
        <f>E82-F82</f>
        <v>127</v>
      </c>
      <c r="H82" s="24">
        <f>F82/E82</f>
        <v>0.77913043478260868</v>
      </c>
      <c r="I82" s="23">
        <f>SUM(I10:I81)</f>
        <v>768</v>
      </c>
      <c r="J82" s="23">
        <f>SUM(J10:J81)</f>
        <v>384</v>
      </c>
      <c r="K82" s="23">
        <f>I82-J82</f>
        <v>384</v>
      </c>
      <c r="L82" s="60">
        <f>J82/I82</f>
        <v>0.5</v>
      </c>
      <c r="M82" s="59">
        <f>SUM(M10:M81)</f>
        <v>16</v>
      </c>
      <c r="N82" s="59">
        <f>SUM(N10:N81)</f>
        <v>8</v>
      </c>
      <c r="O82" s="61">
        <f>M82-N82</f>
        <v>8</v>
      </c>
      <c r="P82" s="24">
        <f>N82/M82</f>
        <v>0.5</v>
      </c>
      <c r="Q82" s="59">
        <f>SUM(Q10:Q81)</f>
        <v>22</v>
      </c>
      <c r="R82" s="59">
        <f>SUM(R10:R81)</f>
        <v>9</v>
      </c>
      <c r="S82" s="23">
        <f>Q82-R82</f>
        <v>13</v>
      </c>
      <c r="T82" s="60">
        <f>R82/Q82</f>
        <v>0.40909090909090912</v>
      </c>
      <c r="U82" s="59">
        <f>SUM(U10:U81)</f>
        <v>12</v>
      </c>
      <c r="V82" s="59">
        <f>SUM(V10:V81)</f>
        <v>36</v>
      </c>
      <c r="W82" s="59">
        <f>SUM(W10:W81)</f>
        <v>1</v>
      </c>
      <c r="X82" s="62">
        <f>SUM(X10:X81)</f>
        <v>13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1</v>
      </c>
      <c r="G83" s="68">
        <f>E83-F83</f>
        <v>6</v>
      </c>
      <c r="H83" s="69">
        <f>F83/E83</f>
        <v>0.14285714285714285</v>
      </c>
      <c r="I83" s="68">
        <v>7</v>
      </c>
      <c r="J83" s="67">
        <v>6</v>
      </c>
      <c r="K83" s="70">
        <f>I83-J83</f>
        <v>1</v>
      </c>
      <c r="L83" s="71">
        <f>J83/I83</f>
        <v>0.8571428571428571</v>
      </c>
      <c r="M83" s="68">
        <v>2</v>
      </c>
      <c r="N83" s="67">
        <v>1</v>
      </c>
      <c r="O83" s="70">
        <f>M83-N83</f>
        <v>1</v>
      </c>
      <c r="P83" s="69">
        <f>N83/M83</f>
        <v>0.5</v>
      </c>
      <c r="Q83" s="68">
        <v>3</v>
      </c>
      <c r="R83" s="67">
        <v>1</v>
      </c>
      <c r="S83" s="70">
        <f>Q83-R83</f>
        <v>2</v>
      </c>
      <c r="T83" s="71">
        <f>R83/Q83</f>
        <v>0.33333333333333331</v>
      </c>
      <c r="U83" s="72"/>
      <c r="V83" s="67"/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3</v>
      </c>
      <c r="G84" s="76">
        <f>E84-F84</f>
        <v>2</v>
      </c>
      <c r="H84" s="77">
        <f>F84/E84</f>
        <v>0.6</v>
      </c>
      <c r="I84" s="76">
        <v>15</v>
      </c>
      <c r="J84" s="75">
        <v>5</v>
      </c>
      <c r="K84" s="78">
        <f>I84-J84</f>
        <v>10</v>
      </c>
      <c r="L84" s="79">
        <f>J84/I84</f>
        <v>0.33333333333333331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2</v>
      </c>
      <c r="G87" s="76">
        <f>E87-F87</f>
        <v>8</v>
      </c>
      <c r="H87" s="77">
        <f>F87/E87</f>
        <v>0.2</v>
      </c>
      <c r="I87" s="76">
        <v>20</v>
      </c>
      <c r="J87" s="75">
        <v>7</v>
      </c>
      <c r="K87" s="78">
        <f>I87-J87</f>
        <v>13</v>
      </c>
      <c r="L87" s="79">
        <f>J87/I87</f>
        <v>0.35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524</v>
      </c>
      <c r="D88" s="65" t="s">
        <v>525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1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149</v>
      </c>
      <c r="D89" s="65" t="s">
        <v>150</v>
      </c>
      <c r="E89" s="74">
        <v>10</v>
      </c>
      <c r="F89" s="75">
        <v>1</v>
      </c>
      <c r="G89" s="76">
        <f>E89-F89</f>
        <v>9</v>
      </c>
      <c r="H89" s="77">
        <f>F89/E89</f>
        <v>0.1</v>
      </c>
      <c r="I89" s="76">
        <v>7</v>
      </c>
      <c r="J89" s="75">
        <v>0</v>
      </c>
      <c r="K89" s="78">
        <f>I89-J89</f>
        <v>7</v>
      </c>
      <c r="L89" s="79">
        <f>J89/I89</f>
        <v>0</v>
      </c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151</v>
      </c>
      <c r="D90" s="65" t="s">
        <v>152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>
        <v>2</v>
      </c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 t="s">
        <v>153</v>
      </c>
      <c r="C91" s="64" t="s">
        <v>154</v>
      </c>
      <c r="D91" s="65" t="s">
        <v>155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156</v>
      </c>
      <c r="D92" s="65" t="s">
        <v>157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1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158</v>
      </c>
      <c r="D93" s="65" t="s">
        <v>159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160</v>
      </c>
      <c r="D94" s="65" t="s">
        <v>161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162</v>
      </c>
      <c r="D95" s="65" t="s">
        <v>163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164</v>
      </c>
      <c r="D96" s="65" t="s">
        <v>165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64" t="s">
        <v>166</v>
      </c>
      <c r="D97" s="65" t="s">
        <v>167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>
        <v>1</v>
      </c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 t="s">
        <v>168</v>
      </c>
      <c r="D98" s="65" t="s">
        <v>169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170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</row>
    <row r="100" spans="1:240" x14ac:dyDescent="0.2">
      <c r="A100" s="274"/>
      <c r="B100" s="275"/>
      <c r="C100" s="275"/>
      <c r="D100" s="65" t="s">
        <v>171</v>
      </c>
      <c r="E100" s="74">
        <v>10</v>
      </c>
      <c r="F100" s="75">
        <v>5</v>
      </c>
      <c r="G100" s="76">
        <f>E100-F100</f>
        <v>5</v>
      </c>
      <c r="H100" s="77">
        <f>F100/E100</f>
        <v>0.5</v>
      </c>
      <c r="I100" s="76">
        <v>10</v>
      </c>
      <c r="J100" s="75">
        <v>8</v>
      </c>
      <c r="K100" s="78">
        <f>I100-J100</f>
        <v>2</v>
      </c>
      <c r="L100" s="79">
        <f>J100/I100</f>
        <v>0.8</v>
      </c>
      <c r="M100" s="76"/>
      <c r="N100" s="75"/>
      <c r="O100" s="78"/>
      <c r="P100" s="77"/>
      <c r="Q100" s="76"/>
      <c r="R100" s="75"/>
      <c r="S100" s="78"/>
      <c r="T100" s="79"/>
      <c r="U100" s="80"/>
      <c r="V100" s="75">
        <v>1</v>
      </c>
      <c r="W100" s="75"/>
      <c r="X100" s="81"/>
    </row>
    <row r="101" spans="1:240" x14ac:dyDescent="0.2">
      <c r="A101" s="274"/>
      <c r="B101" s="275"/>
      <c r="C101" s="64" t="s">
        <v>172</v>
      </c>
      <c r="D101" s="65" t="s">
        <v>173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3</v>
      </c>
      <c r="W101" s="75"/>
      <c r="X101" s="81"/>
    </row>
    <row r="102" spans="1:240" x14ac:dyDescent="0.2">
      <c r="A102" s="274"/>
      <c r="B102" s="275" t="s">
        <v>174</v>
      </c>
      <c r="C102" s="64" t="s">
        <v>175</v>
      </c>
      <c r="D102" s="65" t="s">
        <v>176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>
        <v>1</v>
      </c>
      <c r="W102" s="75"/>
      <c r="X102" s="81"/>
    </row>
    <row r="103" spans="1:240" x14ac:dyDescent="0.2">
      <c r="A103" s="274"/>
      <c r="B103" s="275"/>
      <c r="C103" s="64" t="s">
        <v>177</v>
      </c>
      <c r="D103" s="65" t="s">
        <v>178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>
        <v>2</v>
      </c>
      <c r="W103" s="75"/>
      <c r="X103" s="81"/>
    </row>
    <row r="104" spans="1:240" x14ac:dyDescent="0.2">
      <c r="A104" s="274"/>
      <c r="B104" s="275"/>
      <c r="C104" s="64" t="s">
        <v>179</v>
      </c>
      <c r="D104" s="65" t="s">
        <v>180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/>
      <c r="W104" s="75"/>
      <c r="X104" s="81"/>
    </row>
    <row r="105" spans="1:240" x14ac:dyDescent="0.2">
      <c r="A105" s="274"/>
      <c r="B105" s="275"/>
      <c r="C105" s="64" t="s">
        <v>211</v>
      </c>
      <c r="D105" s="65" t="s">
        <v>202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>
        <v>1</v>
      </c>
      <c r="W105" s="75"/>
      <c r="X105" s="81"/>
    </row>
    <row r="106" spans="1:240" x14ac:dyDescent="0.2">
      <c r="A106" s="274"/>
      <c r="B106" s="275"/>
      <c r="C106" s="275" t="s">
        <v>181</v>
      </c>
      <c r="D106" s="65" t="s">
        <v>182</v>
      </c>
      <c r="E106" s="74">
        <v>30</v>
      </c>
      <c r="F106" s="75">
        <v>30</v>
      </c>
      <c r="G106" s="76">
        <f>E106-F106</f>
        <v>0</v>
      </c>
      <c r="H106" s="77">
        <f>F106/E106</f>
        <v>1</v>
      </c>
      <c r="I106" s="76">
        <v>52</v>
      </c>
      <c r="J106" s="75">
        <v>41</v>
      </c>
      <c r="K106" s="78">
        <f>I106-J106</f>
        <v>11</v>
      </c>
      <c r="L106" s="79">
        <f>J106/I106</f>
        <v>0.78846153846153844</v>
      </c>
      <c r="M106" s="76"/>
      <c r="N106" s="75"/>
      <c r="O106" s="78"/>
      <c r="P106" s="77"/>
      <c r="Q106" s="76"/>
      <c r="R106" s="75"/>
      <c r="S106" s="78"/>
      <c r="T106" s="79"/>
      <c r="U106" s="80">
        <v>12</v>
      </c>
      <c r="V106" s="75">
        <v>22</v>
      </c>
      <c r="W106" s="75"/>
      <c r="X106" s="81"/>
    </row>
    <row r="107" spans="1:240" x14ac:dyDescent="0.2">
      <c r="A107" s="274"/>
      <c r="B107" s="275"/>
      <c r="C107" s="275"/>
      <c r="D107" s="65" t="s">
        <v>183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>
        <v>5</v>
      </c>
      <c r="V107" s="75">
        <v>1</v>
      </c>
      <c r="W107" s="75"/>
      <c r="X107" s="81">
        <v>1</v>
      </c>
    </row>
    <row r="108" spans="1:240" x14ac:dyDescent="0.2">
      <c r="A108" s="274"/>
      <c r="B108" s="275" t="s">
        <v>184</v>
      </c>
      <c r="C108" s="64" t="s">
        <v>185</v>
      </c>
      <c r="D108" s="65" t="s">
        <v>186</v>
      </c>
      <c r="E108" s="74"/>
      <c r="F108" s="75"/>
      <c r="G108" s="76"/>
      <c r="H108" s="77"/>
      <c r="I108" s="76"/>
      <c r="J108" s="75"/>
      <c r="K108" s="78"/>
      <c r="L108" s="79"/>
      <c r="M108" s="76"/>
      <c r="N108" s="75"/>
      <c r="O108" s="78"/>
      <c r="P108" s="77"/>
      <c r="Q108" s="76"/>
      <c r="R108" s="75"/>
      <c r="S108" s="78"/>
      <c r="T108" s="79"/>
      <c r="U108" s="80"/>
      <c r="V108" s="75">
        <v>1</v>
      </c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188</v>
      </c>
      <c r="E109" s="74">
        <v>30</v>
      </c>
      <c r="F109" s="75">
        <v>20</v>
      </c>
      <c r="G109" s="76">
        <f>E109-F109</f>
        <v>10</v>
      </c>
      <c r="H109" s="77">
        <f>F109/E109</f>
        <v>0.66666666666666663</v>
      </c>
      <c r="I109" s="76">
        <v>27</v>
      </c>
      <c r="J109" s="75">
        <v>15</v>
      </c>
      <c r="K109" s="78">
        <f>I109-J109</f>
        <v>12</v>
      </c>
      <c r="L109" s="79">
        <f>J109/I109</f>
        <v>0.55555555555555558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82" t="s">
        <v>189</v>
      </c>
      <c r="E110" s="74">
        <v>14</v>
      </c>
      <c r="F110" s="75">
        <v>6</v>
      </c>
      <c r="G110" s="76">
        <f>E110-F110</f>
        <v>8</v>
      </c>
      <c r="H110" s="77">
        <f>F110/E110</f>
        <v>0.42857142857142855</v>
      </c>
      <c r="I110" s="76">
        <v>28</v>
      </c>
      <c r="J110" s="75">
        <v>13</v>
      </c>
      <c r="K110" s="78">
        <f>I110-J110</f>
        <v>15</v>
      </c>
      <c r="L110" s="79">
        <f>J110/I110</f>
        <v>0.4642857142857143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 t="s">
        <v>187</v>
      </c>
      <c r="D111" s="65" t="s">
        <v>190</v>
      </c>
      <c r="E111" s="74">
        <v>2</v>
      </c>
      <c r="F111" s="75">
        <v>1</v>
      </c>
      <c r="G111" s="76">
        <f>E111-F111</f>
        <v>1</v>
      </c>
      <c r="H111" s="77">
        <f>F111/E111</f>
        <v>0.5</v>
      </c>
      <c r="I111" s="76">
        <v>4</v>
      </c>
      <c r="J111" s="75">
        <v>0</v>
      </c>
      <c r="K111" s="78">
        <f>I111-J111</f>
        <v>4</v>
      </c>
      <c r="L111" s="79">
        <f>J111/I111</f>
        <v>0</v>
      </c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191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275"/>
      <c r="D113" s="65" t="s">
        <v>192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>
        <v>1</v>
      </c>
      <c r="W113" s="75"/>
      <c r="X113" s="81"/>
    </row>
    <row r="114" spans="1:24" x14ac:dyDescent="0.2">
      <c r="A114" s="274"/>
      <c r="B114" s="275"/>
      <c r="C114" s="275"/>
      <c r="D114" s="65" t="s">
        <v>193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194</v>
      </c>
      <c r="D115" s="65" t="s">
        <v>195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196</v>
      </c>
      <c r="D116" s="65" t="s">
        <v>47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197</v>
      </c>
      <c r="D117" s="65" t="s">
        <v>198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64" t="s">
        <v>199</v>
      </c>
      <c r="D118" s="65" t="s">
        <v>200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275" t="s">
        <v>201</v>
      </c>
      <c r="D119" s="65" t="s">
        <v>202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203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275"/>
      <c r="D121" s="65" t="s">
        <v>204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2</v>
      </c>
      <c r="W121" s="75"/>
      <c r="X121" s="81"/>
    </row>
    <row r="122" spans="1:24" x14ac:dyDescent="0.2">
      <c r="A122" s="274"/>
      <c r="B122" s="275"/>
      <c r="C122" s="64" t="s">
        <v>205</v>
      </c>
      <c r="D122" s="65" t="s">
        <v>206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>
        <v>3</v>
      </c>
      <c r="W122" s="75"/>
      <c r="X122" s="81"/>
    </row>
    <row r="123" spans="1:24" x14ac:dyDescent="0.2">
      <c r="A123" s="274"/>
      <c r="B123" s="275"/>
      <c r="C123" s="64" t="s">
        <v>207</v>
      </c>
      <c r="D123" s="65" t="s">
        <v>47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208</v>
      </c>
      <c r="D124" s="65" t="s">
        <v>123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209</v>
      </c>
      <c r="D125" s="65" t="s">
        <v>210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212</v>
      </c>
      <c r="D126" s="65" t="s">
        <v>213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214</v>
      </c>
      <c r="D127" s="65" t="s">
        <v>47</v>
      </c>
      <c r="E127" s="74"/>
      <c r="F127" s="75"/>
      <c r="G127" s="76"/>
      <c r="H127" s="77"/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 t="s">
        <v>215</v>
      </c>
      <c r="C128" s="64" t="s">
        <v>216</v>
      </c>
      <c r="D128" s="65" t="s">
        <v>217</v>
      </c>
      <c r="E128" s="74">
        <v>14</v>
      </c>
      <c r="F128" s="75">
        <v>11</v>
      </c>
      <c r="G128" s="76">
        <f>E128-F128</f>
        <v>3</v>
      </c>
      <c r="H128" s="77">
        <f>F128/E128</f>
        <v>0.7857142857142857</v>
      </c>
      <c r="I128" s="76">
        <v>14</v>
      </c>
      <c r="J128" s="75">
        <v>2</v>
      </c>
      <c r="K128" s="78">
        <f>I128-J128</f>
        <v>12</v>
      </c>
      <c r="L128" s="79">
        <f>J128/I128</f>
        <v>0.14285714285714285</v>
      </c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218</v>
      </c>
      <c r="D129" s="65" t="s">
        <v>219</v>
      </c>
      <c r="E129" s="74">
        <v>24</v>
      </c>
      <c r="F129" s="75">
        <v>15</v>
      </c>
      <c r="G129" s="76">
        <f>E129-F129</f>
        <v>9</v>
      </c>
      <c r="H129" s="77">
        <f>F129/E129</f>
        <v>0.625</v>
      </c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220</v>
      </c>
      <c r="D130" s="65" t="s">
        <v>221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222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223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224</v>
      </c>
      <c r="D133" s="65" t="s">
        <v>180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225</v>
      </c>
      <c r="D134" s="65" t="s">
        <v>47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2</v>
      </c>
      <c r="W134" s="75"/>
      <c r="X134" s="81"/>
    </row>
    <row r="135" spans="1:240" x14ac:dyDescent="0.2">
      <c r="A135" s="274"/>
      <c r="B135" s="275"/>
      <c r="C135" s="64" t="s">
        <v>226</v>
      </c>
      <c r="D135" s="65" t="s">
        <v>227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/>
      <c r="W135" s="75"/>
      <c r="X135" s="81"/>
    </row>
    <row r="136" spans="1:240" x14ac:dyDescent="0.2">
      <c r="A136" s="274"/>
      <c r="B136" s="275"/>
      <c r="C136" s="64" t="s">
        <v>228</v>
      </c>
      <c r="D136" s="65" t="s">
        <v>229</v>
      </c>
      <c r="E136" s="74"/>
      <c r="F136" s="75"/>
      <c r="G136" s="76"/>
      <c r="H136" s="77"/>
      <c r="I136" s="76"/>
      <c r="J136" s="75"/>
      <c r="K136" s="78"/>
      <c r="L136" s="79"/>
      <c r="M136" s="76"/>
      <c r="N136" s="75"/>
      <c r="O136" s="78"/>
      <c r="P136" s="77"/>
      <c r="Q136" s="76"/>
      <c r="R136" s="75"/>
      <c r="S136" s="78"/>
      <c r="T136" s="79"/>
      <c r="U136" s="80"/>
      <c r="V136" s="75"/>
      <c r="W136" s="75"/>
      <c r="X136" s="81"/>
    </row>
    <row r="137" spans="1:240" x14ac:dyDescent="0.2">
      <c r="A137" s="276" t="s">
        <v>230</v>
      </c>
      <c r="B137" s="276"/>
      <c r="C137" s="276"/>
      <c r="D137" s="276"/>
      <c r="E137" s="83">
        <f>SUM(E83:E136)</f>
        <v>156</v>
      </c>
      <c r="F137" s="84">
        <f>SUM(F83:F136)</f>
        <v>95</v>
      </c>
      <c r="G137" s="84">
        <f>E137-F137</f>
        <v>61</v>
      </c>
      <c r="H137" s="85">
        <f>F137/E137</f>
        <v>0.60897435897435892</v>
      </c>
      <c r="I137" s="84">
        <f>SUM(I83:I136)</f>
        <v>184</v>
      </c>
      <c r="J137" s="84">
        <f>SUM(J83:J136)</f>
        <v>97</v>
      </c>
      <c r="K137" s="86">
        <f>I137-J137</f>
        <v>87</v>
      </c>
      <c r="L137" s="87">
        <f>J137/I137</f>
        <v>0.52717391304347827</v>
      </c>
      <c r="M137" s="84">
        <f>SUM(M83:M136)</f>
        <v>2</v>
      </c>
      <c r="N137" s="84">
        <f>SUM(N83:N136)</f>
        <v>1</v>
      </c>
      <c r="O137" s="86">
        <f>(M137-N137)</f>
        <v>1</v>
      </c>
      <c r="P137" s="85">
        <f>N137/M137</f>
        <v>0.5</v>
      </c>
      <c r="Q137" s="84">
        <f>SUM(Q83:Q136)</f>
        <v>3</v>
      </c>
      <c r="R137" s="84">
        <f>SUM(R83:R136)</f>
        <v>1</v>
      </c>
      <c r="S137" s="86">
        <f>Q137-R137</f>
        <v>2</v>
      </c>
      <c r="T137" s="87">
        <f>R137/Q137</f>
        <v>0.33333333333333331</v>
      </c>
      <c r="U137" s="83">
        <f>SUM(U83:U136)</f>
        <v>17</v>
      </c>
      <c r="V137" s="84">
        <f>SUM(V83:V136)</f>
        <v>47</v>
      </c>
      <c r="W137" s="84">
        <f>SUM(W83:W136)</f>
        <v>0</v>
      </c>
      <c r="X137" s="88">
        <f>SUM(X83:X136)</f>
        <v>1</v>
      </c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</row>
    <row r="138" spans="1:240" x14ac:dyDescent="0.2">
      <c r="A138" s="4" t="s">
        <v>231</v>
      </c>
      <c r="B138" s="277" t="s">
        <v>232</v>
      </c>
      <c r="C138" s="277" t="s">
        <v>233</v>
      </c>
      <c r="D138" s="89" t="s">
        <v>234</v>
      </c>
      <c r="E138" s="90">
        <v>15</v>
      </c>
      <c r="F138" s="91">
        <v>5</v>
      </c>
      <c r="G138" s="92">
        <f>E138-F138</f>
        <v>10</v>
      </c>
      <c r="H138" s="93">
        <f>F138/E138</f>
        <v>0.33333333333333331</v>
      </c>
      <c r="I138" s="92">
        <v>25</v>
      </c>
      <c r="J138" s="91">
        <v>2</v>
      </c>
      <c r="K138" s="94">
        <f>I138-J138</f>
        <v>23</v>
      </c>
      <c r="L138" s="95">
        <f>J138/I138</f>
        <v>0.08</v>
      </c>
      <c r="M138" s="92"/>
      <c r="N138" s="91"/>
      <c r="O138" s="94"/>
      <c r="P138" s="93"/>
      <c r="Q138" s="92"/>
      <c r="R138" s="91"/>
      <c r="S138" s="94"/>
      <c r="T138" s="95"/>
      <c r="U138" s="96"/>
      <c r="V138" s="97"/>
      <c r="W138" s="97"/>
      <c r="X138" s="98"/>
    </row>
    <row r="139" spans="1:240" x14ac:dyDescent="0.2">
      <c r="A139" s="4"/>
      <c r="B139" s="277"/>
      <c r="C139" s="277"/>
      <c r="D139" s="99" t="s">
        <v>235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>
        <v>1</v>
      </c>
      <c r="V139" s="97">
        <v>1</v>
      </c>
      <c r="W139" s="97"/>
      <c r="X139" s="98"/>
    </row>
    <row r="140" spans="1:240" x14ac:dyDescent="0.2">
      <c r="A140" s="4"/>
      <c r="B140" s="277"/>
      <c r="C140" s="105" t="s">
        <v>236</v>
      </c>
      <c r="D140" s="99" t="s">
        <v>237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>
        <v>2</v>
      </c>
      <c r="W140" s="97"/>
      <c r="X140" s="98"/>
    </row>
    <row r="141" spans="1:240" x14ac:dyDescent="0.2">
      <c r="A141" s="4"/>
      <c r="B141" s="277"/>
      <c r="C141" s="105" t="s">
        <v>238</v>
      </c>
      <c r="D141" s="99" t="s">
        <v>239</v>
      </c>
      <c r="E141" s="100">
        <v>10</v>
      </c>
      <c r="F141" s="97">
        <v>5</v>
      </c>
      <c r="G141" s="101">
        <f>E141-F141</f>
        <v>5</v>
      </c>
      <c r="H141" s="102">
        <f>F141/E141</f>
        <v>0.5</v>
      </c>
      <c r="I141" s="101">
        <v>20</v>
      </c>
      <c r="J141" s="97">
        <v>1</v>
      </c>
      <c r="K141" s="103">
        <f>I141-J141</f>
        <v>19</v>
      </c>
      <c r="L141" s="104">
        <f>J141/I141</f>
        <v>0.05</v>
      </c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240</v>
      </c>
      <c r="D142" s="99" t="s">
        <v>47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241</v>
      </c>
      <c r="D143" s="99" t="s">
        <v>242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/>
      <c r="W143" s="97"/>
      <c r="X143" s="98"/>
    </row>
    <row r="144" spans="1:240" x14ac:dyDescent="0.2">
      <c r="A144" s="4"/>
      <c r="B144" s="277"/>
      <c r="C144" s="105" t="s">
        <v>243</v>
      </c>
      <c r="D144" s="99" t="s">
        <v>244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7"/>
      <c r="C145" s="105" t="s">
        <v>245</v>
      </c>
      <c r="D145" s="99" t="s">
        <v>56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7"/>
      <c r="C146" s="105" t="s">
        <v>246</v>
      </c>
      <c r="D146" s="99" t="s">
        <v>247</v>
      </c>
      <c r="E146" s="100"/>
      <c r="F146" s="97"/>
      <c r="G146" s="101"/>
      <c r="H146" s="102"/>
      <c r="I146" s="101"/>
      <c r="J146" s="97"/>
      <c r="K146" s="103"/>
      <c r="L146" s="104"/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 t="s">
        <v>248</v>
      </c>
      <c r="C147" s="278" t="s">
        <v>249</v>
      </c>
      <c r="D147" s="99" t="s">
        <v>250</v>
      </c>
      <c r="E147" s="100">
        <v>10</v>
      </c>
      <c r="F147" s="97">
        <v>6</v>
      </c>
      <c r="G147" s="101">
        <f>E147-F147</f>
        <v>4</v>
      </c>
      <c r="H147" s="102">
        <f>F147/E147</f>
        <v>0.6</v>
      </c>
      <c r="I147" s="101">
        <v>30</v>
      </c>
      <c r="J147" s="97">
        <v>10</v>
      </c>
      <c r="K147" s="103">
        <f>I147-J147</f>
        <v>20</v>
      </c>
      <c r="L147" s="104">
        <f>J147/I147</f>
        <v>0.33333333333333331</v>
      </c>
      <c r="M147" s="101"/>
      <c r="N147" s="97"/>
      <c r="O147" s="103"/>
      <c r="P147" s="102"/>
      <c r="Q147" s="101"/>
      <c r="R147" s="97"/>
      <c r="S147" s="103"/>
      <c r="T147" s="104"/>
      <c r="U147" s="96">
        <v>1</v>
      </c>
      <c r="V147" s="97">
        <v>1</v>
      </c>
      <c r="W147" s="97"/>
      <c r="X147" s="98"/>
    </row>
    <row r="148" spans="1:24" x14ac:dyDescent="0.2">
      <c r="A148" s="4"/>
      <c r="B148" s="278"/>
      <c r="C148" s="278"/>
      <c r="D148" s="99" t="s">
        <v>251</v>
      </c>
      <c r="E148" s="100">
        <v>10</v>
      </c>
      <c r="F148" s="97">
        <v>5</v>
      </c>
      <c r="G148" s="101">
        <f>E148-F148</f>
        <v>5</v>
      </c>
      <c r="H148" s="102">
        <f>F148/E148</f>
        <v>0.5</v>
      </c>
      <c r="I148" s="101">
        <v>10</v>
      </c>
      <c r="J148" s="97">
        <v>4</v>
      </c>
      <c r="K148" s="103">
        <f>I148-J148</f>
        <v>6</v>
      </c>
      <c r="L148" s="104">
        <f>J148/I148</f>
        <v>0.4</v>
      </c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252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278"/>
      <c r="D150" s="99" t="s">
        <v>253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>
        <v>1</v>
      </c>
      <c r="V150" s="97"/>
      <c r="W150" s="97"/>
      <c r="X150" s="98"/>
    </row>
    <row r="151" spans="1:24" x14ac:dyDescent="0.2">
      <c r="A151" s="4"/>
      <c r="B151" s="278" t="s">
        <v>254</v>
      </c>
      <c r="C151" s="105" t="s">
        <v>255</v>
      </c>
      <c r="D151" s="99" t="s">
        <v>256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257</v>
      </c>
      <c r="D152" s="99" t="s">
        <v>47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258</v>
      </c>
      <c r="D153" s="99" t="s">
        <v>259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>
        <v>1</v>
      </c>
      <c r="W153" s="97"/>
      <c r="X153" s="98"/>
    </row>
    <row r="154" spans="1:24" x14ac:dyDescent="0.2">
      <c r="A154" s="4"/>
      <c r="B154" s="278"/>
      <c r="C154" s="105" t="s">
        <v>260</v>
      </c>
      <c r="D154" s="99" t="s">
        <v>180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105" t="s">
        <v>261</v>
      </c>
      <c r="D155" s="99" t="s">
        <v>262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 t="s">
        <v>263</v>
      </c>
      <c r="D156" s="99" t="s">
        <v>264</v>
      </c>
      <c r="E156" s="100"/>
      <c r="F156" s="97"/>
      <c r="G156" s="101"/>
      <c r="H156" s="102"/>
      <c r="I156" s="101"/>
      <c r="J156" s="97"/>
      <c r="K156" s="103"/>
      <c r="L156" s="104"/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/>
      <c r="C157" s="278"/>
      <c r="D157" s="99" t="s">
        <v>265</v>
      </c>
      <c r="E157" s="100">
        <v>6</v>
      </c>
      <c r="F157" s="97">
        <v>0</v>
      </c>
      <c r="G157" s="101">
        <f>E157-F157</f>
        <v>6</v>
      </c>
      <c r="H157" s="102">
        <f>F157/E157</f>
        <v>0</v>
      </c>
      <c r="I157" s="101">
        <v>13</v>
      </c>
      <c r="J157" s="97">
        <v>4</v>
      </c>
      <c r="K157" s="103">
        <f>I157-J157</f>
        <v>9</v>
      </c>
      <c r="L157" s="104">
        <f>J157/I157</f>
        <v>0.30769230769230771</v>
      </c>
      <c r="M157" s="101"/>
      <c r="N157" s="97"/>
      <c r="O157" s="103"/>
      <c r="P157" s="102"/>
      <c r="Q157" s="101"/>
      <c r="R157" s="97"/>
      <c r="S157" s="103"/>
      <c r="T157" s="104"/>
      <c r="U157" s="96"/>
      <c r="V157" s="97">
        <v>1</v>
      </c>
      <c r="W157" s="97"/>
      <c r="X157" s="98"/>
    </row>
    <row r="158" spans="1:24" x14ac:dyDescent="0.2">
      <c r="A158" s="4"/>
      <c r="B158" s="278" t="s">
        <v>266</v>
      </c>
      <c r="C158" s="105" t="s">
        <v>267</v>
      </c>
      <c r="D158" s="99" t="s">
        <v>268</v>
      </c>
      <c r="E158" s="100">
        <v>10</v>
      </c>
      <c r="F158" s="97">
        <v>6</v>
      </c>
      <c r="G158" s="101">
        <f>E158-F158</f>
        <v>4</v>
      </c>
      <c r="H158" s="102">
        <f>F158/E158</f>
        <v>0.6</v>
      </c>
      <c r="I158" s="101">
        <v>20</v>
      </c>
      <c r="J158" s="97">
        <v>2</v>
      </c>
      <c r="K158" s="103">
        <f>I158-J158</f>
        <v>18</v>
      </c>
      <c r="L158" s="104">
        <f>J158/I158</f>
        <v>0.1</v>
      </c>
      <c r="M158" s="101"/>
      <c r="N158" s="97"/>
      <c r="O158" s="103"/>
      <c r="P158" s="102"/>
      <c r="Q158" s="101"/>
      <c r="R158" s="97"/>
      <c r="S158" s="103"/>
      <c r="T158" s="104"/>
      <c r="U158" s="96">
        <v>1</v>
      </c>
      <c r="V158" s="97"/>
      <c r="W158" s="97"/>
      <c r="X158" s="98"/>
    </row>
    <row r="159" spans="1:24" x14ac:dyDescent="0.2">
      <c r="A159" s="4"/>
      <c r="B159" s="278"/>
      <c r="C159" s="105" t="s">
        <v>269</v>
      </c>
      <c r="D159" s="99" t="s">
        <v>270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271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272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105" t="s">
        <v>273</v>
      </c>
      <c r="D162" s="99" t="s">
        <v>47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278" t="s">
        <v>274</v>
      </c>
      <c r="D163" s="99" t="s">
        <v>275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278"/>
      <c r="D164" s="99" t="s">
        <v>276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277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278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279</v>
      </c>
      <c r="D167" s="99" t="s">
        <v>47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280</v>
      </c>
      <c r="D168" s="99" t="s">
        <v>281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/>
      <c r="C169" s="105" t="s">
        <v>282</v>
      </c>
      <c r="D169" s="99" t="s">
        <v>283</v>
      </c>
      <c r="E169" s="100"/>
      <c r="F169" s="97"/>
      <c r="G169" s="101"/>
      <c r="H169" s="102"/>
      <c r="I169" s="101"/>
      <c r="J169" s="97"/>
      <c r="K169" s="103"/>
      <c r="L169" s="104"/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</row>
    <row r="170" spans="1:29" x14ac:dyDescent="0.2">
      <c r="A170" s="4"/>
      <c r="B170" s="278" t="s">
        <v>284</v>
      </c>
      <c r="C170" s="105" t="s">
        <v>285</v>
      </c>
      <c r="D170" s="99" t="s">
        <v>286</v>
      </c>
      <c r="E170" s="100">
        <v>10</v>
      </c>
      <c r="F170" s="97">
        <v>3</v>
      </c>
      <c r="G170" s="101">
        <f>E170-F170</f>
        <v>7</v>
      </c>
      <c r="H170" s="102">
        <f>F170/E170</f>
        <v>0.3</v>
      </c>
      <c r="I170" s="101">
        <v>25</v>
      </c>
      <c r="J170" s="97">
        <v>3</v>
      </c>
      <c r="K170" s="103">
        <f>I170-J170</f>
        <v>22</v>
      </c>
      <c r="L170" s="104">
        <f>J170/I170</f>
        <v>0.12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1</v>
      </c>
      <c r="W170" s="97"/>
      <c r="X170" s="98"/>
      <c r="AC170"/>
    </row>
    <row r="171" spans="1:29" x14ac:dyDescent="0.2">
      <c r="A171" s="4"/>
      <c r="B171" s="278"/>
      <c r="C171" s="278" t="s">
        <v>287</v>
      </c>
      <c r="D171" s="99" t="s">
        <v>288</v>
      </c>
      <c r="E171" s="100">
        <v>25</v>
      </c>
      <c r="F171" s="97">
        <v>16</v>
      </c>
      <c r="G171" s="101">
        <f>E171-F171</f>
        <v>9</v>
      </c>
      <c r="H171" s="102">
        <f>F171/E171</f>
        <v>0.64</v>
      </c>
      <c r="I171" s="101">
        <v>52</v>
      </c>
      <c r="J171" s="97">
        <v>7</v>
      </c>
      <c r="K171" s="103">
        <f>I171-J171</f>
        <v>45</v>
      </c>
      <c r="L171" s="104">
        <f>J171/I171</f>
        <v>0.13461538461538461</v>
      </c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7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289</v>
      </c>
      <c r="E172" s="100">
        <v>10</v>
      </c>
      <c r="F172" s="97">
        <v>6</v>
      </c>
      <c r="G172" s="101">
        <f>E172-F172</f>
        <v>4</v>
      </c>
      <c r="H172" s="102">
        <f>F172/E172</f>
        <v>0.6</v>
      </c>
      <c r="I172" s="101">
        <v>20</v>
      </c>
      <c r="J172" s="97">
        <v>4</v>
      </c>
      <c r="K172" s="103">
        <f>I172-J172</f>
        <v>16</v>
      </c>
      <c r="L172" s="104">
        <f>J172/I172</f>
        <v>0.2</v>
      </c>
      <c r="M172" s="101">
        <v>9</v>
      </c>
      <c r="N172" s="97">
        <v>0</v>
      </c>
      <c r="O172" s="103">
        <f>M172-N172</f>
        <v>9</v>
      </c>
      <c r="P172" s="102">
        <f>N172/M172</f>
        <v>0</v>
      </c>
      <c r="Q172" s="101">
        <v>18</v>
      </c>
      <c r="R172" s="97">
        <v>1</v>
      </c>
      <c r="S172" s="103">
        <f>Q172-R172</f>
        <v>17</v>
      </c>
      <c r="T172" s="104">
        <f>R172/Q172</f>
        <v>5.5555555555555552E-2</v>
      </c>
      <c r="U172" s="96">
        <v>2</v>
      </c>
      <c r="V172" s="97">
        <v>1</v>
      </c>
      <c r="W172" s="97">
        <v>1</v>
      </c>
      <c r="X172" s="98"/>
      <c r="AC172"/>
    </row>
    <row r="173" spans="1:29" x14ac:dyDescent="0.2">
      <c r="A173" s="4"/>
      <c r="B173" s="278"/>
      <c r="C173" s="278"/>
      <c r="D173" s="99" t="s">
        <v>290</v>
      </c>
      <c r="E173" s="100">
        <v>10</v>
      </c>
      <c r="F173" s="97">
        <v>6</v>
      </c>
      <c r="G173" s="101">
        <f>E173-F173</f>
        <v>4</v>
      </c>
      <c r="H173" s="102">
        <f>F173/E173</f>
        <v>0.6</v>
      </c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2</v>
      </c>
      <c r="W173" s="97"/>
      <c r="X173" s="98"/>
      <c r="AC173"/>
    </row>
    <row r="174" spans="1:29" x14ac:dyDescent="0.2">
      <c r="A174" s="4"/>
      <c r="B174" s="278"/>
      <c r="C174" s="278"/>
      <c r="D174" s="99" t="s">
        <v>291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/>
      <c r="W174" s="97"/>
      <c r="X174" s="98"/>
    </row>
    <row r="175" spans="1:29" x14ac:dyDescent="0.2">
      <c r="A175" s="4"/>
      <c r="B175" s="278"/>
      <c r="C175" s="278"/>
      <c r="D175" s="99" t="s">
        <v>292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278"/>
      <c r="D176" s="99" t="s">
        <v>293</v>
      </c>
      <c r="E176" s="100">
        <v>20</v>
      </c>
      <c r="F176" s="97">
        <v>10</v>
      </c>
      <c r="G176" s="101">
        <f>E176-F176</f>
        <v>10</v>
      </c>
      <c r="H176" s="102">
        <f>F176/E176</f>
        <v>0.5</v>
      </c>
      <c r="I176" s="101">
        <v>30</v>
      </c>
      <c r="J176" s="97">
        <v>9</v>
      </c>
      <c r="K176" s="103">
        <f>I176-J176</f>
        <v>21</v>
      </c>
      <c r="L176" s="104">
        <f>J176/I176</f>
        <v>0.3</v>
      </c>
      <c r="M176" s="101"/>
      <c r="N176" s="97"/>
      <c r="O176" s="103"/>
      <c r="P176" s="102"/>
      <c r="Q176" s="101"/>
      <c r="R176" s="97"/>
      <c r="S176" s="103"/>
      <c r="T176" s="104"/>
      <c r="U176" s="96">
        <v>1</v>
      </c>
      <c r="V176" s="97">
        <v>6</v>
      </c>
      <c r="W176" s="97"/>
      <c r="X176" s="98">
        <v>1</v>
      </c>
    </row>
    <row r="177" spans="1:240" x14ac:dyDescent="0.2">
      <c r="A177" s="4"/>
      <c r="B177" s="278"/>
      <c r="C177" s="105" t="s">
        <v>294</v>
      </c>
      <c r="D177" s="99" t="s">
        <v>295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>
        <v>1</v>
      </c>
      <c r="W177" s="97"/>
      <c r="X177" s="98"/>
    </row>
    <row r="178" spans="1:240" x14ac:dyDescent="0.2">
      <c r="A178" s="4"/>
      <c r="B178" s="278"/>
      <c r="C178" s="105" t="s">
        <v>296</v>
      </c>
      <c r="D178" s="99" t="s">
        <v>47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4"/>
      <c r="B179" s="278"/>
      <c r="C179" s="105" t="s">
        <v>297</v>
      </c>
      <c r="D179" s="99" t="s">
        <v>298</v>
      </c>
      <c r="E179" s="100">
        <v>12</v>
      </c>
      <c r="F179" s="97">
        <v>3</v>
      </c>
      <c r="G179" s="101">
        <f>E179-F179</f>
        <v>9</v>
      </c>
      <c r="H179" s="102">
        <f>F179/E179</f>
        <v>0.25</v>
      </c>
      <c r="I179" s="101">
        <v>29</v>
      </c>
      <c r="J179" s="97">
        <v>11</v>
      </c>
      <c r="K179" s="103">
        <f>I179-J179</f>
        <v>18</v>
      </c>
      <c r="L179" s="104">
        <f>J179/I179</f>
        <v>0.37931034482758619</v>
      </c>
      <c r="M179" s="101">
        <v>2</v>
      </c>
      <c r="N179" s="97">
        <v>0</v>
      </c>
      <c r="O179" s="103">
        <f>M179-N179</f>
        <v>2</v>
      </c>
      <c r="P179" s="102">
        <f>N179/M179</f>
        <v>0</v>
      </c>
      <c r="Q179" s="101">
        <v>2</v>
      </c>
      <c r="R179" s="97">
        <v>0</v>
      </c>
      <c r="S179" s="103">
        <f>Q179-R179</f>
        <v>2</v>
      </c>
      <c r="T179" s="102">
        <f>R179/Q179</f>
        <v>0</v>
      </c>
      <c r="U179" s="96"/>
      <c r="V179" s="97">
        <v>7</v>
      </c>
      <c r="W179" s="97">
        <v>1</v>
      </c>
      <c r="X179" s="98"/>
    </row>
    <row r="180" spans="1:240" x14ac:dyDescent="0.2">
      <c r="A180" s="4"/>
      <c r="B180" s="278"/>
      <c r="C180" s="105" t="s">
        <v>299</v>
      </c>
      <c r="D180" s="99" t="s">
        <v>300</v>
      </c>
      <c r="E180" s="100"/>
      <c r="F180" s="97"/>
      <c r="G180" s="101"/>
      <c r="H180" s="102"/>
      <c r="I180" s="101"/>
      <c r="J180" s="97"/>
      <c r="K180" s="103"/>
      <c r="L180" s="104"/>
      <c r="M180" s="101"/>
      <c r="N180" s="97"/>
      <c r="O180" s="103"/>
      <c r="P180" s="102"/>
      <c r="Q180" s="101"/>
      <c r="R180" s="97"/>
      <c r="S180" s="103"/>
      <c r="T180" s="104"/>
      <c r="U180" s="96"/>
      <c r="V180" s="97"/>
      <c r="W180" s="97"/>
      <c r="X180" s="98"/>
    </row>
    <row r="181" spans="1:240" x14ac:dyDescent="0.2">
      <c r="A181" s="279" t="s">
        <v>301</v>
      </c>
      <c r="B181" s="279"/>
      <c r="C181" s="279"/>
      <c r="D181" s="279"/>
      <c r="E181" s="58">
        <f>SUM(E138:E180)</f>
        <v>148</v>
      </c>
      <c r="F181" s="59">
        <f>SUM(F138:F180)</f>
        <v>71</v>
      </c>
      <c r="G181" s="59">
        <f>E181-F181</f>
        <v>77</v>
      </c>
      <c r="H181" s="24">
        <f>F181/E181</f>
        <v>0.47972972972972971</v>
      </c>
      <c r="I181" s="59">
        <f>SUM(I138:I180)</f>
        <v>274</v>
      </c>
      <c r="J181" s="59">
        <f>SUM(J138:J180)</f>
        <v>57</v>
      </c>
      <c r="K181" s="23">
        <f>I181-J181</f>
        <v>217</v>
      </c>
      <c r="L181" s="60">
        <f>J181/I181</f>
        <v>0.20802919708029197</v>
      </c>
      <c r="M181" s="59">
        <f>SUM(M138:M180)</f>
        <v>11</v>
      </c>
      <c r="N181" s="59">
        <f>SUM(N138:N180)</f>
        <v>0</v>
      </c>
      <c r="O181" s="23">
        <f>M181-N181</f>
        <v>11</v>
      </c>
      <c r="P181" s="24">
        <f>N181/M181</f>
        <v>0</v>
      </c>
      <c r="Q181" s="59">
        <f>SUM(Q138:Q180)</f>
        <v>20</v>
      </c>
      <c r="R181" s="59">
        <f>SUM(R138:R180)</f>
        <v>1</v>
      </c>
      <c r="S181" s="23">
        <f>Q181-R181</f>
        <v>19</v>
      </c>
      <c r="T181" s="60">
        <f>R181/Q181</f>
        <v>0.05</v>
      </c>
      <c r="U181" s="58">
        <f>SUM(U138:U180)</f>
        <v>7</v>
      </c>
      <c r="V181" s="59">
        <f>SUM(V138:V180)</f>
        <v>33</v>
      </c>
      <c r="W181" s="59">
        <f>SUM(W138:W180)</f>
        <v>2</v>
      </c>
      <c r="X181" s="62">
        <f>SUM(X138:X180)</f>
        <v>1</v>
      </c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</row>
    <row r="182" spans="1:240" x14ac:dyDescent="0.2">
      <c r="A182" s="274" t="s">
        <v>302</v>
      </c>
      <c r="B182" s="280" t="s">
        <v>303</v>
      </c>
      <c r="C182" s="106" t="s">
        <v>304</v>
      </c>
      <c r="D182" s="107" t="s">
        <v>305</v>
      </c>
      <c r="E182" s="108">
        <v>30</v>
      </c>
      <c r="F182" s="109">
        <v>13</v>
      </c>
      <c r="G182" s="110">
        <f>E182-F182</f>
        <v>17</v>
      </c>
      <c r="H182" s="111">
        <f>F182/E182</f>
        <v>0.43333333333333335</v>
      </c>
      <c r="I182" s="110">
        <v>40</v>
      </c>
      <c r="J182" s="109">
        <v>9</v>
      </c>
      <c r="K182" s="112">
        <f>I182-J182</f>
        <v>31</v>
      </c>
      <c r="L182" s="113">
        <f>J182/I182</f>
        <v>0.22500000000000001</v>
      </c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306</v>
      </c>
      <c r="D183" s="107" t="s">
        <v>307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308</v>
      </c>
      <c r="D184" s="107" t="s">
        <v>47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/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106" t="s">
        <v>309</v>
      </c>
      <c r="D185" s="107" t="s">
        <v>310</v>
      </c>
      <c r="E185" s="120"/>
      <c r="F185" s="115"/>
      <c r="G185" s="114"/>
      <c r="H185" s="117"/>
      <c r="I185" s="114"/>
      <c r="J185" s="115"/>
      <c r="K185" s="116"/>
      <c r="L185" s="118"/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107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 t="s">
        <v>311</v>
      </c>
      <c r="D186" s="107" t="s">
        <v>312</v>
      </c>
      <c r="E186" s="120">
        <v>13</v>
      </c>
      <c r="F186" s="115">
        <v>10</v>
      </c>
      <c r="G186" s="114">
        <f>E186-F186</f>
        <v>3</v>
      </c>
      <c r="H186" s="117">
        <f>F186/E186</f>
        <v>0.76923076923076927</v>
      </c>
      <c r="I186" s="114">
        <v>20</v>
      </c>
      <c r="J186" s="115">
        <v>9</v>
      </c>
      <c r="K186" s="116">
        <f>I186-J186</f>
        <v>11</v>
      </c>
      <c r="L186" s="118">
        <f>J186/I186</f>
        <v>0.45</v>
      </c>
      <c r="M186" s="114"/>
      <c r="N186" s="115"/>
      <c r="O186" s="116"/>
      <c r="P186" s="117"/>
      <c r="Q186" s="114"/>
      <c r="R186" s="115"/>
      <c r="S186" s="116"/>
      <c r="T186" s="118"/>
      <c r="U186" s="115"/>
      <c r="V186" s="115"/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313</v>
      </c>
      <c r="E187" s="120"/>
      <c r="F187" s="115"/>
      <c r="G187" s="114"/>
      <c r="H187" s="117"/>
      <c r="I187" s="114"/>
      <c r="J187" s="115"/>
      <c r="K187" s="116"/>
      <c r="L187" s="118"/>
      <c r="M187" s="114">
        <v>1</v>
      </c>
      <c r="N187" s="115">
        <v>0</v>
      </c>
      <c r="O187" s="116">
        <f>M187-N187</f>
        <v>1</v>
      </c>
      <c r="P187" s="117">
        <f>N187/M187</f>
        <v>0</v>
      </c>
      <c r="Q187" s="114">
        <v>14</v>
      </c>
      <c r="R187" s="115">
        <v>0</v>
      </c>
      <c r="S187" s="116">
        <f>Q187-R187</f>
        <v>14</v>
      </c>
      <c r="T187" s="118">
        <f>R187/Q187</f>
        <v>0</v>
      </c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 t="s">
        <v>314</v>
      </c>
      <c r="C188" s="280" t="s">
        <v>315</v>
      </c>
      <c r="D188" s="107" t="s">
        <v>316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>
        <v>1</v>
      </c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40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>
        <v>1</v>
      </c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317</v>
      </c>
      <c r="E190" s="120"/>
      <c r="F190" s="115"/>
      <c r="G190" s="114"/>
      <c r="H190" s="117"/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191</v>
      </c>
      <c r="E191" s="120">
        <v>50</v>
      </c>
      <c r="F191" s="115">
        <v>21</v>
      </c>
      <c r="G191" s="114">
        <f>E191-F191</f>
        <v>29</v>
      </c>
      <c r="H191" s="117">
        <f>F191/E191</f>
        <v>0.42</v>
      </c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/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318</v>
      </c>
      <c r="E192" s="120">
        <v>66</v>
      </c>
      <c r="F192" s="115">
        <v>45</v>
      </c>
      <c r="G192" s="114">
        <f>E192-F192</f>
        <v>21</v>
      </c>
      <c r="H192" s="117">
        <f>F192/E192</f>
        <v>0.68181818181818177</v>
      </c>
      <c r="I192" s="114">
        <v>96</v>
      </c>
      <c r="J192" s="115">
        <v>43</v>
      </c>
      <c r="K192" s="116">
        <f>I192-J192</f>
        <v>53</v>
      </c>
      <c r="L192" s="118">
        <f>J192/I192</f>
        <v>0.44791666666666669</v>
      </c>
      <c r="M192" s="114">
        <v>14</v>
      </c>
      <c r="N192" s="115">
        <v>2</v>
      </c>
      <c r="O192" s="116">
        <f>M192-N192</f>
        <v>12</v>
      </c>
      <c r="P192" s="117">
        <f>N192/M192</f>
        <v>0.14285714285714285</v>
      </c>
      <c r="Q192" s="114"/>
      <c r="R192" s="115"/>
      <c r="S192" s="116"/>
      <c r="T192" s="118"/>
      <c r="U192" s="115">
        <v>9</v>
      </c>
      <c r="V192" s="115">
        <v>19</v>
      </c>
      <c r="W192" s="115"/>
      <c r="X192" s="119">
        <v>1</v>
      </c>
      <c r="Y192"/>
      <c r="Z192"/>
      <c r="AA192"/>
      <c r="AB192"/>
    </row>
    <row r="193" spans="1:28" x14ac:dyDescent="0.2">
      <c r="A193" s="274"/>
      <c r="B193" s="280"/>
      <c r="C193" s="280"/>
      <c r="D193" s="107" t="s">
        <v>526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1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319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1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280"/>
      <c r="D195" s="107" t="s">
        <v>320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280"/>
      <c r="D196" s="107" t="s">
        <v>321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>
        <v>4</v>
      </c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322</v>
      </c>
      <c r="D197" s="107" t="s">
        <v>323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324</v>
      </c>
      <c r="D198" s="107" t="s">
        <v>61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106" t="s">
        <v>325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106" t="s">
        <v>326</v>
      </c>
      <c r="D200" s="107" t="s">
        <v>86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327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280" t="s">
        <v>328</v>
      </c>
      <c r="D202" s="107" t="s">
        <v>329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1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280"/>
      <c r="D203" s="107" t="s">
        <v>330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331</v>
      </c>
      <c r="D204" s="107" t="s">
        <v>47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332</v>
      </c>
      <c r="D205" s="107" t="s">
        <v>47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333</v>
      </c>
      <c r="D206" s="107" t="s">
        <v>334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335</v>
      </c>
      <c r="D207" s="107" t="s">
        <v>336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337</v>
      </c>
      <c r="D208" s="107" t="s">
        <v>169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28" x14ac:dyDescent="0.2">
      <c r="A209" s="274"/>
      <c r="B209" s="280"/>
      <c r="C209" s="106" t="s">
        <v>338</v>
      </c>
      <c r="D209" s="107" t="s">
        <v>339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>
        <v>2</v>
      </c>
      <c r="V209" s="115"/>
      <c r="W209" s="115"/>
      <c r="X209" s="119"/>
      <c r="Y209"/>
      <c r="Z209"/>
      <c r="AA209"/>
      <c r="AB209"/>
    </row>
    <row r="210" spans="1:28" x14ac:dyDescent="0.2">
      <c r="A210" s="274"/>
      <c r="B210" s="280" t="s">
        <v>340</v>
      </c>
      <c r="C210" s="106" t="s">
        <v>341</v>
      </c>
      <c r="D210" s="107" t="s">
        <v>342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28" x14ac:dyDescent="0.2">
      <c r="A211" s="274"/>
      <c r="B211" s="280"/>
      <c r="C211" s="106" t="s">
        <v>343</v>
      </c>
      <c r="D211" s="107" t="s">
        <v>344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28" x14ac:dyDescent="0.2">
      <c r="A212" s="274"/>
      <c r="B212" s="280"/>
      <c r="C212" s="106" t="s">
        <v>345</v>
      </c>
      <c r="D212" s="107" t="s">
        <v>180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28" x14ac:dyDescent="0.2">
      <c r="A213" s="274"/>
      <c r="B213" s="280"/>
      <c r="C213" s="106" t="s">
        <v>346</v>
      </c>
      <c r="D213" s="107" t="s">
        <v>347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28" x14ac:dyDescent="0.2">
      <c r="A214" s="274"/>
      <c r="B214" s="280"/>
      <c r="C214" s="106" t="s">
        <v>348</v>
      </c>
      <c r="D214" s="107" t="s">
        <v>349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28" x14ac:dyDescent="0.2">
      <c r="A215" s="274"/>
      <c r="B215" s="280"/>
      <c r="C215" s="106" t="s">
        <v>350</v>
      </c>
      <c r="D215" s="107" t="s">
        <v>351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28" x14ac:dyDescent="0.2">
      <c r="A216" s="274"/>
      <c r="B216" s="280"/>
      <c r="C216" s="280" t="s">
        <v>352</v>
      </c>
      <c r="D216" s="107" t="s">
        <v>353</v>
      </c>
      <c r="E216" s="120">
        <v>10</v>
      </c>
      <c r="F216" s="115">
        <v>8</v>
      </c>
      <c r="G216" s="114">
        <f>E216-F216</f>
        <v>2</v>
      </c>
      <c r="H216" s="117">
        <f>F216/E216</f>
        <v>0.8</v>
      </c>
      <c r="I216" s="114">
        <v>10</v>
      </c>
      <c r="J216" s="115">
        <v>8</v>
      </c>
      <c r="K216" s="116">
        <f>I216-J216</f>
        <v>2</v>
      </c>
      <c r="L216" s="118">
        <f>J216/I216</f>
        <v>0.8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28" x14ac:dyDescent="0.2">
      <c r="A217" s="274"/>
      <c r="B217" s="280"/>
      <c r="C217" s="280"/>
      <c r="D217" s="107" t="s">
        <v>354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28" x14ac:dyDescent="0.2">
      <c r="A218" s="274"/>
      <c r="B218" s="280" t="s">
        <v>355</v>
      </c>
      <c r="C218" s="106" t="s">
        <v>356</v>
      </c>
      <c r="D218" s="107" t="s">
        <v>357</v>
      </c>
      <c r="E218" s="120">
        <v>1</v>
      </c>
      <c r="F218" s="115">
        <v>1</v>
      </c>
      <c r="G218" s="114">
        <f>E218-F218</f>
        <v>0</v>
      </c>
      <c r="H218" s="117">
        <f>F218/E218</f>
        <v>1</v>
      </c>
      <c r="I218" s="114">
        <v>10</v>
      </c>
      <c r="J218" s="115">
        <v>2</v>
      </c>
      <c r="K218" s="116">
        <f>I218-J218</f>
        <v>8</v>
      </c>
      <c r="L218" s="118">
        <f>J218/I218</f>
        <v>0.2</v>
      </c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28" x14ac:dyDescent="0.2">
      <c r="A219" s="274"/>
      <c r="B219" s="280"/>
      <c r="C219" s="106" t="s">
        <v>358</v>
      </c>
      <c r="D219" s="107" t="s">
        <v>359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28" x14ac:dyDescent="0.2">
      <c r="A220" s="274"/>
      <c r="B220" s="280"/>
      <c r="C220" s="106" t="s">
        <v>360</v>
      </c>
      <c r="D220" s="107" t="s">
        <v>361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28" x14ac:dyDescent="0.2">
      <c r="A221" s="274"/>
      <c r="B221" s="280"/>
      <c r="C221" s="106" t="s">
        <v>362</v>
      </c>
      <c r="D221" s="107" t="s">
        <v>290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28" x14ac:dyDescent="0.2">
      <c r="A222" s="274"/>
      <c r="B222" s="280"/>
      <c r="C222" s="106" t="s">
        <v>363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28" x14ac:dyDescent="0.2">
      <c r="A223" s="274"/>
      <c r="B223" s="280"/>
      <c r="C223" s="106" t="s">
        <v>364</v>
      </c>
      <c r="D223" s="107" t="s">
        <v>89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</row>
    <row r="224" spans="1:28" x14ac:dyDescent="0.2">
      <c r="A224" s="274"/>
      <c r="B224" s="280"/>
      <c r="C224" s="106" t="s">
        <v>365</v>
      </c>
      <c r="D224" s="107" t="s">
        <v>47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</row>
    <row r="225" spans="1:38" x14ac:dyDescent="0.2">
      <c r="A225" s="274"/>
      <c r="B225" s="280"/>
      <c r="C225" s="106" t="s">
        <v>366</v>
      </c>
      <c r="D225" s="107" t="s">
        <v>367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2</v>
      </c>
      <c r="W225" s="115"/>
      <c r="X225" s="119"/>
      <c r="Y225"/>
      <c r="Z225"/>
      <c r="AA225"/>
      <c r="AB225"/>
    </row>
    <row r="226" spans="1:38" x14ac:dyDescent="0.2">
      <c r="A226" s="274"/>
      <c r="B226" s="280"/>
      <c r="C226" s="280" t="s">
        <v>368</v>
      </c>
      <c r="D226" s="107" t="s">
        <v>369</v>
      </c>
      <c r="E226" s="120">
        <v>10</v>
      </c>
      <c r="F226" s="115">
        <v>8</v>
      </c>
      <c r="G226" s="114">
        <f>E226-F226</f>
        <v>2</v>
      </c>
      <c r="H226" s="117">
        <f>F226/E226</f>
        <v>0.8</v>
      </c>
      <c r="I226" s="114">
        <v>9</v>
      </c>
      <c r="J226" s="115">
        <v>7</v>
      </c>
      <c r="K226" s="116">
        <f>I226-J226</f>
        <v>2</v>
      </c>
      <c r="L226" s="118">
        <f>J226/I226</f>
        <v>0.77777777777777779</v>
      </c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280"/>
      <c r="D227" s="107" t="s">
        <v>370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74"/>
      <c r="B228" s="280"/>
      <c r="C228" s="106" t="s">
        <v>371</v>
      </c>
      <c r="D228" s="107" t="s">
        <v>159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74"/>
      <c r="B229" s="280"/>
      <c r="C229" s="106" t="s">
        <v>372</v>
      </c>
      <c r="D229" s="107" t="s">
        <v>47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373</v>
      </c>
      <c r="D230" s="107" t="s">
        <v>374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375</v>
      </c>
      <c r="D231" s="107" t="s">
        <v>376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38" x14ac:dyDescent="0.2">
      <c r="A232" s="274"/>
      <c r="B232" s="280"/>
      <c r="C232" s="106" t="s">
        <v>377</v>
      </c>
      <c r="D232" s="107" t="s">
        <v>378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106" t="s">
        <v>379</v>
      </c>
      <c r="D233" s="107" t="s">
        <v>256</v>
      </c>
      <c r="E233" s="120"/>
      <c r="F233" s="115"/>
      <c r="G233" s="114"/>
      <c r="H233" s="117"/>
      <c r="I233" s="114"/>
      <c r="J233" s="115"/>
      <c r="K233" s="116"/>
      <c r="L233" s="118"/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 t="s">
        <v>380</v>
      </c>
      <c r="C234" s="280" t="s">
        <v>381</v>
      </c>
      <c r="D234" s="107" t="s">
        <v>382</v>
      </c>
      <c r="E234" s="120"/>
      <c r="F234" s="115"/>
      <c r="G234" s="114"/>
      <c r="H234" s="117"/>
      <c r="I234" s="114"/>
      <c r="J234" s="115"/>
      <c r="K234" s="116"/>
      <c r="L234" s="118"/>
      <c r="M234" s="114"/>
      <c r="N234" s="115"/>
      <c r="O234" s="116"/>
      <c r="P234" s="117"/>
      <c r="Q234" s="114"/>
      <c r="R234" s="115"/>
      <c r="S234" s="116"/>
      <c r="T234" s="118"/>
      <c r="U234" s="115"/>
      <c r="V234" s="115">
        <v>1</v>
      </c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136</v>
      </c>
      <c r="E235" s="120">
        <v>20</v>
      </c>
      <c r="F235" s="115">
        <v>5</v>
      </c>
      <c r="G235" s="114">
        <f>E235-F235</f>
        <v>15</v>
      </c>
      <c r="H235" s="117">
        <f>F235/E235</f>
        <v>0.25</v>
      </c>
      <c r="I235" s="114">
        <v>60</v>
      </c>
      <c r="J235" s="115">
        <v>4</v>
      </c>
      <c r="K235" s="116">
        <f>I235-J235</f>
        <v>56</v>
      </c>
      <c r="L235" s="118">
        <f>J235/I235</f>
        <v>6.6666666666666666E-2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280"/>
      <c r="D236" s="107" t="s">
        <v>71</v>
      </c>
      <c r="E236" s="120">
        <v>4</v>
      </c>
      <c r="F236" s="115">
        <v>2</v>
      </c>
      <c r="G236" s="114">
        <f>E236-F236</f>
        <v>2</v>
      </c>
      <c r="H236" s="117">
        <f>F236/E236</f>
        <v>0.5</v>
      </c>
      <c r="I236" s="114">
        <v>14</v>
      </c>
      <c r="J236" s="115">
        <v>1</v>
      </c>
      <c r="K236" s="116">
        <f>I236-J236</f>
        <v>13</v>
      </c>
      <c r="L236" s="118">
        <f>J236/I236</f>
        <v>7.1428571428571425E-2</v>
      </c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280"/>
      <c r="D237" s="107" t="s">
        <v>383</v>
      </c>
      <c r="E237" s="120">
        <v>2</v>
      </c>
      <c r="F237" s="115">
        <v>0</v>
      </c>
      <c r="G237" s="114">
        <f>E237-F237</f>
        <v>2</v>
      </c>
      <c r="H237" s="117">
        <f>F237/E237</f>
        <v>0</v>
      </c>
      <c r="I237" s="114">
        <v>4</v>
      </c>
      <c r="J237" s="115">
        <v>3</v>
      </c>
      <c r="K237" s="116">
        <f>I237-J237</f>
        <v>1</v>
      </c>
      <c r="L237" s="118">
        <f>J237/I237</f>
        <v>0.75</v>
      </c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384</v>
      </c>
      <c r="D238" s="107" t="s">
        <v>385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386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387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>
        <v>1</v>
      </c>
      <c r="Y240"/>
      <c r="Z240"/>
      <c r="AA240"/>
      <c r="AB240"/>
    </row>
    <row r="241" spans="1:240" x14ac:dyDescent="0.2">
      <c r="A241" s="274"/>
      <c r="B241" s="280"/>
      <c r="C241" s="106" t="s">
        <v>388</v>
      </c>
      <c r="D241" s="107" t="s">
        <v>256</v>
      </c>
      <c r="E241" s="120"/>
      <c r="F241" s="115"/>
      <c r="G241" s="114"/>
      <c r="H241" s="117"/>
      <c r="I241" s="114"/>
      <c r="J241" s="115"/>
      <c r="K241" s="116"/>
      <c r="L241" s="118"/>
      <c r="M241" s="114"/>
      <c r="N241" s="115"/>
      <c r="O241" s="116"/>
      <c r="P241" s="117"/>
      <c r="Q241" s="114"/>
      <c r="R241" s="115"/>
      <c r="S241" s="116"/>
      <c r="T241" s="118"/>
      <c r="U241" s="115"/>
      <c r="V241" s="115"/>
      <c r="W241" s="115"/>
      <c r="X241" s="119"/>
      <c r="Y241"/>
      <c r="Z241"/>
      <c r="AA241"/>
      <c r="AB241"/>
    </row>
    <row r="242" spans="1:240" x14ac:dyDescent="0.2">
      <c r="A242" s="274"/>
      <c r="B242" s="280"/>
      <c r="C242" s="106" t="s">
        <v>389</v>
      </c>
      <c r="D242" s="107" t="s">
        <v>47</v>
      </c>
      <c r="E242" s="120"/>
      <c r="F242" s="115"/>
      <c r="G242" s="114"/>
      <c r="H242" s="117"/>
      <c r="I242" s="114"/>
      <c r="J242" s="115"/>
      <c r="K242" s="116"/>
      <c r="L242" s="118"/>
      <c r="M242" s="114"/>
      <c r="N242" s="115"/>
      <c r="O242" s="116"/>
      <c r="P242" s="117"/>
      <c r="Q242" s="114"/>
      <c r="R242" s="115"/>
      <c r="S242" s="116"/>
      <c r="T242" s="118"/>
      <c r="U242" s="115"/>
      <c r="V242" s="115"/>
      <c r="W242" s="115"/>
      <c r="X242" s="119"/>
      <c r="Y242"/>
      <c r="Z242"/>
      <c r="AA242"/>
      <c r="AB242"/>
    </row>
    <row r="243" spans="1:240" ht="14.65" customHeight="1" x14ac:dyDescent="0.2">
      <c r="A243" s="1" t="s">
        <v>390</v>
      </c>
      <c r="B243" s="1"/>
      <c r="C243" s="1"/>
      <c r="D243" s="1"/>
      <c r="E243" s="58">
        <f>SUM(E182:E242)</f>
        <v>206</v>
      </c>
      <c r="F243" s="59">
        <f>SUM(F182:F242)</f>
        <v>113</v>
      </c>
      <c r="G243" s="59">
        <f>E243-F243</f>
        <v>93</v>
      </c>
      <c r="H243" s="24">
        <f>F243/E243</f>
        <v>0.54854368932038833</v>
      </c>
      <c r="I243" s="59">
        <f>SUM(I182:I242)</f>
        <v>263</v>
      </c>
      <c r="J243" s="59">
        <f>SUM(J182:J242)</f>
        <v>86</v>
      </c>
      <c r="K243" s="59">
        <f>I243-J243</f>
        <v>177</v>
      </c>
      <c r="L243" s="60">
        <f>J243/I243</f>
        <v>0.3269961977186312</v>
      </c>
      <c r="M243" s="59">
        <f>SUM(M182:M242)</f>
        <v>15</v>
      </c>
      <c r="N243" s="59">
        <f>SUM(N182:N242)</f>
        <v>2</v>
      </c>
      <c r="O243" s="59">
        <f>M243-N243</f>
        <v>13</v>
      </c>
      <c r="P243" s="24">
        <f>N243/M243</f>
        <v>0.13333333333333333</v>
      </c>
      <c r="Q243" s="59">
        <f>SUM(Q182:Q242)</f>
        <v>14</v>
      </c>
      <c r="R243" s="59">
        <f>SUM(R182:R242)</f>
        <v>0</v>
      </c>
      <c r="S243" s="59">
        <f>Q243-R243</f>
        <v>14</v>
      </c>
      <c r="T243" s="60">
        <f>R243/Q243</f>
        <v>0</v>
      </c>
      <c r="U243" s="59">
        <f>SUM(U182:U242)</f>
        <v>11</v>
      </c>
      <c r="V243" s="59">
        <f>SUM(V182:V242)</f>
        <v>139</v>
      </c>
      <c r="W243" s="59">
        <f>SUM(W182:W242)</f>
        <v>0</v>
      </c>
      <c r="X243" s="62">
        <f>SUM(X182:X242)</f>
        <v>2</v>
      </c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14.65" customHeight="1" x14ac:dyDescent="0.2">
      <c r="A244" s="1" t="s">
        <v>391</v>
      </c>
      <c r="B244" s="1">
        <f>B82+B137+B181+B243</f>
        <v>0</v>
      </c>
      <c r="C244" s="1" t="e">
        <f>C73+C128+C173+C243</f>
        <v>#VALUE!</v>
      </c>
      <c r="D244" s="1" t="e">
        <f>D73+D128+D173+D243</f>
        <v>#VALUE!</v>
      </c>
      <c r="E244" s="121">
        <f>E82+E137+E181+E243</f>
        <v>1085</v>
      </c>
      <c r="F244" s="122">
        <f>F82+F137+F181+F243</f>
        <v>727</v>
      </c>
      <c r="G244" s="122">
        <f>G82+G137+G181+G243</f>
        <v>358</v>
      </c>
      <c r="H244" s="123">
        <f>F244/E244</f>
        <v>0.67004608294930879</v>
      </c>
      <c r="I244" s="122">
        <f>I82+I137+I181+I243</f>
        <v>1489</v>
      </c>
      <c r="J244" s="122">
        <f>J82+J137+J181+J243</f>
        <v>624</v>
      </c>
      <c r="K244" s="122">
        <f>K82+K137+K181+K243</f>
        <v>865</v>
      </c>
      <c r="L244" s="124">
        <f>J244/I244</f>
        <v>0.41907320349227667</v>
      </c>
      <c r="M244" s="122">
        <f>M82+M137+M181+M243</f>
        <v>44</v>
      </c>
      <c r="N244" s="122">
        <f>N82+N137+N181+N243</f>
        <v>11</v>
      </c>
      <c r="O244" s="122">
        <f>O82+O137+O181+O243</f>
        <v>33</v>
      </c>
      <c r="P244" s="123">
        <f>N244/M244</f>
        <v>0.25</v>
      </c>
      <c r="Q244" s="122">
        <f>Q82+Q137+Q181+Q243</f>
        <v>59</v>
      </c>
      <c r="R244" s="122">
        <f>R82+R137+R181+R243</f>
        <v>11</v>
      </c>
      <c r="S244" s="122">
        <f>S82+S137+S181+S243</f>
        <v>48</v>
      </c>
      <c r="T244" s="124">
        <f>R244/Q244</f>
        <v>0.1864406779661017</v>
      </c>
      <c r="U244" s="121">
        <f>U82+U137+U181+U243</f>
        <v>47</v>
      </c>
      <c r="V244" s="122">
        <f>V82+V137+V181+V243</f>
        <v>255</v>
      </c>
      <c r="W244" s="122">
        <f>W82+W137+W181+W243</f>
        <v>3</v>
      </c>
      <c r="X244" s="125">
        <f>X82+X137+X181+X243</f>
        <v>17</v>
      </c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4.65" customHeight="1" x14ac:dyDescent="0.2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15"/>
      <c r="P245" s="126"/>
      <c r="Q245" s="15"/>
      <c r="R245" s="15"/>
      <c r="S245" s="15"/>
      <c r="T245" s="127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x14ac:dyDescent="0.2">
      <c r="A246" s="16"/>
      <c r="C246" s="16"/>
      <c r="E246" s="15"/>
      <c r="F246" s="15"/>
      <c r="G246" s="15"/>
      <c r="H246" s="126"/>
      <c r="I246" s="15"/>
      <c r="J246" s="15"/>
      <c r="K246" s="15"/>
      <c r="L246" s="15"/>
      <c r="M246" s="15"/>
      <c r="N246" s="15"/>
      <c r="O246" s="15"/>
      <c r="P246" s="126"/>
      <c r="Q246" s="15"/>
      <c r="R246" s="15"/>
      <c r="S246" s="15"/>
      <c r="T246" s="127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1.75" customHeight="1" x14ac:dyDescent="0.2">
      <c r="A247" s="282" t="s">
        <v>0</v>
      </c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9.350000000000001" customHeight="1" x14ac:dyDescent="0.2">
      <c r="A248" s="283" t="s">
        <v>1</v>
      </c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9.350000000000001" customHeight="1" x14ac:dyDescent="0.2">
      <c r="A249" s="283" t="s">
        <v>392</v>
      </c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20.25" x14ac:dyDescent="0.2">
      <c r="A250" s="284" t="s">
        <v>533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8.2" customHeight="1" x14ac:dyDescent="0.2">
      <c r="A251" s="285" t="s">
        <v>394</v>
      </c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30" customHeight="1" x14ac:dyDescent="0.2">
      <c r="A252" s="286" t="s">
        <v>395</v>
      </c>
      <c r="B252" s="286" t="s">
        <v>5</v>
      </c>
      <c r="C252" s="286" t="s">
        <v>6</v>
      </c>
      <c r="D252" s="286" t="s">
        <v>7</v>
      </c>
      <c r="E252" s="287" t="s">
        <v>8</v>
      </c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5" t="s">
        <v>396</v>
      </c>
      <c r="V252" s="5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4.65" customHeight="1" x14ac:dyDescent="0.2">
      <c r="A253" s="286"/>
      <c r="B253" s="286"/>
      <c r="C253" s="286"/>
      <c r="D253" s="286"/>
      <c r="E253" s="287" t="s">
        <v>10</v>
      </c>
      <c r="F253" s="287"/>
      <c r="G253" s="287"/>
      <c r="H253" s="287"/>
      <c r="I253" s="287"/>
      <c r="J253" s="287"/>
      <c r="K253" s="287"/>
      <c r="L253" s="287"/>
      <c r="M253" s="287" t="s">
        <v>11</v>
      </c>
      <c r="N253" s="287"/>
      <c r="O253" s="287"/>
      <c r="P253" s="287"/>
      <c r="Q253" s="287"/>
      <c r="R253" s="287"/>
      <c r="S253" s="287"/>
      <c r="T253" s="287"/>
      <c r="U253" s="288" t="s">
        <v>10</v>
      </c>
      <c r="V253" s="288"/>
      <c r="W253" s="5" t="s">
        <v>12</v>
      </c>
      <c r="X253" s="5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4.65" customHeight="1" x14ac:dyDescent="0.2">
      <c r="A254" s="286"/>
      <c r="B254" s="286"/>
      <c r="C254" s="286"/>
      <c r="D254" s="286"/>
      <c r="E254" s="287" t="s">
        <v>13</v>
      </c>
      <c r="F254" s="287"/>
      <c r="G254" s="287"/>
      <c r="H254" s="287"/>
      <c r="I254" s="287" t="s">
        <v>14</v>
      </c>
      <c r="J254" s="287"/>
      <c r="K254" s="287"/>
      <c r="L254" s="287"/>
      <c r="M254" s="287" t="s">
        <v>13</v>
      </c>
      <c r="N254" s="287"/>
      <c r="O254" s="287"/>
      <c r="P254" s="287"/>
      <c r="Q254" s="287" t="s">
        <v>14</v>
      </c>
      <c r="R254" s="287"/>
      <c r="S254" s="287"/>
      <c r="T254" s="287"/>
      <c r="U254" s="288"/>
      <c r="V254" s="288"/>
      <c r="W254" s="5"/>
      <c r="X254" s="5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22.5" x14ac:dyDescent="0.2">
      <c r="A255" s="286"/>
      <c r="B255" s="286"/>
      <c r="C255" s="286"/>
      <c r="D255" s="286"/>
      <c r="E255" s="128" t="s">
        <v>15</v>
      </c>
      <c r="F255" s="128" t="s">
        <v>16</v>
      </c>
      <c r="G255" s="128" t="s">
        <v>17</v>
      </c>
      <c r="H255" s="129" t="s">
        <v>18</v>
      </c>
      <c r="I255" s="128" t="s">
        <v>15</v>
      </c>
      <c r="J255" s="128" t="s">
        <v>16</v>
      </c>
      <c r="K255" s="128" t="s">
        <v>17</v>
      </c>
      <c r="L255" s="128" t="s">
        <v>18</v>
      </c>
      <c r="M255" s="128" t="s">
        <v>15</v>
      </c>
      <c r="N255" s="128" t="s">
        <v>16</v>
      </c>
      <c r="O255" s="128" t="s">
        <v>17</v>
      </c>
      <c r="P255" s="129" t="s">
        <v>18</v>
      </c>
      <c r="Q255" s="128" t="s">
        <v>15</v>
      </c>
      <c r="R255" s="128" t="s">
        <v>16</v>
      </c>
      <c r="S255" s="128" t="s">
        <v>17</v>
      </c>
      <c r="T255" s="128" t="s">
        <v>18</v>
      </c>
      <c r="U255" s="128" t="s">
        <v>13</v>
      </c>
      <c r="V255" s="128" t="s">
        <v>19</v>
      </c>
      <c r="W255" s="128" t="s">
        <v>13</v>
      </c>
      <c r="X255" s="21" t="s">
        <v>19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89" t="s">
        <v>397</v>
      </c>
      <c r="B256" s="289"/>
      <c r="C256" s="289"/>
      <c r="D256" s="289"/>
      <c r="E256" s="130">
        <f>E82</f>
        <v>575</v>
      </c>
      <c r="F256" s="131">
        <f>F82</f>
        <v>448</v>
      </c>
      <c r="G256" s="130">
        <f>G82</f>
        <v>127</v>
      </c>
      <c r="H256" s="132">
        <f>F256/E256</f>
        <v>0.77913043478260868</v>
      </c>
      <c r="I256" s="130">
        <f t="shared" ref="I256:O256" si="0">(I82)</f>
        <v>768</v>
      </c>
      <c r="J256" s="131">
        <f t="shared" si="0"/>
        <v>384</v>
      </c>
      <c r="K256" s="130">
        <f t="shared" si="0"/>
        <v>384</v>
      </c>
      <c r="L256" s="132">
        <f t="shared" si="0"/>
        <v>0.5</v>
      </c>
      <c r="M256" s="130">
        <f t="shared" si="0"/>
        <v>16</v>
      </c>
      <c r="N256" s="131">
        <f t="shared" si="0"/>
        <v>8</v>
      </c>
      <c r="O256" s="130">
        <f t="shared" si="0"/>
        <v>8</v>
      </c>
      <c r="P256" s="132">
        <f t="shared" ref="P256:X256" si="1">P82</f>
        <v>0.5</v>
      </c>
      <c r="Q256" s="130">
        <f t="shared" si="1"/>
        <v>22</v>
      </c>
      <c r="R256" s="131">
        <f t="shared" si="1"/>
        <v>9</v>
      </c>
      <c r="S256" s="130">
        <f t="shared" si="1"/>
        <v>13</v>
      </c>
      <c r="T256" s="132">
        <f t="shared" si="1"/>
        <v>0.40909090909090912</v>
      </c>
      <c r="U256" s="133">
        <f t="shared" si="1"/>
        <v>12</v>
      </c>
      <c r="V256" s="133">
        <f t="shared" si="1"/>
        <v>36</v>
      </c>
      <c r="W256" s="133">
        <f t="shared" si="1"/>
        <v>1</v>
      </c>
      <c r="X256" s="134">
        <f t="shared" si="1"/>
        <v>13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0" t="s">
        <v>398</v>
      </c>
      <c r="B257" s="290"/>
      <c r="C257" s="290"/>
      <c r="D257" s="290"/>
      <c r="E257" s="135">
        <f>E137</f>
        <v>156</v>
      </c>
      <c r="F257" s="136">
        <f>F137</f>
        <v>95</v>
      </c>
      <c r="G257" s="135">
        <f>G137</f>
        <v>61</v>
      </c>
      <c r="H257" s="137">
        <f>F257/E257</f>
        <v>0.60897435897435892</v>
      </c>
      <c r="I257" s="135">
        <f>I137</f>
        <v>184</v>
      </c>
      <c r="J257" s="136">
        <f>J137</f>
        <v>97</v>
      </c>
      <c r="K257" s="135">
        <f>K137</f>
        <v>87</v>
      </c>
      <c r="L257" s="137">
        <f>L137</f>
        <v>0.52717391304347827</v>
      </c>
      <c r="M257" s="135">
        <f>(M137)</f>
        <v>2</v>
      </c>
      <c r="N257" s="136">
        <f>(N137)</f>
        <v>1</v>
      </c>
      <c r="O257" s="135">
        <f>(O137)</f>
        <v>1</v>
      </c>
      <c r="P257" s="137">
        <f>(P137)</f>
        <v>0.5</v>
      </c>
      <c r="Q257" s="135">
        <f t="shared" ref="Q257:X257" si="2">Q137</f>
        <v>3</v>
      </c>
      <c r="R257" s="136">
        <f t="shared" si="2"/>
        <v>1</v>
      </c>
      <c r="S257" s="135">
        <f t="shared" si="2"/>
        <v>2</v>
      </c>
      <c r="T257" s="137">
        <f t="shared" si="2"/>
        <v>0.33333333333333331</v>
      </c>
      <c r="U257" s="136">
        <f t="shared" si="2"/>
        <v>17</v>
      </c>
      <c r="V257" s="136">
        <f t="shared" si="2"/>
        <v>47</v>
      </c>
      <c r="W257" s="136">
        <f t="shared" si="2"/>
        <v>0</v>
      </c>
      <c r="X257" s="138">
        <f t="shared" si="2"/>
        <v>1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1" t="s">
        <v>399</v>
      </c>
      <c r="B258" s="291"/>
      <c r="C258" s="291"/>
      <c r="D258" s="291"/>
      <c r="E258" s="139">
        <f t="shared" ref="E258:X258" si="3">E181</f>
        <v>148</v>
      </c>
      <c r="F258" s="140">
        <f t="shared" si="3"/>
        <v>71</v>
      </c>
      <c r="G258" s="139">
        <f t="shared" si="3"/>
        <v>77</v>
      </c>
      <c r="H258" s="141">
        <f t="shared" si="3"/>
        <v>0.47972972972972971</v>
      </c>
      <c r="I258" s="139">
        <f t="shared" si="3"/>
        <v>274</v>
      </c>
      <c r="J258" s="140">
        <f t="shared" si="3"/>
        <v>57</v>
      </c>
      <c r="K258" s="139">
        <f t="shared" si="3"/>
        <v>217</v>
      </c>
      <c r="L258" s="141">
        <f t="shared" si="3"/>
        <v>0.20802919708029197</v>
      </c>
      <c r="M258" s="139">
        <f t="shared" si="3"/>
        <v>11</v>
      </c>
      <c r="N258" s="140">
        <f t="shared" si="3"/>
        <v>0</v>
      </c>
      <c r="O258" s="139">
        <f t="shared" si="3"/>
        <v>11</v>
      </c>
      <c r="P258" s="141">
        <f t="shared" si="3"/>
        <v>0</v>
      </c>
      <c r="Q258" s="139">
        <f t="shared" si="3"/>
        <v>20</v>
      </c>
      <c r="R258" s="140">
        <f t="shared" si="3"/>
        <v>1</v>
      </c>
      <c r="S258" s="139">
        <f t="shared" si="3"/>
        <v>19</v>
      </c>
      <c r="T258" s="141">
        <f t="shared" si="3"/>
        <v>0.05</v>
      </c>
      <c r="U258" s="142">
        <f t="shared" si="3"/>
        <v>7</v>
      </c>
      <c r="V258" s="142">
        <f t="shared" si="3"/>
        <v>33</v>
      </c>
      <c r="W258" s="142">
        <f t="shared" si="3"/>
        <v>2</v>
      </c>
      <c r="X258" s="143">
        <f t="shared" si="3"/>
        <v>1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ht="15.75" x14ac:dyDescent="0.2">
      <c r="A259" s="292" t="s">
        <v>400</v>
      </c>
      <c r="B259" s="292"/>
      <c r="C259" s="292"/>
      <c r="D259" s="292"/>
      <c r="E259" s="144">
        <f t="shared" ref="E259:X259" si="4">E243</f>
        <v>206</v>
      </c>
      <c r="F259" s="145">
        <f t="shared" si="4"/>
        <v>113</v>
      </c>
      <c r="G259" s="144">
        <f t="shared" si="4"/>
        <v>93</v>
      </c>
      <c r="H259" s="146">
        <f t="shared" si="4"/>
        <v>0.54854368932038833</v>
      </c>
      <c r="I259" s="144">
        <f t="shared" si="4"/>
        <v>263</v>
      </c>
      <c r="J259" s="145">
        <f t="shared" si="4"/>
        <v>86</v>
      </c>
      <c r="K259" s="144">
        <f t="shared" si="4"/>
        <v>177</v>
      </c>
      <c r="L259" s="146">
        <f t="shared" si="4"/>
        <v>0.3269961977186312</v>
      </c>
      <c r="M259" s="144">
        <f t="shared" si="4"/>
        <v>15</v>
      </c>
      <c r="N259" s="145">
        <f t="shared" si="4"/>
        <v>2</v>
      </c>
      <c r="O259" s="144">
        <f t="shared" si="4"/>
        <v>13</v>
      </c>
      <c r="P259" s="146">
        <f t="shared" si="4"/>
        <v>0.13333333333333333</v>
      </c>
      <c r="Q259" s="144">
        <f t="shared" si="4"/>
        <v>14</v>
      </c>
      <c r="R259" s="145">
        <f t="shared" si="4"/>
        <v>0</v>
      </c>
      <c r="S259" s="144">
        <f t="shared" si="4"/>
        <v>14</v>
      </c>
      <c r="T259" s="146">
        <f t="shared" si="4"/>
        <v>0</v>
      </c>
      <c r="U259" s="145">
        <f t="shared" si="4"/>
        <v>11</v>
      </c>
      <c r="V259" s="145">
        <f t="shared" si="4"/>
        <v>139</v>
      </c>
      <c r="W259" s="145">
        <f t="shared" si="4"/>
        <v>0</v>
      </c>
      <c r="X259" s="147">
        <f t="shared" si="4"/>
        <v>2</v>
      </c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5.75" x14ac:dyDescent="0.2">
      <c r="A260" s="293" t="s">
        <v>401</v>
      </c>
      <c r="B260" s="293"/>
      <c r="C260" s="293"/>
      <c r="D260" s="293"/>
      <c r="E260" s="148">
        <f t="shared" ref="E260:X260" si="5">E244</f>
        <v>1085</v>
      </c>
      <c r="F260" s="148">
        <f t="shared" si="5"/>
        <v>727</v>
      </c>
      <c r="G260" s="148">
        <f t="shared" si="5"/>
        <v>358</v>
      </c>
      <c r="H260" s="149">
        <f t="shared" si="5"/>
        <v>0.67004608294930879</v>
      </c>
      <c r="I260" s="148">
        <f t="shared" si="5"/>
        <v>1489</v>
      </c>
      <c r="J260" s="148">
        <f t="shared" si="5"/>
        <v>624</v>
      </c>
      <c r="K260" s="148">
        <f t="shared" si="5"/>
        <v>865</v>
      </c>
      <c r="L260" s="149">
        <f t="shared" si="5"/>
        <v>0.41907320349227667</v>
      </c>
      <c r="M260" s="148">
        <f t="shared" si="5"/>
        <v>44</v>
      </c>
      <c r="N260" s="148">
        <f t="shared" si="5"/>
        <v>11</v>
      </c>
      <c r="O260" s="148">
        <f t="shared" si="5"/>
        <v>33</v>
      </c>
      <c r="P260" s="149">
        <f t="shared" si="5"/>
        <v>0.25</v>
      </c>
      <c r="Q260" s="148">
        <f t="shared" si="5"/>
        <v>59</v>
      </c>
      <c r="R260" s="148">
        <f t="shared" si="5"/>
        <v>11</v>
      </c>
      <c r="S260" s="148">
        <f t="shared" si="5"/>
        <v>48</v>
      </c>
      <c r="T260" s="149">
        <f t="shared" si="5"/>
        <v>0.1864406779661017</v>
      </c>
      <c r="U260" s="148">
        <f t="shared" si="5"/>
        <v>47</v>
      </c>
      <c r="V260" s="148">
        <f t="shared" si="5"/>
        <v>255</v>
      </c>
      <c r="W260" s="148">
        <f t="shared" si="5"/>
        <v>3</v>
      </c>
      <c r="X260" s="150">
        <f t="shared" si="5"/>
        <v>17</v>
      </c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x14ac:dyDescent="0.2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16"/>
      <c r="B262" s="16"/>
      <c r="C262" s="16"/>
      <c r="D262" s="16"/>
      <c r="H262" s="16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8.2" customHeight="1" x14ac:dyDescent="0.2">
      <c r="A263" s="285" t="s">
        <v>394</v>
      </c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 t="s">
        <v>395</v>
      </c>
      <c r="B264" s="286" t="s">
        <v>5</v>
      </c>
      <c r="C264" s="286" t="s">
        <v>6</v>
      </c>
      <c r="D264" s="286" t="s">
        <v>7</v>
      </c>
      <c r="E264" s="294" t="s">
        <v>8</v>
      </c>
      <c r="F264" s="294"/>
      <c r="G264" s="294"/>
      <c r="H264" s="294"/>
      <c r="I264" s="294"/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x14ac:dyDescent="0.2">
      <c r="A265" s="286"/>
      <c r="B265" s="286"/>
      <c r="C265" s="286"/>
      <c r="D265" s="286"/>
      <c r="E265" s="294"/>
      <c r="F265" s="294"/>
      <c r="G265" s="294"/>
      <c r="H265" s="294"/>
      <c r="I265" s="294"/>
      <c r="J265" s="294"/>
      <c r="K265" s="294"/>
      <c r="L265" s="294"/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4.65" customHeight="1" x14ac:dyDescent="0.2">
      <c r="A266" s="286"/>
      <c r="B266" s="286"/>
      <c r="C266" s="286"/>
      <c r="D266" s="286"/>
      <c r="E266" s="287" t="s">
        <v>13</v>
      </c>
      <c r="F266" s="287"/>
      <c r="G266" s="287"/>
      <c r="H266" s="287"/>
      <c r="I266" s="294" t="s">
        <v>14</v>
      </c>
      <c r="J266" s="294"/>
      <c r="K266" s="294"/>
      <c r="L266" s="294"/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22.5" x14ac:dyDescent="0.2">
      <c r="A267" s="286"/>
      <c r="B267" s="286"/>
      <c r="C267" s="286"/>
      <c r="D267" s="286"/>
      <c r="E267" s="128" t="s">
        <v>15</v>
      </c>
      <c r="F267" s="128" t="s">
        <v>16</v>
      </c>
      <c r="G267" s="128" t="s">
        <v>17</v>
      </c>
      <c r="H267" s="129" t="s">
        <v>18</v>
      </c>
      <c r="I267" s="128" t="s">
        <v>15</v>
      </c>
      <c r="J267" s="128" t="s">
        <v>16</v>
      </c>
      <c r="K267" s="128" t="s">
        <v>17</v>
      </c>
      <c r="L267" s="21" t="s">
        <v>18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89" t="s">
        <v>397</v>
      </c>
      <c r="B268" s="289"/>
      <c r="C268" s="289"/>
      <c r="D268" s="289"/>
      <c r="E268" s="130">
        <f t="shared" ref="E268:G272" si="6">E256+M256</f>
        <v>591</v>
      </c>
      <c r="F268" s="131">
        <f t="shared" si="6"/>
        <v>456</v>
      </c>
      <c r="G268" s="130">
        <f t="shared" si="6"/>
        <v>135</v>
      </c>
      <c r="H268" s="132">
        <f>F268/E268</f>
        <v>0.77157360406091369</v>
      </c>
      <c r="I268" s="130">
        <f t="shared" ref="I268:K272" si="7">I256+Q256</f>
        <v>790</v>
      </c>
      <c r="J268" s="131">
        <f t="shared" si="7"/>
        <v>393</v>
      </c>
      <c r="K268" s="130">
        <f t="shared" si="7"/>
        <v>397</v>
      </c>
      <c r="L268" s="151">
        <f>J268/I268</f>
        <v>0.49746835443037973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5" t="s">
        <v>398</v>
      </c>
      <c r="B269" s="295"/>
      <c r="C269" s="295"/>
      <c r="D269" s="295"/>
      <c r="E269" s="152">
        <f t="shared" si="6"/>
        <v>158</v>
      </c>
      <c r="F269" s="153">
        <f t="shared" si="6"/>
        <v>96</v>
      </c>
      <c r="G269" s="152">
        <f t="shared" si="6"/>
        <v>62</v>
      </c>
      <c r="H269" s="154">
        <f>F269/E269</f>
        <v>0.60759493670886078</v>
      </c>
      <c r="I269" s="152">
        <f t="shared" si="7"/>
        <v>187</v>
      </c>
      <c r="J269" s="153">
        <f t="shared" si="7"/>
        <v>98</v>
      </c>
      <c r="K269" s="152">
        <f t="shared" si="7"/>
        <v>89</v>
      </c>
      <c r="L269" s="155">
        <f>J269/I269</f>
        <v>0.52406417112299464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1" t="s">
        <v>399</v>
      </c>
      <c r="B270" s="291"/>
      <c r="C270" s="291"/>
      <c r="D270" s="291"/>
      <c r="E270" s="139">
        <f t="shared" si="6"/>
        <v>159</v>
      </c>
      <c r="F270" s="140">
        <f t="shared" si="6"/>
        <v>71</v>
      </c>
      <c r="G270" s="139">
        <f t="shared" si="6"/>
        <v>88</v>
      </c>
      <c r="H270" s="141">
        <f>F270/E270</f>
        <v>0.44654088050314467</v>
      </c>
      <c r="I270" s="139">
        <f t="shared" si="7"/>
        <v>294</v>
      </c>
      <c r="J270" s="140">
        <f t="shared" si="7"/>
        <v>58</v>
      </c>
      <c r="K270" s="139">
        <f t="shared" si="7"/>
        <v>236</v>
      </c>
      <c r="L270" s="156">
        <f>J270/I270</f>
        <v>0.19727891156462585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5.75" x14ac:dyDescent="0.2">
      <c r="A271" s="292" t="s">
        <v>400</v>
      </c>
      <c r="B271" s="292"/>
      <c r="C271" s="292"/>
      <c r="D271" s="292"/>
      <c r="E271" s="144">
        <f t="shared" si="6"/>
        <v>221</v>
      </c>
      <c r="F271" s="145">
        <f t="shared" si="6"/>
        <v>115</v>
      </c>
      <c r="G271" s="144">
        <f t="shared" si="6"/>
        <v>106</v>
      </c>
      <c r="H271" s="146">
        <f>F271/E271</f>
        <v>0.52036199095022628</v>
      </c>
      <c r="I271" s="144">
        <f t="shared" si="7"/>
        <v>277</v>
      </c>
      <c r="J271" s="145">
        <f t="shared" si="7"/>
        <v>86</v>
      </c>
      <c r="K271" s="144">
        <f t="shared" si="7"/>
        <v>191</v>
      </c>
      <c r="L271" s="157">
        <f>J271/I271</f>
        <v>0.31046931407942241</v>
      </c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5.75" x14ac:dyDescent="0.2">
      <c r="A272" s="296" t="s">
        <v>401</v>
      </c>
      <c r="B272" s="296"/>
      <c r="C272" s="296"/>
      <c r="D272" s="296"/>
      <c r="E272" s="158">
        <f t="shared" si="6"/>
        <v>1129</v>
      </c>
      <c r="F272" s="148">
        <f t="shared" si="6"/>
        <v>738</v>
      </c>
      <c r="G272" s="158">
        <f t="shared" si="6"/>
        <v>391</v>
      </c>
      <c r="H272" s="159">
        <f>F272/E272</f>
        <v>0.65367581930912311</v>
      </c>
      <c r="I272" s="158">
        <f t="shared" si="7"/>
        <v>1548</v>
      </c>
      <c r="J272" s="148">
        <f t="shared" si="7"/>
        <v>635</v>
      </c>
      <c r="K272" s="158">
        <f t="shared" si="7"/>
        <v>913</v>
      </c>
      <c r="L272" s="160">
        <f>J272/I272</f>
        <v>0.41020671834625322</v>
      </c>
      <c r="O272" s="15"/>
      <c r="P272" s="126"/>
      <c r="Q272" s="15"/>
      <c r="R272" s="15"/>
      <c r="S272" s="15"/>
      <c r="T272" s="127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</row>
    <row r="273" spans="1:240" x14ac:dyDescent="0.2">
      <c r="A273" s="16"/>
      <c r="B273" s="16"/>
      <c r="C273" s="16"/>
      <c r="D273" s="16"/>
      <c r="H273" s="16"/>
      <c r="O273" s="15"/>
      <c r="P273" s="126"/>
      <c r="Q273" s="15"/>
      <c r="R273" s="15"/>
      <c r="S273" s="15"/>
      <c r="T273" s="127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</row>
    <row r="274" spans="1:240" ht="14.65" customHeight="1" x14ac:dyDescent="0.2">
      <c r="A274" s="16"/>
      <c r="B274" s="16"/>
      <c r="C274" s="297" t="s">
        <v>402</v>
      </c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240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240" x14ac:dyDescent="0.2">
      <c r="A276" s="16"/>
      <c r="B276" s="16"/>
      <c r="C276" s="297"/>
      <c r="D276" s="297"/>
      <c r="E276" s="297"/>
      <c r="F276" s="297"/>
      <c r="G276" s="297"/>
      <c r="H276" s="297"/>
      <c r="I276" s="297"/>
      <c r="J276" s="297"/>
      <c r="K276" s="297"/>
      <c r="L276" s="297"/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  <c r="AA276" s="297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240" x14ac:dyDescent="0.2">
      <c r="A277" s="16"/>
      <c r="B277" s="16"/>
      <c r="C277" s="297"/>
      <c r="D277" s="297"/>
      <c r="E277" s="297"/>
      <c r="F277" s="297"/>
      <c r="G277" s="297"/>
      <c r="H277" s="297"/>
      <c r="I277" s="297"/>
      <c r="J277" s="297"/>
      <c r="K277" s="297"/>
      <c r="L277" s="297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240" ht="55.5" customHeight="1" x14ac:dyDescent="0.2">
      <c r="A278" s="16"/>
      <c r="B278" s="16"/>
      <c r="C278" s="161" t="s">
        <v>403</v>
      </c>
      <c r="D278" s="162" t="s">
        <v>404</v>
      </c>
      <c r="E278" s="163">
        <v>44079</v>
      </c>
      <c r="F278" s="163">
        <v>44080</v>
      </c>
      <c r="G278" s="163">
        <v>44081</v>
      </c>
      <c r="H278" s="163">
        <v>44082</v>
      </c>
      <c r="I278" s="163">
        <v>44083</v>
      </c>
      <c r="J278" s="163">
        <v>44084</v>
      </c>
      <c r="K278" s="163">
        <v>44085</v>
      </c>
      <c r="L278" s="163">
        <v>44086</v>
      </c>
      <c r="M278" s="163">
        <v>44087</v>
      </c>
      <c r="N278" s="163">
        <v>44088</v>
      </c>
      <c r="O278" s="163">
        <v>44089</v>
      </c>
      <c r="P278" s="163">
        <v>44090</v>
      </c>
      <c r="Q278" s="163">
        <v>44091</v>
      </c>
      <c r="R278" s="163">
        <v>44092</v>
      </c>
      <c r="S278" s="163">
        <v>44093</v>
      </c>
      <c r="T278" s="163">
        <v>44094</v>
      </c>
      <c r="U278" s="163">
        <v>44095</v>
      </c>
      <c r="V278" s="163">
        <v>44096</v>
      </c>
      <c r="W278" s="163">
        <v>44097</v>
      </c>
      <c r="X278" s="163">
        <v>44098</v>
      </c>
      <c r="Y278" s="163">
        <v>44099</v>
      </c>
      <c r="Z278" s="163">
        <v>44100</v>
      </c>
      <c r="AA278" s="163">
        <v>44101</v>
      </c>
      <c r="AB278"/>
      <c r="AC278"/>
      <c r="AD278"/>
      <c r="AE278"/>
      <c r="AF278"/>
      <c r="AG278"/>
      <c r="AH278"/>
      <c r="AI278"/>
      <c r="AJ278"/>
      <c r="AK278"/>
    </row>
    <row r="279" spans="1:240" x14ac:dyDescent="0.2">
      <c r="A279" s="16"/>
      <c r="B279" s="16"/>
      <c r="C279" s="298" t="s">
        <v>397</v>
      </c>
      <c r="D279" s="164" t="s">
        <v>405</v>
      </c>
      <c r="E279" s="165">
        <v>0.82</v>
      </c>
      <c r="F279" s="165">
        <v>0.82</v>
      </c>
      <c r="G279" s="165">
        <v>0.82</v>
      </c>
      <c r="H279" s="165">
        <v>0.83</v>
      </c>
      <c r="I279" s="165">
        <v>0.83</v>
      </c>
      <c r="J279" s="165">
        <v>0.83</v>
      </c>
      <c r="K279" s="165">
        <v>0.84</v>
      </c>
      <c r="L279" s="165">
        <v>0.83</v>
      </c>
      <c r="M279" s="165">
        <v>0.83</v>
      </c>
      <c r="N279" s="165">
        <v>0.84</v>
      </c>
      <c r="O279" s="165">
        <v>0.84</v>
      </c>
      <c r="P279" s="165">
        <v>0.85</v>
      </c>
      <c r="Q279" s="165">
        <v>0.85</v>
      </c>
      <c r="R279" s="165">
        <v>0.85</v>
      </c>
      <c r="S279" s="165">
        <v>0.85</v>
      </c>
      <c r="T279" s="165">
        <v>0.84</v>
      </c>
      <c r="U279" s="165">
        <v>0.83</v>
      </c>
      <c r="V279" s="165">
        <v>0.82</v>
      </c>
      <c r="W279" s="165">
        <v>0.82</v>
      </c>
      <c r="X279" s="165">
        <v>0.81</v>
      </c>
      <c r="Y279" s="165">
        <v>0.8</v>
      </c>
      <c r="Z279" s="165">
        <v>0.8</v>
      </c>
      <c r="AA279" s="165">
        <v>0.79</v>
      </c>
      <c r="AB279"/>
      <c r="AC279"/>
      <c r="AD279"/>
      <c r="AE279"/>
      <c r="AF279"/>
      <c r="AG279"/>
      <c r="AH279"/>
      <c r="AI279"/>
      <c r="AJ279"/>
      <c r="AK279"/>
    </row>
    <row r="280" spans="1:240" x14ac:dyDescent="0.2">
      <c r="A280" s="16"/>
      <c r="B280" s="16"/>
      <c r="C280" s="298"/>
      <c r="D280" s="166" t="s">
        <v>406</v>
      </c>
      <c r="E280" s="167">
        <v>0.56000000000000005</v>
      </c>
      <c r="F280" s="167">
        <v>0.56000000000000005</v>
      </c>
      <c r="G280" s="167">
        <v>0.56000000000000005</v>
      </c>
      <c r="H280" s="167">
        <v>0.56000000000000005</v>
      </c>
      <c r="I280" s="167">
        <v>0.55000000000000004</v>
      </c>
      <c r="J280" s="167">
        <v>0.55000000000000004</v>
      </c>
      <c r="K280" s="167">
        <v>0.55000000000000004</v>
      </c>
      <c r="L280" s="167">
        <v>0.55000000000000004</v>
      </c>
      <c r="M280" s="167">
        <v>0.55000000000000004</v>
      </c>
      <c r="N280" s="167">
        <v>0.54</v>
      </c>
      <c r="O280" s="167">
        <v>0.54</v>
      </c>
      <c r="P280" s="167">
        <v>0.53</v>
      </c>
      <c r="Q280" s="167">
        <v>0.53</v>
      </c>
      <c r="R280" s="167">
        <v>0.52</v>
      </c>
      <c r="S280" s="167">
        <v>0.52</v>
      </c>
      <c r="T280" s="167">
        <v>0.51</v>
      </c>
      <c r="U280" s="167">
        <v>0.51</v>
      </c>
      <c r="V280" s="167">
        <v>0.51</v>
      </c>
      <c r="W280" s="167">
        <v>0.51</v>
      </c>
      <c r="X280" s="167">
        <v>0.5</v>
      </c>
      <c r="Y280" s="167">
        <v>0.49</v>
      </c>
      <c r="Z280" s="167">
        <v>0.49</v>
      </c>
      <c r="AA280" s="167">
        <v>0.49</v>
      </c>
      <c r="AB280"/>
      <c r="AC280"/>
      <c r="AD280"/>
      <c r="AE280"/>
      <c r="AF280"/>
      <c r="AG280"/>
      <c r="AH280"/>
      <c r="AI280"/>
      <c r="AJ280"/>
      <c r="AK280"/>
    </row>
    <row r="281" spans="1:240" x14ac:dyDescent="0.2">
      <c r="A281" s="16"/>
      <c r="B281" s="16"/>
      <c r="C281" s="298"/>
      <c r="D281" s="166" t="s">
        <v>407</v>
      </c>
      <c r="E281" s="167">
        <v>0.42</v>
      </c>
      <c r="F281" s="167">
        <v>0.42</v>
      </c>
      <c r="G281" s="167">
        <v>0.41</v>
      </c>
      <c r="H281" s="167">
        <v>0.41</v>
      </c>
      <c r="I281" s="167">
        <v>0.4</v>
      </c>
      <c r="J281" s="167">
        <v>0.4</v>
      </c>
      <c r="K281" s="167">
        <v>0.41</v>
      </c>
      <c r="L281" s="167">
        <v>0.41</v>
      </c>
      <c r="M281" s="167">
        <v>0.4</v>
      </c>
      <c r="N281" s="167">
        <v>0.41</v>
      </c>
      <c r="O281" s="167">
        <v>0.45</v>
      </c>
      <c r="P281" s="167">
        <v>0.49</v>
      </c>
      <c r="Q281" s="167">
        <v>0.5</v>
      </c>
      <c r="R281" s="167">
        <v>0.5</v>
      </c>
      <c r="S281" s="167">
        <v>0.5</v>
      </c>
      <c r="T281" s="167">
        <v>0.53</v>
      </c>
      <c r="U281" s="167">
        <v>0.57999999999999996</v>
      </c>
      <c r="V281" s="167">
        <v>0.6</v>
      </c>
      <c r="W281" s="167">
        <v>0.64</v>
      </c>
      <c r="X281" s="167">
        <v>0.67</v>
      </c>
      <c r="Y281" s="167">
        <v>0.68</v>
      </c>
      <c r="Z281" s="167">
        <v>0.7</v>
      </c>
      <c r="AA281" s="167">
        <v>0.69</v>
      </c>
      <c r="AB281"/>
      <c r="AC281"/>
      <c r="AD281"/>
      <c r="AE281"/>
      <c r="AF281"/>
      <c r="AG281"/>
      <c r="AH281"/>
      <c r="AI281"/>
      <c r="AJ281"/>
      <c r="AK281"/>
    </row>
    <row r="282" spans="1:240" x14ac:dyDescent="0.2">
      <c r="A282" s="16"/>
      <c r="B282" s="16"/>
      <c r="C282" s="298"/>
      <c r="D282" s="168" t="s">
        <v>408</v>
      </c>
      <c r="E282" s="169">
        <v>0.21</v>
      </c>
      <c r="F282" s="169">
        <v>0.22</v>
      </c>
      <c r="G282" s="169">
        <v>0.21</v>
      </c>
      <c r="H282" s="169">
        <v>0.56000000000000005</v>
      </c>
      <c r="I282" s="169">
        <v>0.18</v>
      </c>
      <c r="J282" s="169">
        <v>0.2</v>
      </c>
      <c r="K282" s="169">
        <v>0.2</v>
      </c>
      <c r="L282" s="169">
        <v>0.2</v>
      </c>
      <c r="M282" s="169">
        <v>0.2</v>
      </c>
      <c r="N282" s="169">
        <v>0.21</v>
      </c>
      <c r="O282" s="169">
        <v>0.22</v>
      </c>
      <c r="P282" s="169">
        <v>0.27</v>
      </c>
      <c r="Q282" s="169">
        <v>0.28999999999999998</v>
      </c>
      <c r="R282" s="169">
        <v>0.31</v>
      </c>
      <c r="S282" s="169">
        <v>0.35</v>
      </c>
      <c r="T282" s="169">
        <v>0.38</v>
      </c>
      <c r="U282" s="169">
        <v>0.4</v>
      </c>
      <c r="V282" s="169">
        <v>0.43</v>
      </c>
      <c r="W282" s="169">
        <v>0.4</v>
      </c>
      <c r="X282" s="169">
        <v>0.36</v>
      </c>
      <c r="Y282" s="169">
        <v>0.35</v>
      </c>
      <c r="Z282" s="169">
        <v>0.34</v>
      </c>
      <c r="AA282" s="169">
        <v>0.34</v>
      </c>
      <c r="AB282"/>
      <c r="AC282"/>
      <c r="AD282"/>
      <c r="AE282"/>
      <c r="AF282"/>
      <c r="AG282"/>
      <c r="AH282"/>
      <c r="AI282"/>
      <c r="AJ282"/>
      <c r="AK282"/>
    </row>
    <row r="283" spans="1:240" x14ac:dyDescent="0.2">
      <c r="A283" s="16"/>
      <c r="B283" s="16"/>
      <c r="C283" s="299" t="s">
        <v>398</v>
      </c>
      <c r="D283" s="170" t="s">
        <v>405</v>
      </c>
      <c r="E283" s="171">
        <v>0.57999999999999996</v>
      </c>
      <c r="F283" s="171">
        <v>0.56999999999999995</v>
      </c>
      <c r="G283" s="171">
        <v>0.56999999999999995</v>
      </c>
      <c r="H283" s="171">
        <v>0.56000000000000005</v>
      </c>
      <c r="I283" s="171">
        <v>0.56000000000000005</v>
      </c>
      <c r="J283" s="171">
        <v>0.56999999999999995</v>
      </c>
      <c r="K283" s="171">
        <v>0.59</v>
      </c>
      <c r="L283" s="171">
        <v>0.6</v>
      </c>
      <c r="M283" s="171">
        <v>0.62</v>
      </c>
      <c r="N283" s="171">
        <v>0.63</v>
      </c>
      <c r="O283" s="171">
        <v>0.64</v>
      </c>
      <c r="P283" s="171">
        <v>0.65</v>
      </c>
      <c r="Q283" s="171">
        <v>0.65</v>
      </c>
      <c r="R283" s="171">
        <v>0.66</v>
      </c>
      <c r="S283" s="171">
        <v>0.66</v>
      </c>
      <c r="T283" s="171">
        <v>0.65</v>
      </c>
      <c r="U283" s="171">
        <v>0.66</v>
      </c>
      <c r="V283" s="171">
        <v>0.65</v>
      </c>
      <c r="W283" s="171">
        <v>0.65</v>
      </c>
      <c r="X283" s="171">
        <v>0.64</v>
      </c>
      <c r="Y283" s="171">
        <v>0.63</v>
      </c>
      <c r="Z283" s="171">
        <v>0.63</v>
      </c>
      <c r="AA283" s="171">
        <v>0.62</v>
      </c>
      <c r="AB283"/>
      <c r="AC283"/>
      <c r="AD283"/>
      <c r="AE283"/>
      <c r="AF283"/>
      <c r="AG283"/>
      <c r="AH283"/>
      <c r="AI283"/>
      <c r="AJ283"/>
      <c r="AK283"/>
    </row>
    <row r="284" spans="1:240" x14ac:dyDescent="0.2">
      <c r="A284" s="16"/>
      <c r="B284" s="16"/>
      <c r="C284" s="299"/>
      <c r="D284" s="170" t="s">
        <v>406</v>
      </c>
      <c r="E284" s="171">
        <v>0.51</v>
      </c>
      <c r="F284" s="171">
        <v>0.52</v>
      </c>
      <c r="G284" s="171">
        <v>0.52</v>
      </c>
      <c r="H284" s="171">
        <v>0.52</v>
      </c>
      <c r="I284" s="171">
        <v>0.52</v>
      </c>
      <c r="J284" s="171">
        <v>0.52</v>
      </c>
      <c r="K284" s="171">
        <v>0.52</v>
      </c>
      <c r="L284" s="171">
        <v>0.5</v>
      </c>
      <c r="M284" s="171">
        <v>0.5</v>
      </c>
      <c r="N284" s="171">
        <v>0.5</v>
      </c>
      <c r="O284" s="171">
        <v>0.48</v>
      </c>
      <c r="P284" s="171">
        <v>0.47</v>
      </c>
      <c r="Q284" s="171">
        <v>0.47</v>
      </c>
      <c r="R284" s="171">
        <v>0.47</v>
      </c>
      <c r="S284" s="171">
        <v>0.46</v>
      </c>
      <c r="T284" s="171">
        <v>0.46</v>
      </c>
      <c r="U284" s="171">
        <v>0.46</v>
      </c>
      <c r="V284" s="171">
        <v>0.46</v>
      </c>
      <c r="W284" s="171">
        <v>0.46</v>
      </c>
      <c r="X284" s="171">
        <v>0.46</v>
      </c>
      <c r="Y284" s="171">
        <v>0.46</v>
      </c>
      <c r="Z284" s="171">
        <v>0.48</v>
      </c>
      <c r="AA284" s="171">
        <v>0.49</v>
      </c>
      <c r="AB284"/>
      <c r="AC284"/>
      <c r="AD284"/>
      <c r="AE284"/>
      <c r="AF284"/>
      <c r="AG284"/>
      <c r="AH284"/>
      <c r="AI284"/>
      <c r="AJ284"/>
      <c r="AK284"/>
    </row>
    <row r="285" spans="1:240" x14ac:dyDescent="0.2">
      <c r="A285" s="16"/>
      <c r="B285" s="16"/>
      <c r="C285" s="299"/>
      <c r="D285" s="170" t="s">
        <v>407</v>
      </c>
      <c r="E285" s="171">
        <v>0.43</v>
      </c>
      <c r="F285" s="171">
        <v>0.5</v>
      </c>
      <c r="G285" s="171">
        <v>0.5</v>
      </c>
      <c r="H285" s="171">
        <v>0.5</v>
      </c>
      <c r="I285" s="171">
        <v>0.5</v>
      </c>
      <c r="J285" s="171">
        <v>0.5</v>
      </c>
      <c r="K285" s="171">
        <v>0.5</v>
      </c>
      <c r="L285" s="171">
        <v>0.5</v>
      </c>
      <c r="M285" s="171">
        <v>0.43</v>
      </c>
      <c r="N285" s="171">
        <v>0.36</v>
      </c>
      <c r="O285" s="171">
        <v>0.28999999999999998</v>
      </c>
      <c r="P285" s="171">
        <v>0.21</v>
      </c>
      <c r="Q285" s="171">
        <v>0.14000000000000001</v>
      </c>
      <c r="R285" s="171">
        <v>7.0000000000000007E-2</v>
      </c>
      <c r="S285" s="171">
        <v>0</v>
      </c>
      <c r="T285" s="171">
        <v>7.0000000000000007E-2</v>
      </c>
      <c r="U285" s="171">
        <v>7.0000000000000007E-2</v>
      </c>
      <c r="V285" s="171">
        <v>0.14000000000000001</v>
      </c>
      <c r="W285" s="171">
        <v>0.21</v>
      </c>
      <c r="X285" s="171">
        <v>0.28999999999999998</v>
      </c>
      <c r="Y285" s="171">
        <v>0.36</v>
      </c>
      <c r="Z285" s="171">
        <v>0.43</v>
      </c>
      <c r="AA285" s="171">
        <v>0.43</v>
      </c>
      <c r="AB285"/>
      <c r="AC285"/>
      <c r="AD285"/>
      <c r="AE285"/>
      <c r="AF285"/>
      <c r="AG285"/>
      <c r="AH285"/>
      <c r="AI285"/>
      <c r="AJ285"/>
      <c r="AK285"/>
    </row>
    <row r="286" spans="1:240" x14ac:dyDescent="0.2">
      <c r="A286" s="16"/>
      <c r="B286" s="16"/>
      <c r="C286" s="299"/>
      <c r="D286" s="170" t="s">
        <v>408</v>
      </c>
      <c r="E286" s="171">
        <v>0.24</v>
      </c>
      <c r="F286" s="171">
        <v>0.33</v>
      </c>
      <c r="G286" s="171">
        <v>0.48</v>
      </c>
      <c r="H286" s="171">
        <v>0.52</v>
      </c>
      <c r="I286" s="171">
        <v>0.52</v>
      </c>
      <c r="J286" s="171">
        <v>0.52</v>
      </c>
      <c r="K286" s="171">
        <v>0.43</v>
      </c>
      <c r="L286" s="171">
        <v>0.33</v>
      </c>
      <c r="M286" s="171">
        <v>0.24</v>
      </c>
      <c r="N286" s="171">
        <v>0.1</v>
      </c>
      <c r="O286" s="171">
        <v>0.05</v>
      </c>
      <c r="P286" s="171">
        <v>0.05</v>
      </c>
      <c r="Q286" s="171">
        <v>0.05</v>
      </c>
      <c r="R286" s="171">
        <v>0.05</v>
      </c>
      <c r="S286" s="171">
        <v>0.05</v>
      </c>
      <c r="T286" s="171">
        <v>0.05</v>
      </c>
      <c r="U286" s="171">
        <v>0.1</v>
      </c>
      <c r="V286" s="171">
        <v>0.1</v>
      </c>
      <c r="W286" s="171">
        <v>0.1</v>
      </c>
      <c r="X286" s="171">
        <v>0.14000000000000001</v>
      </c>
      <c r="Y286" s="171">
        <v>0.24</v>
      </c>
      <c r="Z286" s="171">
        <v>0.33</v>
      </c>
      <c r="AA286" s="171">
        <v>0.33</v>
      </c>
      <c r="AB286"/>
      <c r="AC286"/>
      <c r="AD286"/>
      <c r="AE286"/>
      <c r="AF286"/>
      <c r="AG286"/>
      <c r="AH286"/>
      <c r="AI286"/>
      <c r="AJ286"/>
      <c r="AK286"/>
    </row>
    <row r="287" spans="1:240" x14ac:dyDescent="0.2">
      <c r="A287" s="16"/>
      <c r="B287" s="16"/>
      <c r="C287" s="300" t="s">
        <v>399</v>
      </c>
      <c r="D287" s="172" t="s">
        <v>405</v>
      </c>
      <c r="E287" s="173">
        <v>0.62</v>
      </c>
      <c r="F287" s="173">
        <v>0.62</v>
      </c>
      <c r="G287" s="173">
        <v>0.63</v>
      </c>
      <c r="H287" s="173">
        <v>0.63</v>
      </c>
      <c r="I287" s="173">
        <v>0.62</v>
      </c>
      <c r="J287" s="173">
        <v>0.61</v>
      </c>
      <c r="K287" s="173">
        <v>0.6</v>
      </c>
      <c r="L287" s="173">
        <v>0.57999999999999996</v>
      </c>
      <c r="M287" s="173">
        <v>0.56999999999999995</v>
      </c>
      <c r="N287" s="173">
        <v>0.57999999999999996</v>
      </c>
      <c r="O287" s="173">
        <v>0.54</v>
      </c>
      <c r="P287" s="173">
        <v>0.52</v>
      </c>
      <c r="Q287" s="173">
        <v>0.5</v>
      </c>
      <c r="R287" s="173">
        <v>0.49</v>
      </c>
      <c r="S287" s="173">
        <v>0.49</v>
      </c>
      <c r="T287" s="173">
        <v>0.48</v>
      </c>
      <c r="U287" s="173">
        <v>0.48</v>
      </c>
      <c r="V287" s="173">
        <v>0.49</v>
      </c>
      <c r="W287" s="173">
        <v>0.5</v>
      </c>
      <c r="X287" s="173">
        <v>0.51</v>
      </c>
      <c r="Y287" s="173">
        <v>0.52</v>
      </c>
      <c r="Z287" s="173">
        <v>0.52</v>
      </c>
      <c r="AA287" s="173">
        <v>0.51</v>
      </c>
      <c r="AB287"/>
      <c r="AC287"/>
      <c r="AD287"/>
      <c r="AE287"/>
      <c r="AF287"/>
      <c r="AG287"/>
      <c r="AH287"/>
      <c r="AI287"/>
      <c r="AJ287"/>
      <c r="AK287"/>
    </row>
    <row r="288" spans="1:240" x14ac:dyDescent="0.2">
      <c r="A288" s="16"/>
      <c r="B288" s="16"/>
      <c r="C288" s="300"/>
      <c r="D288" s="174" t="s">
        <v>406</v>
      </c>
      <c r="E288" s="175">
        <v>0.28999999999999998</v>
      </c>
      <c r="F288" s="175">
        <v>0.3</v>
      </c>
      <c r="G288" s="175">
        <v>0.3</v>
      </c>
      <c r="H288" s="175">
        <v>0.31</v>
      </c>
      <c r="I288" s="175">
        <v>0.32</v>
      </c>
      <c r="J288" s="175">
        <v>0.32</v>
      </c>
      <c r="K288" s="175">
        <v>0.31</v>
      </c>
      <c r="L288" s="175">
        <v>0.31</v>
      </c>
      <c r="M288" s="175">
        <v>0.3</v>
      </c>
      <c r="N288" s="175">
        <v>0.3</v>
      </c>
      <c r="O288" s="175">
        <v>0.28999999999999998</v>
      </c>
      <c r="P288" s="175">
        <v>0.28999999999999998</v>
      </c>
      <c r="Q288" s="175">
        <v>0.28000000000000003</v>
      </c>
      <c r="R288" s="175">
        <v>0.28000000000000003</v>
      </c>
      <c r="S288" s="175">
        <v>0.27</v>
      </c>
      <c r="T288" s="175">
        <v>0.26</v>
      </c>
      <c r="U288" s="175">
        <v>0.25</v>
      </c>
      <c r="V288" s="175">
        <v>0.24</v>
      </c>
      <c r="W288" s="175">
        <v>0.22</v>
      </c>
      <c r="X288" s="175">
        <v>0.21</v>
      </c>
      <c r="Y288" s="175">
        <v>0.2</v>
      </c>
      <c r="Z288" s="175">
        <v>0.2</v>
      </c>
      <c r="AA288" s="175">
        <v>0.19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0"/>
      <c r="D289" s="174" t="s">
        <v>407</v>
      </c>
      <c r="E289" s="175">
        <v>0.16</v>
      </c>
      <c r="F289" s="175">
        <v>0.16</v>
      </c>
      <c r="G289" s="175">
        <v>0.16</v>
      </c>
      <c r="H289" s="175">
        <v>0.14000000000000001</v>
      </c>
      <c r="I289" s="175">
        <v>0.13</v>
      </c>
      <c r="J289" s="175">
        <v>0.12</v>
      </c>
      <c r="K289" s="175">
        <v>0.12</v>
      </c>
      <c r="L289" s="175">
        <v>0.1</v>
      </c>
      <c r="M289" s="175">
        <v>0.09</v>
      </c>
      <c r="N289" s="175">
        <v>0.09</v>
      </c>
      <c r="O289" s="175">
        <v>0.09</v>
      </c>
      <c r="P289" s="175">
        <v>0.09</v>
      </c>
      <c r="Q289" s="175">
        <v>0.1</v>
      </c>
      <c r="R289" s="175">
        <v>0.1</v>
      </c>
      <c r="S289" s="175">
        <v>0.12</v>
      </c>
      <c r="T289" s="175">
        <v>0.12</v>
      </c>
      <c r="U289" s="175">
        <v>0.12</v>
      </c>
      <c r="V289" s="175">
        <v>0.13</v>
      </c>
      <c r="W289" s="175">
        <v>0.13</v>
      </c>
      <c r="X289" s="175">
        <v>0.21</v>
      </c>
      <c r="Y289" s="175">
        <v>0.19</v>
      </c>
      <c r="Z289" s="175">
        <v>0.17</v>
      </c>
      <c r="AA289" s="175">
        <v>0.16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0"/>
      <c r="D290" s="176" t="s">
        <v>408</v>
      </c>
      <c r="E290" s="177">
        <v>0.18</v>
      </c>
      <c r="F290" s="177">
        <v>0.18</v>
      </c>
      <c r="G290" s="177">
        <v>0.16</v>
      </c>
      <c r="H290" s="177">
        <v>0.14000000000000001</v>
      </c>
      <c r="I290" s="177">
        <v>0.14000000000000001</v>
      </c>
      <c r="J290" s="177">
        <v>0.11</v>
      </c>
      <c r="K290" s="177">
        <v>0.11</v>
      </c>
      <c r="L290" s="177">
        <v>0.11</v>
      </c>
      <c r="M290" s="177">
        <v>0.12</v>
      </c>
      <c r="N290" s="177">
        <v>0.13</v>
      </c>
      <c r="O290" s="177">
        <v>0.14000000000000001</v>
      </c>
      <c r="P290" s="177">
        <v>0.16</v>
      </c>
      <c r="Q290" s="177">
        <v>0.17</v>
      </c>
      <c r="R290" s="177">
        <v>0.16</v>
      </c>
      <c r="S290" s="177">
        <v>0.14000000000000001</v>
      </c>
      <c r="T290" s="177">
        <v>0.14000000000000001</v>
      </c>
      <c r="U290" s="177">
        <v>0.14000000000000001</v>
      </c>
      <c r="V290" s="177">
        <v>0.13</v>
      </c>
      <c r="W290" s="177">
        <v>0.14000000000000001</v>
      </c>
      <c r="X290" s="177">
        <v>0.13</v>
      </c>
      <c r="Y290" s="177">
        <v>0.12</v>
      </c>
      <c r="Z290" s="177">
        <v>0.13</v>
      </c>
      <c r="AA290" s="177">
        <v>0.11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 t="s">
        <v>400</v>
      </c>
      <c r="D291" s="178" t="s">
        <v>405</v>
      </c>
      <c r="E291" s="179">
        <v>0.62</v>
      </c>
      <c r="F291" s="179">
        <v>0.62</v>
      </c>
      <c r="G291" s="179">
        <v>0.63</v>
      </c>
      <c r="H291" s="179">
        <v>0.62</v>
      </c>
      <c r="I291" s="179">
        <v>0.62</v>
      </c>
      <c r="J291" s="179">
        <v>0.62</v>
      </c>
      <c r="K291" s="179">
        <v>0.63</v>
      </c>
      <c r="L291" s="179">
        <v>0.64</v>
      </c>
      <c r="M291" s="179">
        <v>0.64</v>
      </c>
      <c r="N291" s="179">
        <v>0.65</v>
      </c>
      <c r="O291" s="179">
        <v>0.65</v>
      </c>
      <c r="P291" s="179">
        <v>0.67</v>
      </c>
      <c r="Q291" s="179">
        <v>0.66</v>
      </c>
      <c r="R291" s="179">
        <v>0.65</v>
      </c>
      <c r="S291" s="179">
        <v>0.65</v>
      </c>
      <c r="T291" s="179">
        <v>0.64</v>
      </c>
      <c r="U291" s="179">
        <v>0.63</v>
      </c>
      <c r="V291" s="179">
        <v>0.63</v>
      </c>
      <c r="W291" s="179">
        <v>0.61</v>
      </c>
      <c r="X291" s="179">
        <v>0.6</v>
      </c>
      <c r="Y291" s="179">
        <v>0.59</v>
      </c>
      <c r="Z291" s="179">
        <v>0.57999999999999996</v>
      </c>
      <c r="AA291" s="179">
        <v>0.56999999999999995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406</v>
      </c>
      <c r="E292" s="179">
        <v>0.48</v>
      </c>
      <c r="F292" s="179">
        <v>0.49</v>
      </c>
      <c r="G292" s="179">
        <v>0.5</v>
      </c>
      <c r="H292" s="179">
        <v>0.51</v>
      </c>
      <c r="I292" s="179">
        <v>0.52</v>
      </c>
      <c r="J292" s="179">
        <v>0.52</v>
      </c>
      <c r="K292" s="179">
        <v>0.52</v>
      </c>
      <c r="L292" s="179">
        <v>0.53</v>
      </c>
      <c r="M292" s="179">
        <v>0.53</v>
      </c>
      <c r="N292" s="179">
        <v>0.52</v>
      </c>
      <c r="O292" s="179">
        <v>0.51</v>
      </c>
      <c r="P292" s="179">
        <v>0.49</v>
      </c>
      <c r="Q292" s="179">
        <v>0.49</v>
      </c>
      <c r="R292" s="179">
        <v>0.48</v>
      </c>
      <c r="S292" s="179">
        <v>0.48</v>
      </c>
      <c r="T292" s="179">
        <v>0.47</v>
      </c>
      <c r="U292" s="179">
        <v>0.48</v>
      </c>
      <c r="V292" s="179">
        <v>0.47</v>
      </c>
      <c r="W292" s="179">
        <v>0.46</v>
      </c>
      <c r="X292" s="179">
        <v>0.46</v>
      </c>
      <c r="Y292" s="179">
        <v>0.45</v>
      </c>
      <c r="Z292" s="179">
        <v>0.44</v>
      </c>
      <c r="AA292" s="179">
        <v>0.41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1"/>
      <c r="D293" s="178" t="s">
        <v>407</v>
      </c>
      <c r="E293" s="179">
        <v>0.16</v>
      </c>
      <c r="F293" s="179">
        <v>0.21</v>
      </c>
      <c r="G293" s="179">
        <v>0.26</v>
      </c>
      <c r="H293" s="179">
        <v>0.28999999999999998</v>
      </c>
      <c r="I293" s="179">
        <v>0.31</v>
      </c>
      <c r="J293" s="179">
        <v>0.3</v>
      </c>
      <c r="K293" s="179">
        <v>0.3</v>
      </c>
      <c r="L293" s="179">
        <v>0.31</v>
      </c>
      <c r="M293" s="179">
        <v>0.3</v>
      </c>
      <c r="N293" s="179">
        <v>0.28000000000000003</v>
      </c>
      <c r="O293" s="179">
        <v>0.28000000000000003</v>
      </c>
      <c r="P293" s="179">
        <v>0.3</v>
      </c>
      <c r="Q293" s="179">
        <v>0.31</v>
      </c>
      <c r="R293" s="179">
        <v>0.31</v>
      </c>
      <c r="S293" s="179">
        <v>0.3</v>
      </c>
      <c r="T293" s="179">
        <v>0.31</v>
      </c>
      <c r="U293" s="179">
        <v>0.31</v>
      </c>
      <c r="V293" s="179">
        <v>0.3</v>
      </c>
      <c r="W293" s="179">
        <v>0.25</v>
      </c>
      <c r="X293" s="179">
        <v>0.2</v>
      </c>
      <c r="Y293" s="179">
        <v>0.18</v>
      </c>
      <c r="Z293" s="179">
        <v>0.15</v>
      </c>
      <c r="AA293" s="179">
        <v>0.12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1"/>
      <c r="D294" s="178" t="s">
        <v>408</v>
      </c>
      <c r="E294" s="179">
        <v>0.08</v>
      </c>
      <c r="F294" s="179">
        <v>7.0000000000000007E-2</v>
      </c>
      <c r="G294" s="179">
        <v>0.05</v>
      </c>
      <c r="H294" s="179">
        <v>0.02</v>
      </c>
      <c r="I294" s="179">
        <v>0.05</v>
      </c>
      <c r="J294" s="179">
        <v>0.06</v>
      </c>
      <c r="K294" s="179">
        <v>0.08</v>
      </c>
      <c r="L294" s="179">
        <v>0.08</v>
      </c>
      <c r="M294" s="179">
        <v>0.08</v>
      </c>
      <c r="N294" s="179">
        <v>0.11</v>
      </c>
      <c r="O294" s="179">
        <v>0.11</v>
      </c>
      <c r="P294" s="179">
        <v>7.0000000000000007E-2</v>
      </c>
      <c r="Q294" s="179">
        <v>0.05</v>
      </c>
      <c r="R294" s="179">
        <v>0.05</v>
      </c>
      <c r="S294" s="179">
        <v>0.03</v>
      </c>
      <c r="T294" s="179">
        <v>0.04</v>
      </c>
      <c r="U294" s="179">
        <v>0.06</v>
      </c>
      <c r="V294" s="179">
        <v>0.09</v>
      </c>
      <c r="W294" s="179">
        <v>0.12</v>
      </c>
      <c r="X294" s="179">
        <v>0.14000000000000001</v>
      </c>
      <c r="Y294" s="179">
        <v>0.12</v>
      </c>
      <c r="Z294" s="179">
        <v>0.11</v>
      </c>
      <c r="AA294" s="179">
        <v>0.1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 t="s">
        <v>409</v>
      </c>
      <c r="D295" s="180" t="s">
        <v>405</v>
      </c>
      <c r="E295" s="181">
        <v>0.72</v>
      </c>
      <c r="F295" s="181">
        <v>0.72</v>
      </c>
      <c r="G295" s="181">
        <v>0.73</v>
      </c>
      <c r="H295" s="181">
        <v>0.73</v>
      </c>
      <c r="I295" s="181">
        <v>0.72</v>
      </c>
      <c r="J295" s="181">
        <v>0.73</v>
      </c>
      <c r="K295" s="181">
        <v>0.73</v>
      </c>
      <c r="L295" s="181">
        <v>0.73</v>
      </c>
      <c r="M295" s="181">
        <v>0.73</v>
      </c>
      <c r="N295" s="181">
        <v>0.74</v>
      </c>
      <c r="O295" s="181">
        <v>0.74</v>
      </c>
      <c r="P295" s="181">
        <v>0.74</v>
      </c>
      <c r="Q295" s="181">
        <v>0.74</v>
      </c>
      <c r="R295" s="181">
        <v>0.74</v>
      </c>
      <c r="S295" s="181">
        <v>0.74</v>
      </c>
      <c r="T295" s="181">
        <v>0.73</v>
      </c>
      <c r="U295" s="181">
        <v>0.72</v>
      </c>
      <c r="V295" s="181">
        <v>0.72</v>
      </c>
      <c r="W295" s="181">
        <v>0.71</v>
      </c>
      <c r="X295" s="181">
        <v>0.71</v>
      </c>
      <c r="Y295" s="181">
        <v>0.7</v>
      </c>
      <c r="Z295" s="181">
        <v>0.69</v>
      </c>
      <c r="AA295" s="181">
        <v>0.69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2" t="s">
        <v>408</v>
      </c>
      <c r="E296" s="183">
        <v>0.5</v>
      </c>
      <c r="F296" s="183">
        <v>0.5</v>
      </c>
      <c r="G296" s="183">
        <v>0.5</v>
      </c>
      <c r="H296" s="183">
        <v>0.5</v>
      </c>
      <c r="I296" s="183">
        <v>0.5</v>
      </c>
      <c r="J296" s="183">
        <v>0.5</v>
      </c>
      <c r="K296" s="183">
        <v>0.5</v>
      </c>
      <c r="L296" s="183">
        <v>0.5</v>
      </c>
      <c r="M296" s="183">
        <v>0.5</v>
      </c>
      <c r="N296" s="183">
        <v>0.49</v>
      </c>
      <c r="O296" s="183">
        <v>0.48</v>
      </c>
      <c r="P296" s="183">
        <v>0.48</v>
      </c>
      <c r="Q296" s="183">
        <v>0.47</v>
      </c>
      <c r="R296" s="183">
        <v>0.47</v>
      </c>
      <c r="S296" s="183">
        <v>0.46</v>
      </c>
      <c r="T296" s="183">
        <v>0.45</v>
      </c>
      <c r="U296" s="183">
        <v>0.45</v>
      </c>
      <c r="V296" s="183">
        <v>0.45</v>
      </c>
      <c r="W296" s="183">
        <v>0.44</v>
      </c>
      <c r="X296" s="183">
        <v>0.43</v>
      </c>
      <c r="Y296" s="183">
        <v>0.43</v>
      </c>
      <c r="Z296" s="183">
        <v>0.42</v>
      </c>
      <c r="AA296" s="183">
        <v>0.42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2"/>
      <c r="D297" s="182" t="s">
        <v>407</v>
      </c>
      <c r="E297" s="183">
        <v>0.28000000000000003</v>
      </c>
      <c r="F297" s="183">
        <v>0.3</v>
      </c>
      <c r="G297" s="183">
        <v>0.31</v>
      </c>
      <c r="H297" s="183">
        <v>0.32</v>
      </c>
      <c r="I297" s="183">
        <v>0.32</v>
      </c>
      <c r="J297" s="183">
        <v>0.31</v>
      </c>
      <c r="K297" s="183">
        <v>0.31</v>
      </c>
      <c r="L297" s="183">
        <v>0.31</v>
      </c>
      <c r="M297" s="183">
        <v>0.28999999999999998</v>
      </c>
      <c r="N297" s="183">
        <v>0.28000000000000003</v>
      </c>
      <c r="O297" s="183">
        <v>0.28999999999999998</v>
      </c>
      <c r="P297" s="183">
        <v>0.31</v>
      </c>
      <c r="Q297" s="183">
        <v>0.32</v>
      </c>
      <c r="R297" s="183">
        <v>0.31</v>
      </c>
      <c r="S297" s="183">
        <v>0.31</v>
      </c>
      <c r="T297" s="183">
        <v>0.33</v>
      </c>
      <c r="U297" s="183">
        <v>0.35</v>
      </c>
      <c r="V297" s="183">
        <v>0.36</v>
      </c>
      <c r="W297" s="183">
        <v>0.36</v>
      </c>
      <c r="X297" s="183">
        <v>0.38</v>
      </c>
      <c r="Y297" s="183">
        <v>0.37</v>
      </c>
      <c r="Z297" s="183">
        <v>0.37</v>
      </c>
      <c r="AA297" s="183">
        <v>0.35</v>
      </c>
      <c r="AB297"/>
      <c r="AC297"/>
      <c r="AD297"/>
      <c r="AE297"/>
      <c r="AF297"/>
      <c r="AG297"/>
      <c r="AH297"/>
      <c r="AI297"/>
      <c r="AJ297"/>
      <c r="AK297"/>
    </row>
    <row r="298" spans="1:240" x14ac:dyDescent="0.2">
      <c r="A298" s="16"/>
      <c r="B298" s="16"/>
      <c r="C298" s="302"/>
      <c r="D298" s="184" t="s">
        <v>408</v>
      </c>
      <c r="E298" s="185">
        <v>0.18</v>
      </c>
      <c r="F298" s="185">
        <v>0.18</v>
      </c>
      <c r="G298" s="185">
        <v>0.17</v>
      </c>
      <c r="H298" s="185">
        <v>0.16</v>
      </c>
      <c r="I298" s="185">
        <v>0.15</v>
      </c>
      <c r="J298" s="185">
        <v>0.16</v>
      </c>
      <c r="K298" s="185">
        <v>0.16</v>
      </c>
      <c r="L298" s="185">
        <v>0.16</v>
      </c>
      <c r="M298" s="185">
        <v>0.15</v>
      </c>
      <c r="N298" s="185">
        <v>0.16</v>
      </c>
      <c r="O298" s="185">
        <v>0.16</v>
      </c>
      <c r="P298" s="185">
        <v>0.18</v>
      </c>
      <c r="Q298" s="185">
        <v>0.19</v>
      </c>
      <c r="R298" s="185">
        <v>0.19</v>
      </c>
      <c r="S298" s="185">
        <v>0.19</v>
      </c>
      <c r="T298" s="185">
        <v>0.21</v>
      </c>
      <c r="U298" s="185">
        <v>0.22</v>
      </c>
      <c r="V298" s="185">
        <v>0.23</v>
      </c>
      <c r="W298" s="185">
        <v>0.23</v>
      </c>
      <c r="X298" s="185">
        <v>0.22</v>
      </c>
      <c r="Y298" s="185">
        <v>0.21</v>
      </c>
      <c r="Z298" s="185">
        <v>0.22</v>
      </c>
      <c r="AA298" s="185">
        <v>0.21</v>
      </c>
      <c r="AB298"/>
      <c r="AC298"/>
      <c r="AD298"/>
      <c r="AE298"/>
      <c r="AF298"/>
      <c r="AG298"/>
      <c r="AH298"/>
      <c r="AI298"/>
      <c r="AJ298"/>
      <c r="AK298"/>
    </row>
    <row r="299" spans="1:240" x14ac:dyDescent="0.2">
      <c r="A299" s="16"/>
      <c r="B299" s="16"/>
      <c r="C299" s="303" t="s">
        <v>410</v>
      </c>
      <c r="D299" s="303"/>
      <c r="E299"/>
      <c r="F299"/>
      <c r="H299" s="16"/>
    </row>
    <row r="300" spans="1:240" x14ac:dyDescent="0.2">
      <c r="A300" s="16"/>
      <c r="B300" s="16"/>
      <c r="C300" s="186" t="s">
        <v>411</v>
      </c>
      <c r="D300"/>
      <c r="E300"/>
      <c r="F300"/>
      <c r="H300" s="16"/>
    </row>
    <row r="301" spans="1:240" x14ac:dyDescent="0.2">
      <c r="A301" s="16"/>
      <c r="B301" s="16"/>
      <c r="C301" s="16"/>
      <c r="D301" s="16"/>
      <c r="H301" s="16"/>
      <c r="O301" s="15"/>
      <c r="P301" s="126"/>
      <c r="Q301" s="15"/>
      <c r="R301" s="15"/>
      <c r="S301" s="15"/>
      <c r="T301" s="127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</row>
    <row r="302" spans="1:240" s="189" customFormat="1" ht="11.25" x14ac:dyDescent="0.2">
      <c r="A302" s="187"/>
      <c r="B302" s="187"/>
      <c r="C302" s="187"/>
      <c r="D302" s="187"/>
      <c r="E302" s="16"/>
      <c r="F302" s="16"/>
      <c r="G302" s="16"/>
      <c r="H302" s="17"/>
      <c r="I302" s="16"/>
      <c r="J302" s="16"/>
      <c r="K302" s="16"/>
      <c r="L302" s="16"/>
      <c r="M302" s="16"/>
      <c r="N302" s="16"/>
      <c r="O302" s="16"/>
      <c r="P302" s="17"/>
      <c r="Q302" s="16"/>
      <c r="R302" s="16"/>
      <c r="S302" s="16"/>
      <c r="T302" s="18"/>
      <c r="U302" s="188"/>
      <c r="V302" s="19"/>
      <c r="W302" s="188"/>
      <c r="X302" s="188"/>
    </row>
    <row r="303" spans="1:240" s="189" customFormat="1" ht="21.95" customHeight="1" x14ac:dyDescent="0.2">
      <c r="A303" s="187"/>
      <c r="B303" s="187"/>
      <c r="C303" s="187"/>
      <c r="D303" s="190" t="s">
        <v>412</v>
      </c>
      <c r="E303" s="191" t="s">
        <v>15</v>
      </c>
      <c r="F303" s="191" t="s">
        <v>16</v>
      </c>
      <c r="G303" s="191" t="s">
        <v>17</v>
      </c>
      <c r="H303" s="304" t="s">
        <v>18</v>
      </c>
      <c r="I303" s="304"/>
      <c r="J303" s="16"/>
      <c r="K303" s="16"/>
      <c r="L303" s="16"/>
      <c r="M303" s="16"/>
      <c r="N303" s="16"/>
      <c r="O303" s="16"/>
      <c r="P303" s="17"/>
      <c r="Q303" s="16"/>
      <c r="R303" s="16"/>
      <c r="S303" s="16"/>
      <c r="T303" s="18"/>
      <c r="U303" s="188"/>
      <c r="V303" s="19"/>
      <c r="W303" s="188"/>
      <c r="X303" s="188"/>
    </row>
    <row r="304" spans="1:240" ht="14.65" customHeight="1" x14ac:dyDescent="0.2">
      <c r="D304" s="192" t="s">
        <v>405</v>
      </c>
      <c r="E304" s="193">
        <f>E244</f>
        <v>1085</v>
      </c>
      <c r="F304" s="193">
        <f>F244</f>
        <v>727</v>
      </c>
      <c r="G304" s="193">
        <f>G244</f>
        <v>358</v>
      </c>
      <c r="H304" s="305">
        <f>F304/E304</f>
        <v>0.67004608294930879</v>
      </c>
      <c r="I304" s="305"/>
      <c r="M304" s="306"/>
      <c r="N304" s="306"/>
    </row>
    <row r="305" spans="1:14" ht="14.65" customHeight="1" x14ac:dyDescent="0.2">
      <c r="D305" s="192" t="s">
        <v>413</v>
      </c>
      <c r="E305" s="193">
        <f>I244</f>
        <v>1489</v>
      </c>
      <c r="F305" s="193">
        <f>J244</f>
        <v>624</v>
      </c>
      <c r="G305" s="193">
        <f>K244</f>
        <v>865</v>
      </c>
      <c r="H305" s="305">
        <f>F305/E305</f>
        <v>0.41907320349227667</v>
      </c>
      <c r="I305" s="305"/>
    </row>
    <row r="306" spans="1:14" ht="14.65" customHeight="1" x14ac:dyDescent="0.2">
      <c r="D306" s="192" t="s">
        <v>407</v>
      </c>
      <c r="E306" s="193">
        <f>M244</f>
        <v>44</v>
      </c>
      <c r="F306" s="193">
        <f>N244</f>
        <v>11</v>
      </c>
      <c r="G306" s="193">
        <f>O244</f>
        <v>33</v>
      </c>
      <c r="H306" s="305">
        <f>F306/E306</f>
        <v>0.25</v>
      </c>
      <c r="I306" s="305"/>
    </row>
    <row r="307" spans="1:14" ht="14.65" customHeight="1" x14ac:dyDescent="0.2">
      <c r="D307" s="192" t="s">
        <v>414</v>
      </c>
      <c r="E307" s="193">
        <f>Q244</f>
        <v>59</v>
      </c>
      <c r="F307" s="193">
        <f>R244</f>
        <v>11</v>
      </c>
      <c r="G307" s="193">
        <f>S244</f>
        <v>48</v>
      </c>
      <c r="H307" s="305">
        <f>F307/E307</f>
        <v>0.1864406779661017</v>
      </c>
      <c r="I307" s="305"/>
    </row>
    <row r="308" spans="1:14" ht="14.65" customHeight="1" x14ac:dyDescent="0.2">
      <c r="D308" s="194" t="s">
        <v>401</v>
      </c>
      <c r="E308" s="158">
        <f>SUM(E304:E307)</f>
        <v>2677</v>
      </c>
      <c r="F308" s="158">
        <f>SUM(F304:F307)</f>
        <v>1373</v>
      </c>
      <c r="G308" s="158">
        <f>SUM(G304:G307)</f>
        <v>1304</v>
      </c>
      <c r="H308" s="307">
        <f>F308/E308</f>
        <v>0.5128875607022787</v>
      </c>
      <c r="I308" s="307"/>
    </row>
    <row r="310" spans="1:14" ht="87" customHeight="1" x14ac:dyDescent="0.2">
      <c r="D310" s="190" t="s">
        <v>415</v>
      </c>
      <c r="E310" s="195" t="s">
        <v>416</v>
      </c>
      <c r="F310" s="195" t="s">
        <v>417</v>
      </c>
      <c r="G310" s="195" t="s">
        <v>418</v>
      </c>
      <c r="H310" s="308" t="s">
        <v>419</v>
      </c>
      <c r="I310" s="308"/>
    </row>
    <row r="311" spans="1:14" ht="14.65" customHeight="1" x14ac:dyDescent="0.2">
      <c r="D311" s="192" t="s">
        <v>405</v>
      </c>
      <c r="E311" s="193">
        <f>F304</f>
        <v>727</v>
      </c>
      <c r="F311" s="193">
        <f>U244</f>
        <v>47</v>
      </c>
      <c r="G311" s="193">
        <v>85</v>
      </c>
      <c r="H311" s="309">
        <f>E311+F311+G311</f>
        <v>859</v>
      </c>
      <c r="I311" s="309">
        <f>SUM(E311:H311)</f>
        <v>1718</v>
      </c>
      <c r="J311" s="18"/>
    </row>
    <row r="312" spans="1:14" ht="14.65" customHeight="1" x14ac:dyDescent="0.2">
      <c r="D312" s="192" t="s">
        <v>413</v>
      </c>
      <c r="E312" s="193">
        <f>F305</f>
        <v>624</v>
      </c>
      <c r="F312" s="193">
        <f>V244</f>
        <v>255</v>
      </c>
      <c r="G312" s="193">
        <v>105</v>
      </c>
      <c r="H312" s="309">
        <f>E312+F312+G312</f>
        <v>984</v>
      </c>
      <c r="I312" s="309"/>
    </row>
    <row r="313" spans="1:14" ht="14.65" customHeight="1" x14ac:dyDescent="0.2">
      <c r="D313" s="192" t="s">
        <v>407</v>
      </c>
      <c r="E313" s="193">
        <f>F306</f>
        <v>11</v>
      </c>
      <c r="F313" s="193">
        <f>W244</f>
        <v>3</v>
      </c>
      <c r="G313" s="196">
        <v>3</v>
      </c>
      <c r="H313" s="309">
        <f>E313+F313+G313</f>
        <v>17</v>
      </c>
      <c r="I313" s="309"/>
    </row>
    <row r="314" spans="1:14" ht="14.65" customHeight="1" x14ac:dyDescent="0.2">
      <c r="D314" s="192" t="s">
        <v>414</v>
      </c>
      <c r="E314" s="193">
        <f>F307</f>
        <v>11</v>
      </c>
      <c r="F314" s="193">
        <f>X244</f>
        <v>17</v>
      </c>
      <c r="G314" s="196">
        <v>1</v>
      </c>
      <c r="H314" s="309">
        <f>E314+F314+G314</f>
        <v>29</v>
      </c>
      <c r="I314" s="309"/>
    </row>
    <row r="315" spans="1:14" ht="14.65" customHeight="1" x14ac:dyDescent="0.2">
      <c r="D315" s="194" t="s">
        <v>401</v>
      </c>
      <c r="E315" s="197">
        <f>SUM(E311:E314)</f>
        <v>1373</v>
      </c>
      <c r="F315" s="197">
        <f>SUM(F311:F314)</f>
        <v>322</v>
      </c>
      <c r="G315" s="197">
        <f>SUM(G311:G314)</f>
        <v>194</v>
      </c>
      <c r="H315" s="310">
        <f>H311+H312+H313+H314</f>
        <v>1889</v>
      </c>
      <c r="I315" s="310">
        <f>F315+G315+H315</f>
        <v>2405</v>
      </c>
    </row>
    <row r="317" spans="1:14" x14ac:dyDescent="0.2">
      <c r="A317" s="281" t="s">
        <v>420</v>
      </c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</row>
    <row r="318" spans="1:14" x14ac:dyDescent="0.2">
      <c r="A318" s="281" t="s">
        <v>421</v>
      </c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</row>
    <row r="319" spans="1:14" ht="25.35" customHeight="1" x14ac:dyDescent="0.2">
      <c r="A319" s="16"/>
      <c r="B319" s="16"/>
      <c r="C319" s="16"/>
      <c r="D319" s="311" t="s">
        <v>433</v>
      </c>
      <c r="E319" s="311" t="s">
        <v>423</v>
      </c>
      <c r="F319" s="311"/>
      <c r="G319" s="311"/>
      <c r="H319" s="311"/>
      <c r="I319" s="311"/>
      <c r="J319" s="311"/>
      <c r="K319" s="311"/>
      <c r="L319" s="311"/>
      <c r="M319" s="311"/>
    </row>
    <row r="320" spans="1:14" ht="14.65" customHeight="1" x14ac:dyDescent="0.2">
      <c r="A320" s="16"/>
      <c r="B320" s="16"/>
      <c r="C320" s="16"/>
      <c r="D320" s="312" t="s">
        <v>404</v>
      </c>
      <c r="E320" s="313" t="s">
        <v>424</v>
      </c>
      <c r="F320" s="313"/>
      <c r="G320" s="313"/>
      <c r="H320" s="314" t="s">
        <v>425</v>
      </c>
      <c r="I320" s="314"/>
      <c r="J320" s="314"/>
      <c r="K320" s="315" t="s">
        <v>426</v>
      </c>
      <c r="L320" s="315"/>
      <c r="M320" s="315"/>
    </row>
    <row r="321" spans="1:240" x14ac:dyDescent="0.2">
      <c r="A321" s="16"/>
      <c r="B321" s="16"/>
      <c r="C321" s="16"/>
      <c r="D321" s="312"/>
      <c r="E321" s="198" t="s">
        <v>427</v>
      </c>
      <c r="F321" s="198" t="s">
        <v>428</v>
      </c>
      <c r="G321" s="198" t="s">
        <v>401</v>
      </c>
      <c r="H321" s="199" t="s">
        <v>429</v>
      </c>
      <c r="I321" s="199" t="s">
        <v>428</v>
      </c>
      <c r="J321" s="199" t="s">
        <v>401</v>
      </c>
      <c r="K321" s="200" t="s">
        <v>427</v>
      </c>
      <c r="L321" s="200" t="s">
        <v>428</v>
      </c>
      <c r="M321" s="201" t="s">
        <v>401</v>
      </c>
    </row>
    <row r="322" spans="1:240" x14ac:dyDescent="0.2">
      <c r="A322" s="16"/>
      <c r="B322" s="16"/>
      <c r="C322" s="16"/>
      <c r="D322" s="202" t="s">
        <v>13</v>
      </c>
      <c r="E322" s="203">
        <f>K322-H322</f>
        <v>405</v>
      </c>
      <c r="F322" s="203">
        <v>383</v>
      </c>
      <c r="G322" s="203">
        <f>SUM(E322:F322)</f>
        <v>788</v>
      </c>
      <c r="H322" s="204">
        <v>25</v>
      </c>
      <c r="I322" s="204">
        <v>63</v>
      </c>
      <c r="J322" s="204">
        <f>SUM(H322:I322)</f>
        <v>88</v>
      </c>
      <c r="K322" s="205">
        <f>M322-L322</f>
        <v>430</v>
      </c>
      <c r="L322" s="205">
        <f>F322+I322</f>
        <v>446</v>
      </c>
      <c r="M322" s="206">
        <f>H311+H313</f>
        <v>876</v>
      </c>
    </row>
    <row r="323" spans="1:240" x14ac:dyDescent="0.2">
      <c r="A323" s="16"/>
      <c r="B323" s="16"/>
      <c r="C323" s="16"/>
      <c r="D323" s="202" t="s">
        <v>430</v>
      </c>
      <c r="E323" s="203">
        <f>K323-H323</f>
        <v>543</v>
      </c>
      <c r="F323" s="203">
        <v>364</v>
      </c>
      <c r="G323" s="203">
        <f>SUM(E323:F323)</f>
        <v>907</v>
      </c>
      <c r="H323" s="204">
        <v>21</v>
      </c>
      <c r="I323" s="204">
        <v>85</v>
      </c>
      <c r="J323" s="204">
        <f>SUM(H323:I323)</f>
        <v>106</v>
      </c>
      <c r="K323" s="205">
        <f>M323-L323</f>
        <v>564</v>
      </c>
      <c r="L323" s="205">
        <f>F323+I323</f>
        <v>449</v>
      </c>
      <c r="M323" s="206">
        <f>H312+H314</f>
        <v>1013</v>
      </c>
    </row>
    <row r="324" spans="1:240" x14ac:dyDescent="0.2">
      <c r="A324" s="16"/>
      <c r="B324" s="16"/>
      <c r="C324" s="16"/>
      <c r="D324" s="207" t="s">
        <v>431</v>
      </c>
      <c r="E324" s="208">
        <f>K324-H324</f>
        <v>948</v>
      </c>
      <c r="F324" s="208">
        <f>SUM(F322:F323)</f>
        <v>747</v>
      </c>
      <c r="G324" s="208">
        <f>SUM(E324:F324)</f>
        <v>1695</v>
      </c>
      <c r="H324" s="209">
        <f t="shared" ref="H324:M324" si="8">SUM(H322:H323)</f>
        <v>46</v>
      </c>
      <c r="I324" s="209">
        <f t="shared" si="8"/>
        <v>148</v>
      </c>
      <c r="J324" s="209">
        <f t="shared" si="8"/>
        <v>194</v>
      </c>
      <c r="K324" s="210">
        <f t="shared" si="8"/>
        <v>994</v>
      </c>
      <c r="L324" s="210">
        <f t="shared" si="8"/>
        <v>895</v>
      </c>
      <c r="M324" s="211">
        <f t="shared" si="8"/>
        <v>1889</v>
      </c>
    </row>
    <row r="325" spans="1:240" x14ac:dyDescent="0.2">
      <c r="A325" s="16"/>
      <c r="B325" s="16"/>
      <c r="C325" s="16"/>
      <c r="D325" s="186" t="s">
        <v>411</v>
      </c>
    </row>
    <row r="326" spans="1:240" ht="14.65" customHeight="1" x14ac:dyDescent="0.2">
      <c r="A326" s="16"/>
      <c r="B326" s="16"/>
      <c r="C326" s="16"/>
      <c r="D326" s="303" t="s">
        <v>432</v>
      </c>
      <c r="E326" s="303"/>
      <c r="F326" s="303"/>
      <c r="G326" s="303"/>
      <c r="H326" s="303"/>
      <c r="I326" s="303"/>
      <c r="J326" s="303"/>
      <c r="K326" s="303"/>
      <c r="L326" s="303"/>
      <c r="M326" s="303"/>
    </row>
    <row r="327" spans="1:240" ht="25.7" customHeight="1" x14ac:dyDescent="0.2">
      <c r="A327"/>
      <c r="B327"/>
      <c r="C327" s="16"/>
      <c r="D327" s="316" t="s">
        <v>433</v>
      </c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  <c r="AA327" s="316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58.5" customHeight="1" x14ac:dyDescent="0.2">
      <c r="A328"/>
      <c r="B328"/>
      <c r="C328" s="16"/>
      <c r="D328" s="212" t="s">
        <v>404</v>
      </c>
      <c r="E328" s="213">
        <v>44079</v>
      </c>
      <c r="F328" s="213">
        <v>44080</v>
      </c>
      <c r="G328" s="213">
        <v>44081</v>
      </c>
      <c r="H328" s="213">
        <v>44082</v>
      </c>
      <c r="I328" s="213">
        <v>44083</v>
      </c>
      <c r="J328" s="213">
        <v>44084</v>
      </c>
      <c r="K328" s="213">
        <v>44085</v>
      </c>
      <c r="L328" s="213">
        <v>44086</v>
      </c>
      <c r="M328" s="213">
        <v>44087</v>
      </c>
      <c r="N328" s="213">
        <v>44088</v>
      </c>
      <c r="O328" s="213">
        <v>44089</v>
      </c>
      <c r="P328" s="213">
        <v>44090</v>
      </c>
      <c r="Q328" s="213">
        <v>44091</v>
      </c>
      <c r="R328" s="213">
        <v>44092</v>
      </c>
      <c r="S328" s="213">
        <v>44093</v>
      </c>
      <c r="T328" s="213">
        <v>44094</v>
      </c>
      <c r="U328" s="213">
        <v>44095</v>
      </c>
      <c r="V328" s="213">
        <v>44096</v>
      </c>
      <c r="W328" s="213">
        <v>44097</v>
      </c>
      <c r="X328" s="213">
        <v>44098</v>
      </c>
      <c r="Y328" s="213">
        <v>44099</v>
      </c>
      <c r="Z328" s="213">
        <v>44100</v>
      </c>
      <c r="AA328" s="213">
        <v>44101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4" t="s">
        <v>13</v>
      </c>
      <c r="E329" s="215">
        <v>966</v>
      </c>
      <c r="F329" s="215">
        <v>957</v>
      </c>
      <c r="G329" s="215">
        <v>945</v>
      </c>
      <c r="H329" s="215">
        <v>942</v>
      </c>
      <c r="I329" s="215">
        <v>935</v>
      </c>
      <c r="J329" s="215">
        <v>962</v>
      </c>
      <c r="K329" s="215">
        <v>967</v>
      </c>
      <c r="L329" s="215">
        <v>964</v>
      </c>
      <c r="M329" s="215">
        <v>978</v>
      </c>
      <c r="N329" s="215">
        <v>994</v>
      </c>
      <c r="O329" s="215">
        <v>952</v>
      </c>
      <c r="P329" s="215">
        <v>952</v>
      </c>
      <c r="Q329" s="215">
        <v>956</v>
      </c>
      <c r="R329" s="215">
        <v>956</v>
      </c>
      <c r="S329" s="215">
        <v>959</v>
      </c>
      <c r="T329" s="215">
        <v>936</v>
      </c>
      <c r="U329" s="215">
        <v>944</v>
      </c>
      <c r="V329" s="215">
        <v>922</v>
      </c>
      <c r="W329" s="215">
        <v>945</v>
      </c>
      <c r="X329" s="215">
        <v>935</v>
      </c>
      <c r="Y329" s="215">
        <v>912</v>
      </c>
      <c r="Z329" s="215">
        <v>888</v>
      </c>
      <c r="AA329" s="215">
        <v>876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0" spans="1:240" ht="22.7" customHeight="1" x14ac:dyDescent="0.2">
      <c r="A330"/>
      <c r="B330"/>
      <c r="C330" s="16"/>
      <c r="D330" s="216" t="s">
        <v>430</v>
      </c>
      <c r="E330" s="217">
        <v>1316</v>
      </c>
      <c r="F330" s="217">
        <v>1331</v>
      </c>
      <c r="G330" s="217">
        <v>1354</v>
      </c>
      <c r="H330" s="217">
        <v>1356</v>
      </c>
      <c r="I330" s="217">
        <v>1301</v>
      </c>
      <c r="J330" s="217">
        <v>1268</v>
      </c>
      <c r="K330" s="217">
        <v>1263</v>
      </c>
      <c r="L330" s="217">
        <v>1279</v>
      </c>
      <c r="M330" s="217">
        <v>1257</v>
      </c>
      <c r="N330" s="217">
        <v>1216</v>
      </c>
      <c r="O330" s="217">
        <v>1202</v>
      </c>
      <c r="P330" s="217">
        <v>1155</v>
      </c>
      <c r="Q330" s="217">
        <v>1173</v>
      </c>
      <c r="R330" s="217">
        <v>1179</v>
      </c>
      <c r="S330" s="217">
        <v>1161</v>
      </c>
      <c r="T330" s="217">
        <v>1130</v>
      </c>
      <c r="U330" s="217">
        <v>1131</v>
      </c>
      <c r="V330" s="217">
        <v>1085</v>
      </c>
      <c r="W330" s="217">
        <v>1064</v>
      </c>
      <c r="X330" s="217">
        <v>1029</v>
      </c>
      <c r="Y330" s="217">
        <v>1039</v>
      </c>
      <c r="Z330" s="217">
        <v>1019</v>
      </c>
      <c r="AA330" s="217">
        <v>1013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</row>
    <row r="331" spans="1:240" ht="22.7" customHeight="1" x14ac:dyDescent="0.2">
      <c r="A331"/>
      <c r="B331"/>
      <c r="C331" s="16"/>
      <c r="D331" s="218" t="s">
        <v>434</v>
      </c>
      <c r="E331" s="219">
        <f t="shared" ref="E331:AA331" si="9">SUM(E329:E330)</f>
        <v>2282</v>
      </c>
      <c r="F331" s="219">
        <f t="shared" si="9"/>
        <v>2288</v>
      </c>
      <c r="G331" s="219">
        <f t="shared" si="9"/>
        <v>2299</v>
      </c>
      <c r="H331" s="219">
        <f t="shared" si="9"/>
        <v>2298</v>
      </c>
      <c r="I331" s="219">
        <f t="shared" si="9"/>
        <v>2236</v>
      </c>
      <c r="J331" s="219">
        <f t="shared" si="9"/>
        <v>2230</v>
      </c>
      <c r="K331" s="219">
        <f t="shared" si="9"/>
        <v>2230</v>
      </c>
      <c r="L331" s="219">
        <f t="shared" si="9"/>
        <v>2243</v>
      </c>
      <c r="M331" s="219">
        <f t="shared" si="9"/>
        <v>2235</v>
      </c>
      <c r="N331" s="219">
        <f t="shared" si="9"/>
        <v>2210</v>
      </c>
      <c r="O331" s="219">
        <f t="shared" si="9"/>
        <v>2154</v>
      </c>
      <c r="P331" s="219">
        <f t="shared" si="9"/>
        <v>2107</v>
      </c>
      <c r="Q331" s="219">
        <f t="shared" si="9"/>
        <v>2129</v>
      </c>
      <c r="R331" s="219">
        <f t="shared" si="9"/>
        <v>2135</v>
      </c>
      <c r="S331" s="219">
        <f t="shared" si="9"/>
        <v>2120</v>
      </c>
      <c r="T331" s="219">
        <f t="shared" si="9"/>
        <v>2066</v>
      </c>
      <c r="U331" s="219">
        <f t="shared" si="9"/>
        <v>2075</v>
      </c>
      <c r="V331" s="219">
        <f t="shared" si="9"/>
        <v>2007</v>
      </c>
      <c r="W331" s="219">
        <f t="shared" si="9"/>
        <v>2009</v>
      </c>
      <c r="X331" s="219">
        <f t="shared" si="9"/>
        <v>1964</v>
      </c>
      <c r="Y331" s="219">
        <f t="shared" si="9"/>
        <v>1951</v>
      </c>
      <c r="Z331" s="219">
        <f t="shared" si="9"/>
        <v>1907</v>
      </c>
      <c r="AA331" s="219">
        <f t="shared" si="9"/>
        <v>1889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</row>
    <row r="333" spans="1:240" ht="28.35" customHeight="1" x14ac:dyDescent="0.2">
      <c r="C333" s="317" t="s">
        <v>435</v>
      </c>
      <c r="D333" s="317"/>
      <c r="E333" s="317"/>
      <c r="F333" s="317"/>
      <c r="G333" s="317"/>
      <c r="H333" s="318" t="s">
        <v>436</v>
      </c>
      <c r="I333" s="318"/>
      <c r="J333" s="318"/>
      <c r="K333" s="318"/>
      <c r="L333" s="319" t="s">
        <v>437</v>
      </c>
      <c r="M333" s="319"/>
      <c r="N333" s="319"/>
      <c r="O333" s="319"/>
      <c r="P333" s="320" t="s">
        <v>438</v>
      </c>
      <c r="Q333" s="320"/>
      <c r="R333" s="320"/>
      <c r="S333" s="320"/>
      <c r="T333" s="361" t="s">
        <v>426</v>
      </c>
      <c r="U333" s="361"/>
      <c r="V333" s="361"/>
      <c r="W333" s="361"/>
    </row>
    <row r="334" spans="1:240" x14ac:dyDescent="0.2">
      <c r="C334" s="317"/>
      <c r="D334" s="317"/>
      <c r="E334" s="317"/>
      <c r="F334" s="317"/>
      <c r="G334" s="317"/>
      <c r="H334" s="322" t="s">
        <v>439</v>
      </c>
      <c r="I334" s="322"/>
      <c r="J334" s="323" t="s">
        <v>440</v>
      </c>
      <c r="K334" s="323"/>
      <c r="L334" s="324" t="s">
        <v>439</v>
      </c>
      <c r="M334" s="324"/>
      <c r="N334" s="325" t="s">
        <v>440</v>
      </c>
      <c r="O334" s="325"/>
      <c r="P334" s="326" t="s">
        <v>439</v>
      </c>
      <c r="Q334" s="326"/>
      <c r="R334" s="327" t="s">
        <v>440</v>
      </c>
      <c r="S334" s="327"/>
      <c r="T334" s="362" t="s">
        <v>439</v>
      </c>
      <c r="U334" s="362"/>
      <c r="V334" s="363" t="s">
        <v>440</v>
      </c>
      <c r="W334" s="363"/>
    </row>
    <row r="335" spans="1:240" ht="14.65" customHeight="1" x14ac:dyDescent="0.2">
      <c r="C335" s="362" t="s">
        <v>441</v>
      </c>
      <c r="D335" s="364" t="s">
        <v>442</v>
      </c>
      <c r="E335" s="365" t="s">
        <v>443</v>
      </c>
      <c r="F335" s="365"/>
      <c r="G335" s="365"/>
      <c r="H335" s="332">
        <v>2584</v>
      </c>
      <c r="I335" s="332"/>
      <c r="J335" s="333">
        <f>H335/H341</f>
        <v>0.17148924873904964</v>
      </c>
      <c r="K335" s="333"/>
      <c r="L335" s="334">
        <v>804</v>
      </c>
      <c r="M335" s="334"/>
      <c r="N335" s="335">
        <f>L335/L341</f>
        <v>0.15488345212868426</v>
      </c>
      <c r="O335" s="335"/>
      <c r="P335" s="336">
        <v>29</v>
      </c>
      <c r="Q335" s="336"/>
      <c r="R335" s="337">
        <f>P335/P341</f>
        <v>0.26363636363636361</v>
      </c>
      <c r="S335" s="337"/>
      <c r="T335" s="379">
        <f>H335+L335+P335</f>
        <v>3417</v>
      </c>
      <c r="U335" s="379"/>
      <c r="V335" s="380">
        <f>T335/T341</f>
        <v>0.16776315789473684</v>
      </c>
      <c r="W335" s="380"/>
    </row>
    <row r="336" spans="1:240" x14ac:dyDescent="0.2">
      <c r="C336" s="362"/>
      <c r="D336" s="364"/>
      <c r="E336" s="365" t="s">
        <v>444</v>
      </c>
      <c r="F336" s="365"/>
      <c r="G336" s="365"/>
      <c r="H336" s="332">
        <v>591</v>
      </c>
      <c r="I336" s="332"/>
      <c r="J336" s="333">
        <f>H336/H341</f>
        <v>3.9222192726307406E-2</v>
      </c>
      <c r="K336" s="333"/>
      <c r="L336" s="334">
        <v>417</v>
      </c>
      <c r="M336" s="334"/>
      <c r="N336" s="335">
        <f>L336/L341</f>
        <v>8.0331342708533995E-2</v>
      </c>
      <c r="O336" s="335"/>
      <c r="P336" s="336">
        <v>0</v>
      </c>
      <c r="Q336" s="336"/>
      <c r="R336" s="337">
        <f>P336/P341</f>
        <v>0</v>
      </c>
      <c r="S336" s="337"/>
      <c r="T336" s="379">
        <f>H336+L336+P336</f>
        <v>1008</v>
      </c>
      <c r="U336" s="379"/>
      <c r="V336" s="380">
        <f>T336/T341</f>
        <v>4.9489395129615081E-2</v>
      </c>
      <c r="W336" s="380"/>
    </row>
    <row r="337" spans="1:240" x14ac:dyDescent="0.2">
      <c r="C337" s="362"/>
      <c r="D337" s="364"/>
      <c r="E337" s="365" t="s">
        <v>445</v>
      </c>
      <c r="F337" s="365"/>
      <c r="G337" s="365"/>
      <c r="H337" s="332">
        <v>2</v>
      </c>
      <c r="I337" s="332"/>
      <c r="J337" s="333">
        <f>H337/H341</f>
        <v>1.3273161667109106E-4</v>
      </c>
      <c r="K337" s="333"/>
      <c r="L337" s="334">
        <v>9</v>
      </c>
      <c r="M337" s="334"/>
      <c r="N337" s="335">
        <f>L337/L341</f>
        <v>1.7337699865151224E-3</v>
      </c>
      <c r="O337" s="335"/>
      <c r="P337" s="336">
        <v>0</v>
      </c>
      <c r="Q337" s="336"/>
      <c r="R337" s="337">
        <f>P337/P341</f>
        <v>0</v>
      </c>
      <c r="S337" s="337"/>
      <c r="T337" s="379">
        <f>H337+L337+P337</f>
        <v>11</v>
      </c>
      <c r="U337" s="379"/>
      <c r="V337" s="380">
        <f>T337/T341</f>
        <v>5.4006284367635502E-4</v>
      </c>
      <c r="W337" s="380"/>
    </row>
    <row r="338" spans="1:240" ht="14.65" customHeight="1" x14ac:dyDescent="0.2">
      <c r="C338" s="362"/>
      <c r="D338" s="364"/>
      <c r="E338" s="365" t="s">
        <v>446</v>
      </c>
      <c r="F338" s="365"/>
      <c r="G338" s="365"/>
      <c r="H338" s="332">
        <v>0</v>
      </c>
      <c r="I338" s="332"/>
      <c r="J338" s="333">
        <f>H338/H341</f>
        <v>0</v>
      </c>
      <c r="K338" s="333"/>
      <c r="L338" s="334">
        <v>3</v>
      </c>
      <c r="M338" s="334"/>
      <c r="N338" s="335">
        <f>L338/L341</f>
        <v>5.7792332883837411E-4</v>
      </c>
      <c r="O338" s="335"/>
      <c r="P338" s="336">
        <v>0</v>
      </c>
      <c r="Q338" s="336"/>
      <c r="R338" s="337">
        <f>P338/P341</f>
        <v>0</v>
      </c>
      <c r="S338" s="337"/>
      <c r="T338" s="379">
        <f>H338+L338+P338</f>
        <v>3</v>
      </c>
      <c r="U338" s="379"/>
      <c r="V338" s="380">
        <f>T338/T341</f>
        <v>1.4728986645718776E-4</v>
      </c>
      <c r="W338" s="380"/>
    </row>
    <row r="339" spans="1:240" ht="14.65" customHeight="1" x14ac:dyDescent="0.2">
      <c r="C339" s="362"/>
      <c r="D339" s="364"/>
      <c r="E339" s="368" t="s">
        <v>401</v>
      </c>
      <c r="F339" s="368"/>
      <c r="G339" s="368"/>
      <c r="H339" s="332">
        <f>SUM(H335:H338)</f>
        <v>3177</v>
      </c>
      <c r="I339" s="332">
        <f>SUM(H339:H339)</f>
        <v>3177</v>
      </c>
      <c r="J339" s="333">
        <f>H339/H341</f>
        <v>0.21084417308202813</v>
      </c>
      <c r="K339" s="333"/>
      <c r="L339" s="334">
        <f>L335+L336+L337+L338</f>
        <v>1233</v>
      </c>
      <c r="M339" s="334">
        <f>SUM(L339:L339)</f>
        <v>1233</v>
      </c>
      <c r="N339" s="335">
        <f>L339/L341</f>
        <v>0.23752648815257177</v>
      </c>
      <c r="O339" s="335"/>
      <c r="P339" s="336">
        <v>30</v>
      </c>
      <c r="Q339" s="336"/>
      <c r="R339" s="337">
        <f>P339/P341</f>
        <v>0.27272727272727271</v>
      </c>
      <c r="S339" s="337"/>
      <c r="T339" s="379">
        <f>SUM(T335:T338)</f>
        <v>4439</v>
      </c>
      <c r="U339" s="379"/>
      <c r="V339" s="380">
        <f>T339/T341</f>
        <v>0.21793990573448546</v>
      </c>
      <c r="W339" s="380"/>
    </row>
    <row r="340" spans="1:240" ht="14.65" customHeight="1" x14ac:dyDescent="0.2">
      <c r="A340"/>
      <c r="C340" s="362"/>
      <c r="D340" s="364" t="s">
        <v>447</v>
      </c>
      <c r="E340" s="364"/>
      <c r="F340" s="364"/>
      <c r="G340" s="364"/>
      <c r="H340" s="332">
        <v>11891</v>
      </c>
      <c r="I340" s="332"/>
      <c r="J340" s="333">
        <f>H340/H341</f>
        <v>0.78915582691797181</v>
      </c>
      <c r="K340" s="333"/>
      <c r="L340" s="334">
        <v>3958</v>
      </c>
      <c r="M340" s="334"/>
      <c r="N340" s="335">
        <f>L340/L341</f>
        <v>0.76247351184742829</v>
      </c>
      <c r="O340" s="335"/>
      <c r="P340" s="336">
        <v>80</v>
      </c>
      <c r="Q340" s="336"/>
      <c r="R340" s="337">
        <f>P340/P341</f>
        <v>0.72727272727272729</v>
      </c>
      <c r="S340" s="337"/>
      <c r="T340" s="379">
        <f>H340+L340+P340</f>
        <v>15929</v>
      </c>
      <c r="U340" s="379"/>
      <c r="V340" s="380">
        <f>T340/T341</f>
        <v>0.78206009426551448</v>
      </c>
      <c r="W340" s="380"/>
    </row>
    <row r="341" spans="1:240" ht="15.75" customHeight="1" x14ac:dyDescent="0.2">
      <c r="A341"/>
      <c r="C341" s="341" t="s">
        <v>448</v>
      </c>
      <c r="D341" s="341"/>
      <c r="E341" s="341"/>
      <c r="F341" s="341"/>
      <c r="G341" s="341"/>
      <c r="H341" s="342">
        <f>H339+H340</f>
        <v>15068</v>
      </c>
      <c r="I341" s="342"/>
      <c r="J341" s="307">
        <f>H341/H341</f>
        <v>1</v>
      </c>
      <c r="K341" s="307"/>
      <c r="L341" s="342">
        <f>L339+L340</f>
        <v>5191</v>
      </c>
      <c r="M341" s="342"/>
      <c r="N341" s="307">
        <f>L341/L341</f>
        <v>1</v>
      </c>
      <c r="O341" s="307"/>
      <c r="P341" s="342">
        <f>P339+P340</f>
        <v>110</v>
      </c>
      <c r="Q341" s="342"/>
      <c r="R341" s="307">
        <f>P341/P341</f>
        <v>1</v>
      </c>
      <c r="S341" s="307"/>
      <c r="T341" s="381">
        <f>T339+T340</f>
        <v>20368</v>
      </c>
      <c r="U341" s="381"/>
      <c r="V341" s="382">
        <f>T341/T341</f>
        <v>1</v>
      </c>
      <c r="W341" s="382"/>
    </row>
    <row r="342" spans="1:240" x14ac:dyDescent="0.2">
      <c r="A342"/>
      <c r="B342"/>
      <c r="C342" s="281" t="s">
        <v>449</v>
      </c>
      <c r="D342" s="281"/>
      <c r="E342" s="281"/>
      <c r="F342" s="281"/>
      <c r="G342" s="281"/>
      <c r="H342" s="281">
        <f>SUM(H335:H339)</f>
        <v>6354</v>
      </c>
      <c r="I342" s="281">
        <f>SUM(I335:I339)</f>
        <v>3177</v>
      </c>
      <c r="J342" s="281"/>
      <c r="K342" s="281"/>
      <c r="L342" s="281">
        <f>SUM(L335:L339)</f>
        <v>2466</v>
      </c>
      <c r="M342" s="281">
        <f>SUM(M335:M339)</f>
        <v>1233</v>
      </c>
      <c r="N342" s="281"/>
      <c r="O342" s="281"/>
      <c r="P342" s="28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4" spans="1:240" ht="54" customHeight="1" x14ac:dyDescent="0.2">
      <c r="A344"/>
      <c r="B344"/>
      <c r="C344"/>
      <c r="D344" s="357" t="s">
        <v>450</v>
      </c>
      <c r="E344" s="357"/>
      <c r="F344" s="357"/>
      <c r="G344" s="357"/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7"/>
      <c r="X344" s="357"/>
      <c r="Y344" s="357"/>
      <c r="Z344" s="357"/>
      <c r="AA344" s="357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67.7" customHeight="1" x14ac:dyDescent="0.2">
      <c r="A345"/>
      <c r="B345"/>
      <c r="C345"/>
      <c r="D345" s="224" t="s">
        <v>404</v>
      </c>
      <c r="E345" s="213">
        <v>44079</v>
      </c>
      <c r="F345" s="213">
        <v>44080</v>
      </c>
      <c r="G345" s="213">
        <v>44081</v>
      </c>
      <c r="H345" s="213">
        <v>44082</v>
      </c>
      <c r="I345" s="213">
        <v>44083</v>
      </c>
      <c r="J345" s="213">
        <v>44084</v>
      </c>
      <c r="K345" s="213">
        <v>44085</v>
      </c>
      <c r="L345" s="213">
        <v>44086</v>
      </c>
      <c r="M345" s="213">
        <v>44087</v>
      </c>
      <c r="N345" s="213">
        <v>44088</v>
      </c>
      <c r="O345" s="213">
        <v>44089</v>
      </c>
      <c r="P345" s="213">
        <v>44090</v>
      </c>
      <c r="Q345" s="213">
        <v>44091</v>
      </c>
      <c r="R345" s="213">
        <v>44092</v>
      </c>
      <c r="S345" s="213">
        <v>44093</v>
      </c>
      <c r="T345" s="213">
        <v>44094</v>
      </c>
      <c r="U345" s="213">
        <v>44095</v>
      </c>
      <c r="V345" s="213">
        <v>44096</v>
      </c>
      <c r="W345" s="213">
        <v>44097</v>
      </c>
      <c r="X345" s="213">
        <v>44098</v>
      </c>
      <c r="Y345" s="213">
        <v>44099</v>
      </c>
      <c r="Z345" s="213">
        <v>44100</v>
      </c>
      <c r="AA345" s="226">
        <v>44101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/>
      <c r="D346" s="227" t="s">
        <v>451</v>
      </c>
      <c r="E346" s="215">
        <v>966</v>
      </c>
      <c r="F346" s="215">
        <v>957</v>
      </c>
      <c r="G346" s="215">
        <v>945</v>
      </c>
      <c r="H346" s="215">
        <v>942</v>
      </c>
      <c r="I346" s="215">
        <v>935</v>
      </c>
      <c r="J346" s="215">
        <v>962</v>
      </c>
      <c r="K346" s="215">
        <v>967</v>
      </c>
      <c r="L346" s="215">
        <v>964</v>
      </c>
      <c r="M346" s="215">
        <v>978</v>
      </c>
      <c r="N346" s="215">
        <v>994</v>
      </c>
      <c r="O346" s="215">
        <v>952</v>
      </c>
      <c r="P346" s="215">
        <v>952</v>
      </c>
      <c r="Q346" s="215">
        <v>956</v>
      </c>
      <c r="R346" s="215">
        <v>956</v>
      </c>
      <c r="S346" s="215">
        <v>959</v>
      </c>
      <c r="T346" s="215">
        <v>936</v>
      </c>
      <c r="U346" s="215">
        <v>944</v>
      </c>
      <c r="V346" s="215">
        <v>922</v>
      </c>
      <c r="W346" s="215">
        <v>945</v>
      </c>
      <c r="X346" s="215">
        <v>935</v>
      </c>
      <c r="Y346" s="215">
        <v>912</v>
      </c>
      <c r="Z346" s="215">
        <v>888</v>
      </c>
      <c r="AA346" s="228">
        <v>4439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ht="15" x14ac:dyDescent="0.2">
      <c r="A347"/>
      <c r="B347"/>
      <c r="C347"/>
      <c r="D347" s="229" t="s">
        <v>452</v>
      </c>
      <c r="E347" s="217">
        <v>1316</v>
      </c>
      <c r="F347" s="217">
        <v>1331</v>
      </c>
      <c r="G347" s="217">
        <v>1354</v>
      </c>
      <c r="H347" s="217">
        <v>1356</v>
      </c>
      <c r="I347" s="217">
        <v>1301</v>
      </c>
      <c r="J347" s="217">
        <v>1268</v>
      </c>
      <c r="K347" s="217">
        <v>1263</v>
      </c>
      <c r="L347" s="217">
        <v>1279</v>
      </c>
      <c r="M347" s="217">
        <v>1257</v>
      </c>
      <c r="N347" s="217">
        <v>1216</v>
      </c>
      <c r="O347" s="217">
        <v>1202</v>
      </c>
      <c r="P347" s="217">
        <v>1155</v>
      </c>
      <c r="Q347" s="217">
        <v>1173</v>
      </c>
      <c r="R347" s="217">
        <v>1179</v>
      </c>
      <c r="S347" s="217">
        <v>1161</v>
      </c>
      <c r="T347" s="217">
        <v>1130</v>
      </c>
      <c r="U347" s="217">
        <v>1131</v>
      </c>
      <c r="V347" s="217">
        <v>1085</v>
      </c>
      <c r="W347" s="217">
        <v>1064</v>
      </c>
      <c r="X347" s="217">
        <v>1029</v>
      </c>
      <c r="Y347" s="217">
        <v>1039</v>
      </c>
      <c r="Z347" s="217">
        <v>1019</v>
      </c>
      <c r="AA347" s="230">
        <v>15929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ht="15" x14ac:dyDescent="0.2">
      <c r="A348"/>
      <c r="B348"/>
      <c r="C348" s="16"/>
      <c r="D348" s="231" t="s">
        <v>453</v>
      </c>
      <c r="E348" s="219">
        <f t="shared" ref="E348:AA348" si="10">SUM(E346:E347)</f>
        <v>2282</v>
      </c>
      <c r="F348" s="219">
        <f t="shared" si="10"/>
        <v>2288</v>
      </c>
      <c r="G348" s="219">
        <f t="shared" si="10"/>
        <v>2299</v>
      </c>
      <c r="H348" s="219">
        <f t="shared" si="10"/>
        <v>2298</v>
      </c>
      <c r="I348" s="219">
        <f t="shared" si="10"/>
        <v>2236</v>
      </c>
      <c r="J348" s="219">
        <f t="shared" si="10"/>
        <v>2230</v>
      </c>
      <c r="K348" s="219">
        <f t="shared" si="10"/>
        <v>2230</v>
      </c>
      <c r="L348" s="219">
        <f t="shared" si="10"/>
        <v>2243</v>
      </c>
      <c r="M348" s="219">
        <f t="shared" si="10"/>
        <v>2235</v>
      </c>
      <c r="N348" s="219">
        <f t="shared" si="10"/>
        <v>2210</v>
      </c>
      <c r="O348" s="219">
        <f t="shared" si="10"/>
        <v>2154</v>
      </c>
      <c r="P348" s="219">
        <f t="shared" si="10"/>
        <v>2107</v>
      </c>
      <c r="Q348" s="219">
        <f t="shared" si="10"/>
        <v>2129</v>
      </c>
      <c r="R348" s="219">
        <f t="shared" si="10"/>
        <v>2135</v>
      </c>
      <c r="S348" s="219">
        <f t="shared" si="10"/>
        <v>2120</v>
      </c>
      <c r="T348" s="219">
        <f t="shared" si="10"/>
        <v>2066</v>
      </c>
      <c r="U348" s="219">
        <f t="shared" si="10"/>
        <v>2075</v>
      </c>
      <c r="V348" s="219">
        <f t="shared" si="10"/>
        <v>2007</v>
      </c>
      <c r="W348" s="219">
        <f t="shared" si="10"/>
        <v>2009</v>
      </c>
      <c r="X348" s="219">
        <f t="shared" si="10"/>
        <v>1964</v>
      </c>
      <c r="Y348" s="219">
        <f t="shared" si="10"/>
        <v>1951</v>
      </c>
      <c r="Z348" s="219">
        <f t="shared" si="10"/>
        <v>1907</v>
      </c>
      <c r="AA348" s="233">
        <f t="shared" si="10"/>
        <v>20368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 s="16"/>
      <c r="D349" s="303" t="s">
        <v>454</v>
      </c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x14ac:dyDescent="0.2">
      <c r="A350"/>
      <c r="B350"/>
      <c r="C350" s="16"/>
      <c r="D350" s="303" t="s">
        <v>455</v>
      </c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O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B352"/>
      <c r="C352"/>
      <c r="D352" s="383" t="s">
        <v>456</v>
      </c>
      <c r="E352" s="383"/>
      <c r="F352" s="383"/>
      <c r="G352" s="383"/>
      <c r="H352" s="383"/>
      <c r="I352" s="383"/>
      <c r="J352" s="383"/>
      <c r="K352" s="383"/>
      <c r="L352" s="384" t="s">
        <v>457</v>
      </c>
      <c r="M352" s="384"/>
      <c r="N352" s="384"/>
      <c r="O352" s="384"/>
      <c r="P352" s="384"/>
      <c r="Q352" s="384"/>
      <c r="R352" s="384"/>
      <c r="S352" s="384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</row>
    <row r="353" spans="2:240" ht="25.5" customHeight="1" x14ac:dyDescent="0.2">
      <c r="B353"/>
      <c r="C353"/>
      <c r="D353" s="383"/>
      <c r="E353" s="383"/>
      <c r="F353" s="383"/>
      <c r="G353" s="383"/>
      <c r="H353" s="383"/>
      <c r="I353" s="383"/>
      <c r="J353" s="383"/>
      <c r="K353" s="383"/>
      <c r="L353" s="347" t="s">
        <v>513</v>
      </c>
      <c r="M353" s="347"/>
      <c r="N353" s="347"/>
      <c r="O353" s="347"/>
      <c r="P353" s="385" t="s">
        <v>458</v>
      </c>
      <c r="Q353" s="385"/>
      <c r="R353" s="385"/>
      <c r="S353" s="38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</row>
    <row r="354" spans="2:240" ht="14.65" customHeight="1" x14ac:dyDescent="0.2">
      <c r="D354" s="386" t="s">
        <v>403</v>
      </c>
      <c r="E354" s="386"/>
      <c r="F354" s="386"/>
      <c r="G354" s="386"/>
      <c r="H354" s="387" t="s">
        <v>404</v>
      </c>
      <c r="I354" s="387"/>
      <c r="J354" s="387"/>
      <c r="K354" s="387"/>
      <c r="L354" s="388" t="s">
        <v>514</v>
      </c>
      <c r="M354" s="388" t="s">
        <v>515</v>
      </c>
      <c r="N354" s="388" t="s">
        <v>407</v>
      </c>
      <c r="O354" s="388" t="s">
        <v>516</v>
      </c>
      <c r="P354" s="388" t="s">
        <v>514</v>
      </c>
      <c r="Q354" s="388" t="s">
        <v>515</v>
      </c>
      <c r="R354" s="388" t="s">
        <v>407</v>
      </c>
      <c r="S354" s="389" t="s">
        <v>516</v>
      </c>
    </row>
    <row r="355" spans="2:240" x14ac:dyDescent="0.2">
      <c r="D355" s="386"/>
      <c r="E355" s="386"/>
      <c r="F355" s="386"/>
      <c r="G355" s="386"/>
      <c r="H355" s="390" t="s">
        <v>517</v>
      </c>
      <c r="I355" s="390"/>
      <c r="J355" s="390"/>
      <c r="K355" s="390"/>
      <c r="L355" s="388"/>
      <c r="M355" s="388"/>
      <c r="N355" s="388"/>
      <c r="O355" s="388"/>
      <c r="P355" s="388"/>
      <c r="Q355" s="388"/>
      <c r="R355" s="388"/>
      <c r="S355" s="389"/>
    </row>
    <row r="356" spans="2:240" ht="17.100000000000001" customHeight="1" x14ac:dyDescent="0.2">
      <c r="D356" s="391" t="s">
        <v>397</v>
      </c>
      <c r="E356" s="391"/>
      <c r="F356" s="391"/>
      <c r="G356" s="391"/>
      <c r="H356" s="392" t="s">
        <v>452</v>
      </c>
      <c r="I356" s="392"/>
      <c r="J356" s="392"/>
      <c r="K356" s="392"/>
      <c r="L356" s="243">
        <v>10.58</v>
      </c>
      <c r="M356" s="244">
        <v>6.45</v>
      </c>
      <c r="N356" s="244">
        <v>3.62</v>
      </c>
      <c r="O356" s="245">
        <v>3.54</v>
      </c>
      <c r="P356" s="244">
        <v>7.12</v>
      </c>
      <c r="Q356" s="244">
        <v>6.04</v>
      </c>
      <c r="R356" s="244">
        <v>3.45</v>
      </c>
      <c r="S356" s="245">
        <v>1.75</v>
      </c>
    </row>
    <row r="357" spans="2:240" ht="17.100000000000001" customHeight="1" x14ac:dyDescent="0.2">
      <c r="D357" s="391"/>
      <c r="E357" s="391"/>
      <c r="F357" s="391"/>
      <c r="G357" s="391"/>
      <c r="H357" s="393" t="s">
        <v>518</v>
      </c>
      <c r="I357" s="393"/>
      <c r="J357" s="393"/>
      <c r="K357" s="393"/>
      <c r="L357" s="246">
        <v>11.16</v>
      </c>
      <c r="M357" s="247">
        <v>7.95</v>
      </c>
      <c r="N357" s="247">
        <v>20</v>
      </c>
      <c r="O357" s="248">
        <v>0</v>
      </c>
      <c r="P357" s="247">
        <v>12.75</v>
      </c>
      <c r="Q357" s="247">
        <v>8.5399999999999991</v>
      </c>
      <c r="R357" s="247">
        <v>20</v>
      </c>
      <c r="S357" s="248">
        <v>0</v>
      </c>
    </row>
    <row r="358" spans="2:240" ht="17.100000000000001" customHeight="1" x14ac:dyDescent="0.2">
      <c r="D358" s="394" t="s">
        <v>398</v>
      </c>
      <c r="E358" s="394"/>
      <c r="F358" s="394"/>
      <c r="G358" s="394"/>
      <c r="H358" s="395" t="s">
        <v>452</v>
      </c>
      <c r="I358" s="395"/>
      <c r="J358" s="395"/>
      <c r="K358" s="395"/>
      <c r="L358" s="249">
        <v>9.25</v>
      </c>
      <c r="M358" s="250">
        <v>6.08</v>
      </c>
      <c r="N358" s="250">
        <v>5.87</v>
      </c>
      <c r="O358" s="251">
        <v>4.75</v>
      </c>
      <c r="P358" s="250">
        <v>12.16</v>
      </c>
      <c r="Q358" s="250">
        <v>6.08</v>
      </c>
      <c r="R358" s="250">
        <v>5.04</v>
      </c>
      <c r="S358" s="251">
        <v>10.62</v>
      </c>
    </row>
    <row r="359" spans="2:240" ht="17.100000000000001" customHeight="1" x14ac:dyDescent="0.2">
      <c r="D359" s="394"/>
      <c r="E359" s="394"/>
      <c r="F359" s="394"/>
      <c r="G359" s="394"/>
      <c r="H359" s="395" t="s">
        <v>518</v>
      </c>
      <c r="I359" s="395"/>
      <c r="J359" s="395"/>
      <c r="K359" s="395"/>
      <c r="L359" s="249">
        <v>10.45</v>
      </c>
      <c r="M359" s="250">
        <v>8.1999999999999993</v>
      </c>
      <c r="N359" s="250">
        <v>0</v>
      </c>
      <c r="O359" s="251">
        <v>0</v>
      </c>
      <c r="P359" s="250">
        <v>12.95</v>
      </c>
      <c r="Q359" s="250">
        <v>8.1999999999999993</v>
      </c>
      <c r="R359" s="250">
        <v>0</v>
      </c>
      <c r="S359" s="251">
        <v>0</v>
      </c>
    </row>
    <row r="360" spans="2:240" ht="17.100000000000001" customHeight="1" x14ac:dyDescent="0.2">
      <c r="D360" s="396" t="s">
        <v>399</v>
      </c>
      <c r="E360" s="396"/>
      <c r="F360" s="396"/>
      <c r="G360" s="396"/>
      <c r="H360" s="397" t="s">
        <v>452</v>
      </c>
      <c r="I360" s="397"/>
      <c r="J360" s="397"/>
      <c r="K360" s="397"/>
      <c r="L360" s="252">
        <v>9.0399999999999991</v>
      </c>
      <c r="M360" s="253">
        <v>5.62</v>
      </c>
      <c r="N360" s="253">
        <v>2.7</v>
      </c>
      <c r="O360" s="254">
        <v>2.29</v>
      </c>
      <c r="P360" s="253">
        <v>11.37</v>
      </c>
      <c r="Q360" s="253">
        <v>6.62</v>
      </c>
      <c r="R360" s="253">
        <v>7.58</v>
      </c>
      <c r="S360" s="254">
        <v>5.79</v>
      </c>
    </row>
    <row r="361" spans="2:240" ht="17.100000000000001" customHeight="1" x14ac:dyDescent="0.2">
      <c r="D361" s="396"/>
      <c r="E361" s="396"/>
      <c r="F361" s="396"/>
      <c r="G361" s="396"/>
      <c r="H361" s="398" t="s">
        <v>518</v>
      </c>
      <c r="I361" s="398"/>
      <c r="J361" s="398"/>
      <c r="K361" s="398"/>
      <c r="L361" s="255">
        <v>9.8699999999999992</v>
      </c>
      <c r="M361" s="256">
        <v>3.87</v>
      </c>
      <c r="N361" s="256">
        <v>1.79</v>
      </c>
      <c r="O361" s="257">
        <v>0</v>
      </c>
      <c r="P361" s="256">
        <v>12.16</v>
      </c>
      <c r="Q361" s="256">
        <v>8.3699999999999992</v>
      </c>
      <c r="R361" s="256">
        <v>0</v>
      </c>
      <c r="S361" s="257">
        <v>0</v>
      </c>
    </row>
    <row r="362" spans="2:240" ht="17.100000000000001" customHeight="1" x14ac:dyDescent="0.2">
      <c r="D362" s="399" t="s">
        <v>400</v>
      </c>
      <c r="E362" s="399"/>
      <c r="F362" s="399"/>
      <c r="G362" s="399"/>
      <c r="H362" s="400" t="s">
        <v>452</v>
      </c>
      <c r="I362" s="400"/>
      <c r="J362" s="400"/>
      <c r="K362" s="400"/>
      <c r="L362" s="258">
        <v>7.58</v>
      </c>
      <c r="M362" s="259">
        <v>5.04</v>
      </c>
      <c r="N362" s="259">
        <v>3.45</v>
      </c>
      <c r="O362" s="260">
        <v>3.66</v>
      </c>
      <c r="P362" s="259">
        <v>9.6199999999999992</v>
      </c>
      <c r="Q362" s="259">
        <v>6.83</v>
      </c>
      <c r="R362" s="259">
        <v>7.62</v>
      </c>
      <c r="S362" s="260">
        <v>2.66</v>
      </c>
    </row>
    <row r="363" spans="2:240" ht="17.100000000000001" customHeight="1" x14ac:dyDescent="0.2">
      <c r="D363" s="399"/>
      <c r="E363" s="399"/>
      <c r="F363" s="399"/>
      <c r="G363" s="399"/>
      <c r="H363" s="401" t="s">
        <v>518</v>
      </c>
      <c r="I363" s="401"/>
      <c r="J363" s="401"/>
      <c r="K363" s="401"/>
      <c r="L363" s="261">
        <v>9.25</v>
      </c>
      <c r="M363" s="262">
        <v>4.87</v>
      </c>
      <c r="N363" s="262">
        <v>0</v>
      </c>
      <c r="O363" s="263">
        <v>0</v>
      </c>
      <c r="P363" s="262">
        <v>10.29</v>
      </c>
      <c r="Q363" s="262">
        <v>6.45</v>
      </c>
      <c r="R363" s="262">
        <v>0</v>
      </c>
      <c r="S363" s="263">
        <v>0</v>
      </c>
    </row>
    <row r="364" spans="2:240" ht="17.100000000000001" customHeight="1" x14ac:dyDescent="0.2">
      <c r="D364" s="402" t="s">
        <v>409</v>
      </c>
      <c r="E364" s="402"/>
      <c r="F364" s="402"/>
      <c r="G364" s="402"/>
      <c r="H364" s="403" t="s">
        <v>452</v>
      </c>
      <c r="I364" s="403"/>
      <c r="J364" s="403"/>
      <c r="K364" s="403"/>
      <c r="L364" s="264">
        <v>9.16</v>
      </c>
      <c r="M364" s="265">
        <v>5.91</v>
      </c>
      <c r="N364" s="265">
        <v>3.62</v>
      </c>
      <c r="O364" s="266">
        <v>3.16</v>
      </c>
      <c r="P364" s="265">
        <v>11.25</v>
      </c>
      <c r="Q364" s="265">
        <v>6.33</v>
      </c>
      <c r="R364" s="265">
        <v>3.45</v>
      </c>
      <c r="S364" s="266">
        <v>6.7</v>
      </c>
    </row>
    <row r="365" spans="2:240" ht="17.100000000000001" customHeight="1" x14ac:dyDescent="0.2">
      <c r="D365" s="402"/>
      <c r="E365" s="402"/>
      <c r="F365" s="402"/>
      <c r="G365" s="402"/>
      <c r="H365" s="404" t="s">
        <v>518</v>
      </c>
      <c r="I365" s="404"/>
      <c r="J365" s="404"/>
      <c r="K365" s="404"/>
      <c r="L365" s="267">
        <v>10.41</v>
      </c>
      <c r="M365" s="268">
        <v>6.54</v>
      </c>
      <c r="N365" s="268">
        <v>1.79</v>
      </c>
      <c r="O365" s="269">
        <v>0</v>
      </c>
      <c r="P365" s="268">
        <v>12.16</v>
      </c>
      <c r="Q365" s="268">
        <v>8.0399999999999991</v>
      </c>
      <c r="R365" s="268">
        <v>0</v>
      </c>
      <c r="S365" s="269">
        <v>0</v>
      </c>
    </row>
    <row r="366" spans="2:240" x14ac:dyDescent="0.2">
      <c r="D366" s="15" t="s">
        <v>463</v>
      </c>
    </row>
    <row r="367" spans="2:240" x14ac:dyDescent="0.2">
      <c r="D367" s="15" t="s">
        <v>519</v>
      </c>
    </row>
    <row r="368" spans="2:240" ht="25.5" customHeight="1" x14ac:dyDescent="0.2">
      <c r="E368" s="369" t="s">
        <v>494</v>
      </c>
      <c r="F368" s="369"/>
      <c r="G368" s="369"/>
      <c r="H368" s="369"/>
      <c r="I368" s="36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</row>
    <row r="369" spans="3:19" ht="26.25" customHeight="1" x14ac:dyDescent="0.2">
      <c r="E369" s="370" t="s">
        <v>495</v>
      </c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</row>
    <row r="370" spans="3:19" x14ac:dyDescent="0.2">
      <c r="E370" s="371" t="s">
        <v>468</v>
      </c>
      <c r="F370" s="371"/>
      <c r="G370" s="371"/>
      <c r="H370" s="371"/>
      <c r="I370" s="371"/>
      <c r="J370" s="371"/>
      <c r="K370" s="359" t="s">
        <v>439</v>
      </c>
      <c r="L370" s="359"/>
      <c r="M370" s="359"/>
      <c r="N370" s="359"/>
      <c r="O370" s="359"/>
      <c r="P370" s="372" t="s">
        <v>440</v>
      </c>
      <c r="Q370" s="372"/>
      <c r="R370" s="372"/>
      <c r="S370" s="372"/>
    </row>
    <row r="371" spans="3:19" x14ac:dyDescent="0.2">
      <c r="E371" s="373" t="s">
        <v>469</v>
      </c>
      <c r="F371" s="373"/>
      <c r="G371" s="373"/>
      <c r="H371" s="373"/>
      <c r="I371" s="373"/>
      <c r="J371" s="373"/>
      <c r="K371" s="374">
        <v>8954</v>
      </c>
      <c r="L371" s="374"/>
      <c r="M371" s="374"/>
      <c r="N371" s="374"/>
      <c r="O371" s="374"/>
      <c r="P371" s="375">
        <f>K371/K379</f>
        <v>0.59423944783647464</v>
      </c>
      <c r="Q371" s="375"/>
      <c r="R371" s="375"/>
      <c r="S371" s="375">
        <f t="shared" ref="S371:S379" si="11">SUM(P371:R371)</f>
        <v>0.59423944783647464</v>
      </c>
    </row>
    <row r="372" spans="3:19" x14ac:dyDescent="0.2">
      <c r="E372" s="373" t="s">
        <v>470</v>
      </c>
      <c r="F372" s="373"/>
      <c r="G372" s="373"/>
      <c r="H372" s="373"/>
      <c r="I372" s="373"/>
      <c r="J372" s="373"/>
      <c r="K372" s="374">
        <v>1825</v>
      </c>
      <c r="L372" s="374"/>
      <c r="M372" s="374"/>
      <c r="N372" s="374"/>
      <c r="O372" s="374"/>
      <c r="P372" s="375">
        <f>K372/K379</f>
        <v>0.12111760021237059</v>
      </c>
      <c r="Q372" s="375"/>
      <c r="R372" s="375"/>
      <c r="S372" s="375">
        <f t="shared" si="11"/>
        <v>0.12111760021237059</v>
      </c>
    </row>
    <row r="373" spans="3:19" x14ac:dyDescent="0.2">
      <c r="E373" s="373" t="s">
        <v>471</v>
      </c>
      <c r="F373" s="373"/>
      <c r="G373" s="373"/>
      <c r="H373" s="373"/>
      <c r="I373" s="373"/>
      <c r="J373" s="373"/>
      <c r="K373" s="374">
        <v>1048</v>
      </c>
      <c r="L373" s="374"/>
      <c r="M373" s="374"/>
      <c r="N373" s="374"/>
      <c r="O373" s="374"/>
      <c r="P373" s="375">
        <f>K373/K379</f>
        <v>6.9551367135651715E-2</v>
      </c>
      <c r="Q373" s="375"/>
      <c r="R373" s="375"/>
      <c r="S373" s="375">
        <f t="shared" si="11"/>
        <v>6.9551367135651715E-2</v>
      </c>
    </row>
    <row r="374" spans="3:19" x14ac:dyDescent="0.2">
      <c r="E374" s="373" t="s">
        <v>472</v>
      </c>
      <c r="F374" s="373"/>
      <c r="G374" s="373"/>
      <c r="H374" s="373"/>
      <c r="I374" s="373"/>
      <c r="J374" s="373"/>
      <c r="K374" s="374">
        <v>790</v>
      </c>
      <c r="L374" s="374"/>
      <c r="M374" s="374"/>
      <c r="N374" s="374"/>
      <c r="O374" s="374"/>
      <c r="P374" s="375">
        <f>K374/K379</f>
        <v>5.2428988585080966E-2</v>
      </c>
      <c r="Q374" s="375"/>
      <c r="R374" s="375"/>
      <c r="S374" s="375">
        <f t="shared" si="11"/>
        <v>5.2428988585080966E-2</v>
      </c>
    </row>
    <row r="375" spans="3:19" x14ac:dyDescent="0.2">
      <c r="E375" s="373" t="s">
        <v>473</v>
      </c>
      <c r="F375" s="373"/>
      <c r="G375" s="373"/>
      <c r="H375" s="373"/>
      <c r="I375" s="373"/>
      <c r="J375" s="373"/>
      <c r="K375" s="374">
        <v>683</v>
      </c>
      <c r="L375" s="374"/>
      <c r="M375" s="374"/>
      <c r="N375" s="374"/>
      <c r="O375" s="374"/>
      <c r="P375" s="375">
        <f>K375/K379</f>
        <v>4.5327847093177595E-2</v>
      </c>
      <c r="Q375" s="375"/>
      <c r="R375" s="375"/>
      <c r="S375" s="375">
        <f t="shared" si="11"/>
        <v>4.5327847093177595E-2</v>
      </c>
    </row>
    <row r="376" spans="3:19" x14ac:dyDescent="0.2">
      <c r="E376" s="373" t="s">
        <v>474</v>
      </c>
      <c r="F376" s="373"/>
      <c r="G376" s="373"/>
      <c r="H376" s="373"/>
      <c r="I376" s="373"/>
      <c r="J376" s="373"/>
      <c r="K376" s="374">
        <v>581</v>
      </c>
      <c r="L376" s="374"/>
      <c r="M376" s="374"/>
      <c r="N376" s="374"/>
      <c r="O376" s="374"/>
      <c r="P376" s="375">
        <f>K376/K379</f>
        <v>3.8558534642951954E-2</v>
      </c>
      <c r="Q376" s="375"/>
      <c r="R376" s="375"/>
      <c r="S376" s="375">
        <f t="shared" si="11"/>
        <v>3.8558534642951954E-2</v>
      </c>
    </row>
    <row r="377" spans="3:19" x14ac:dyDescent="0.2">
      <c r="E377" s="373" t="s">
        <v>505</v>
      </c>
      <c r="F377" s="373"/>
      <c r="G377" s="373"/>
      <c r="H377" s="373"/>
      <c r="I377" s="373"/>
      <c r="J377" s="373"/>
      <c r="K377" s="374">
        <f>388+183+106+78+77+72</f>
        <v>904</v>
      </c>
      <c r="L377" s="374"/>
      <c r="M377" s="374"/>
      <c r="N377" s="374"/>
      <c r="O377" s="374"/>
      <c r="P377" s="375">
        <f>K377/K379</f>
        <v>5.9994690735333159E-2</v>
      </c>
      <c r="Q377" s="375"/>
      <c r="R377" s="375"/>
      <c r="S377" s="375">
        <f t="shared" si="11"/>
        <v>5.9994690735333159E-2</v>
      </c>
    </row>
    <row r="378" spans="3:19" x14ac:dyDescent="0.2">
      <c r="E378" s="373" t="s">
        <v>476</v>
      </c>
      <c r="F378" s="373"/>
      <c r="G378" s="373"/>
      <c r="H378" s="373"/>
      <c r="I378" s="373"/>
      <c r="J378" s="373"/>
      <c r="K378" s="374">
        <f>15068-14785</f>
        <v>283</v>
      </c>
      <c r="L378" s="374"/>
      <c r="M378" s="374"/>
      <c r="N378" s="374"/>
      <c r="O378" s="374"/>
      <c r="P378" s="375">
        <f>K378/K379</f>
        <v>1.8781523758959383E-2</v>
      </c>
      <c r="Q378" s="375"/>
      <c r="R378" s="375"/>
      <c r="S378" s="375">
        <f t="shared" si="11"/>
        <v>1.8781523758959383E-2</v>
      </c>
    </row>
    <row r="379" spans="3:19" x14ac:dyDescent="0.2">
      <c r="E379" s="376" t="s">
        <v>401</v>
      </c>
      <c r="F379" s="376"/>
      <c r="G379" s="376"/>
      <c r="H379" s="376"/>
      <c r="I379" s="376"/>
      <c r="J379" s="376"/>
      <c r="K379" s="377">
        <f>K371+K372+K373+K374+K375+K376+K377+K378</f>
        <v>15068</v>
      </c>
      <c r="L379" s="377"/>
      <c r="M379" s="377"/>
      <c r="N379" s="377"/>
      <c r="O379" s="377">
        <f>SUM(K379:N379)</f>
        <v>15068</v>
      </c>
      <c r="P379" s="378">
        <f>SUM(P371:P378)</f>
        <v>1</v>
      </c>
      <c r="Q379" s="378"/>
      <c r="R379" s="378"/>
      <c r="S379" s="378">
        <f t="shared" si="11"/>
        <v>1</v>
      </c>
    </row>
    <row r="380" spans="3:19" x14ac:dyDescent="0.2">
      <c r="E380" s="239" t="s">
        <v>477</v>
      </c>
      <c r="F380" s="239"/>
      <c r="G380" s="239"/>
      <c r="H380" s="240"/>
      <c r="I380" s="241"/>
      <c r="J380" s="241"/>
      <c r="K380" s="241"/>
      <c r="L380" s="241"/>
      <c r="M380" s="241"/>
      <c r="N380" s="241"/>
    </row>
    <row r="381" spans="3:19" x14ac:dyDescent="0.2">
      <c r="E381" s="239" t="s">
        <v>478</v>
      </c>
      <c r="F381" s="239"/>
      <c r="G381" s="239"/>
      <c r="H381" s="240"/>
      <c r="I381" s="241"/>
      <c r="J381" s="241"/>
      <c r="K381" s="241"/>
      <c r="L381" s="241"/>
      <c r="M381" s="241"/>
      <c r="N381" s="241"/>
    </row>
    <row r="382" spans="3:19" x14ac:dyDescent="0.2">
      <c r="C382"/>
      <c r="E382" s="242" t="s">
        <v>506</v>
      </c>
    </row>
  </sheetData>
  <mergeCells count="279">
    <mergeCell ref="E377:J377"/>
    <mergeCell ref="K377:O377"/>
    <mergeCell ref="P377:S377"/>
    <mergeCell ref="E378:J378"/>
    <mergeCell ref="K378:O378"/>
    <mergeCell ref="P378:S378"/>
    <mergeCell ref="E379:J379"/>
    <mergeCell ref="K379:O379"/>
    <mergeCell ref="P379:S379"/>
    <mergeCell ref="E374:J374"/>
    <mergeCell ref="K374:O374"/>
    <mergeCell ref="P374:S374"/>
    <mergeCell ref="E375:J375"/>
    <mergeCell ref="K375:O375"/>
    <mergeCell ref="P375:S375"/>
    <mergeCell ref="E376:J376"/>
    <mergeCell ref="K376:O376"/>
    <mergeCell ref="P376:S376"/>
    <mergeCell ref="E371:J371"/>
    <mergeCell ref="K371:O371"/>
    <mergeCell ref="P371:S371"/>
    <mergeCell ref="E372:J372"/>
    <mergeCell ref="K372:O372"/>
    <mergeCell ref="P372:S372"/>
    <mergeCell ref="E373:J373"/>
    <mergeCell ref="K373:O373"/>
    <mergeCell ref="P373:S373"/>
    <mergeCell ref="D362:G363"/>
    <mergeCell ref="H362:K362"/>
    <mergeCell ref="H363:K363"/>
    <mergeCell ref="D364:G365"/>
    <mergeCell ref="H364:K364"/>
    <mergeCell ref="H365:K365"/>
    <mergeCell ref="E368:S368"/>
    <mergeCell ref="E369:S369"/>
    <mergeCell ref="E370:J370"/>
    <mergeCell ref="K370:O370"/>
    <mergeCell ref="P370:S370"/>
    <mergeCell ref="D356:G357"/>
    <mergeCell ref="H356:K356"/>
    <mergeCell ref="H357:K357"/>
    <mergeCell ref="D358:G359"/>
    <mergeCell ref="H358:K358"/>
    <mergeCell ref="H359:K359"/>
    <mergeCell ref="D360:G361"/>
    <mergeCell ref="H360:K360"/>
    <mergeCell ref="H361:K361"/>
    <mergeCell ref="C342:P342"/>
    <mergeCell ref="D344:AA344"/>
    <mergeCell ref="D349:Z349"/>
    <mergeCell ref="D350:Z350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H355:K355"/>
    <mergeCell ref="C341:G341"/>
    <mergeCell ref="H341:I341"/>
    <mergeCell ref="J341:K341"/>
    <mergeCell ref="L341:M341"/>
    <mergeCell ref="N341:O341"/>
    <mergeCell ref="P341:Q341"/>
    <mergeCell ref="R341:S341"/>
    <mergeCell ref="T341:U341"/>
    <mergeCell ref="V341:W341"/>
    <mergeCell ref="T339:U339"/>
    <mergeCell ref="V339:W339"/>
    <mergeCell ref="D340:G340"/>
    <mergeCell ref="H340:I340"/>
    <mergeCell ref="J340:K340"/>
    <mergeCell ref="L340:M340"/>
    <mergeCell ref="N340:O340"/>
    <mergeCell ref="P340:Q340"/>
    <mergeCell ref="R340:S340"/>
    <mergeCell ref="T340:U340"/>
    <mergeCell ref="V340:W340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C335:C340"/>
    <mergeCell ref="D335:D339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E339:G339"/>
    <mergeCell ref="H339:I339"/>
    <mergeCell ref="J339:K339"/>
    <mergeCell ref="L339:M339"/>
    <mergeCell ref="N339:O339"/>
    <mergeCell ref="P339:Q339"/>
    <mergeCell ref="R339:S339"/>
    <mergeCell ref="D319:M319"/>
    <mergeCell ref="D320:D321"/>
    <mergeCell ref="E320:G320"/>
    <mergeCell ref="H320:J320"/>
    <mergeCell ref="K320:M320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H308:I308"/>
    <mergeCell ref="H310:I310"/>
    <mergeCell ref="H311:I311"/>
    <mergeCell ref="H312:I312"/>
    <mergeCell ref="H313:I313"/>
    <mergeCell ref="H314:I314"/>
    <mergeCell ref="H315:I315"/>
    <mergeCell ref="A317:N317"/>
    <mergeCell ref="A318:K318"/>
    <mergeCell ref="C291:C294"/>
    <mergeCell ref="C295:C298"/>
    <mergeCell ref="C299:D299"/>
    <mergeCell ref="H303:I303"/>
    <mergeCell ref="H304:I304"/>
    <mergeCell ref="M304:N304"/>
    <mergeCell ref="H305:I305"/>
    <mergeCell ref="H306:I306"/>
    <mergeCell ref="H307:I307"/>
    <mergeCell ref="A268:D268"/>
    <mergeCell ref="A269:D269"/>
    <mergeCell ref="A270:D270"/>
    <mergeCell ref="A271:D271"/>
    <mergeCell ref="A272:D272"/>
    <mergeCell ref="C274:AA277"/>
    <mergeCell ref="C279:C282"/>
    <mergeCell ref="C283:C286"/>
    <mergeCell ref="C287:C290"/>
    <mergeCell ref="A256:D256"/>
    <mergeCell ref="A257:D257"/>
    <mergeCell ref="A258:D258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A243:D243"/>
    <mergeCell ref="A244:D244"/>
    <mergeCell ref="A245:N245"/>
    <mergeCell ref="A247:X247"/>
    <mergeCell ref="A248:X248"/>
    <mergeCell ref="A249:X249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I254:L254"/>
    <mergeCell ref="M254:P254"/>
    <mergeCell ref="Q254:T254"/>
    <mergeCell ref="A181:D181"/>
    <mergeCell ref="A182:A242"/>
    <mergeCell ref="B182:B187"/>
    <mergeCell ref="C186:C187"/>
    <mergeCell ref="B188:B209"/>
    <mergeCell ref="C188:C196"/>
    <mergeCell ref="C202:C203"/>
    <mergeCell ref="B210:B217"/>
    <mergeCell ref="C216:C217"/>
    <mergeCell ref="B218:B233"/>
    <mergeCell ref="C226:C227"/>
    <mergeCell ref="B234:B242"/>
    <mergeCell ref="C234:C237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C163:C164"/>
    <mergeCell ref="B170:B180"/>
    <mergeCell ref="C171:C176"/>
    <mergeCell ref="A82:D82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B128:B136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249" zoomScaleNormal="100" workbookViewId="0">
      <selection activeCell="F34" sqref="F34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44102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15</v>
      </c>
      <c r="G13" s="44">
        <f>E13-F13</f>
        <v>5</v>
      </c>
      <c r="H13" s="45">
        <f>F13/E13</f>
        <v>0.75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>
        <v>1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8</v>
      </c>
      <c r="G14" s="44">
        <f>E14-F14</f>
        <v>0</v>
      </c>
      <c r="H14" s="45">
        <f>F14/E14</f>
        <v>1</v>
      </c>
      <c r="I14" s="44">
        <v>10</v>
      </c>
      <c r="J14" s="43">
        <v>7</v>
      </c>
      <c r="K14" s="44">
        <f>I14-J14</f>
        <v>3</v>
      </c>
      <c r="L14" s="46">
        <f>J14/I14</f>
        <v>0.7</v>
      </c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3</v>
      </c>
      <c r="G16" s="44">
        <f>E16-F16</f>
        <v>7</v>
      </c>
      <c r="H16" s="45">
        <f>F16/E16</f>
        <v>0.3</v>
      </c>
      <c r="I16" s="44">
        <v>15</v>
      </c>
      <c r="J16" s="43">
        <v>3</v>
      </c>
      <c r="K16" s="44">
        <f>I16-J16</f>
        <v>12</v>
      </c>
      <c r="L16" s="46">
        <f>J16/I16</f>
        <v>0.2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41</v>
      </c>
      <c r="G17" s="44">
        <f>E17-F17</f>
        <v>24</v>
      </c>
      <c r="H17" s="45">
        <f>F17/E17</f>
        <v>0.63076923076923075</v>
      </c>
      <c r="I17" s="44">
        <v>70</v>
      </c>
      <c r="J17" s="43">
        <v>44</v>
      </c>
      <c r="K17" s="44">
        <f>I17-J17</f>
        <v>26</v>
      </c>
      <c r="L17" s="46">
        <f>J17/I17</f>
        <v>0.62857142857142856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>
        <v>2</v>
      </c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52</v>
      </c>
      <c r="G19" s="44">
        <f>E19-F19</f>
        <v>9</v>
      </c>
      <c r="H19" s="45">
        <f>F19/E19</f>
        <v>0.85245901639344257</v>
      </c>
      <c r="I19" s="44">
        <v>83</v>
      </c>
      <c r="J19" s="43">
        <v>75</v>
      </c>
      <c r="K19" s="44">
        <f>I19-J19</f>
        <v>8</v>
      </c>
      <c r="L19" s="46">
        <f>J19/I19</f>
        <v>0.90361445783132532</v>
      </c>
      <c r="M19" s="54">
        <v>5</v>
      </c>
      <c r="N19" s="51">
        <v>4</v>
      </c>
      <c r="O19" s="49">
        <f>M19-N19</f>
        <v>1</v>
      </c>
      <c r="P19" s="45">
        <f>N19/M19</f>
        <v>0.8</v>
      </c>
      <c r="Q19" s="54"/>
      <c r="R19" s="43"/>
      <c r="S19" s="44"/>
      <c r="T19" s="46"/>
      <c r="U19" s="51"/>
      <c r="V19" s="51"/>
      <c r="W19" s="51"/>
      <c r="X19" s="52">
        <v>8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5</v>
      </c>
      <c r="O20" s="49">
        <f>M20-N20</f>
        <v>0</v>
      </c>
      <c r="P20" s="45">
        <f>N20/M20</f>
        <v>1</v>
      </c>
      <c r="Q20" s="54">
        <v>10</v>
      </c>
      <c r="R20" s="43">
        <v>9</v>
      </c>
      <c r="S20" s="44">
        <f>Q20-R20</f>
        <v>1</v>
      </c>
      <c r="T20" s="46">
        <f>R20/Q20</f>
        <v>0.9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4</v>
      </c>
      <c r="G22" s="44">
        <f>E22-F22</f>
        <v>1</v>
      </c>
      <c r="H22" s="45">
        <f>F22/E22</f>
        <v>0.8</v>
      </c>
      <c r="I22" s="44">
        <v>8</v>
      </c>
      <c r="J22" s="43">
        <v>0</v>
      </c>
      <c r="K22" s="44">
        <f>I22-J22</f>
        <v>8</v>
      </c>
      <c r="L22" s="46">
        <f>J22/I22</f>
        <v>0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29</v>
      </c>
      <c r="G24" s="44">
        <f>E24-F24</f>
        <v>4</v>
      </c>
      <c r="H24" s="45">
        <f>F24/E24</f>
        <v>0.87878787878787878</v>
      </c>
      <c r="I24" s="44">
        <v>48</v>
      </c>
      <c r="J24" s="43">
        <v>24</v>
      </c>
      <c r="K24" s="44">
        <f>I24-J24</f>
        <v>24</v>
      </c>
      <c r="L24" s="46">
        <f>J24/I24</f>
        <v>0.5</v>
      </c>
      <c r="M24" s="54">
        <v>6</v>
      </c>
      <c r="N24" s="51">
        <v>3</v>
      </c>
      <c r="O24" s="49">
        <f>M24-N24</f>
        <v>3</v>
      </c>
      <c r="P24" s="45">
        <f>N24/M24</f>
        <v>0.5</v>
      </c>
      <c r="Q24" s="54">
        <v>10</v>
      </c>
      <c r="R24" s="43">
        <v>2</v>
      </c>
      <c r="S24" s="44">
        <f>Q24-R24</f>
        <v>8</v>
      </c>
      <c r="T24" s="46">
        <f>R24/Q24</f>
        <v>0.2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62</v>
      </c>
      <c r="G25" s="44">
        <f>E25-F25</f>
        <v>0</v>
      </c>
      <c r="H25" s="45">
        <f>F25/E25</f>
        <v>1</v>
      </c>
      <c r="I25" s="55">
        <v>90</v>
      </c>
      <c r="J25" s="56">
        <v>89</v>
      </c>
      <c r="K25" s="44">
        <f>I25-J25</f>
        <v>1</v>
      </c>
      <c r="L25" s="46">
        <f>J25/I25</f>
        <v>0.98888888888888893</v>
      </c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22</v>
      </c>
      <c r="G27" s="44">
        <f>E27-F27</f>
        <v>0</v>
      </c>
      <c r="H27" s="45">
        <f>F27/E27</f>
        <v>1</v>
      </c>
      <c r="I27" s="44">
        <v>24</v>
      </c>
      <c r="J27" s="43">
        <v>15</v>
      </c>
      <c r="K27" s="44">
        <f>I27-J27</f>
        <v>9</v>
      </c>
      <c r="L27" s="46">
        <f>J27/I27</f>
        <v>0.625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35</v>
      </c>
      <c r="G29" s="44">
        <f>E29-F29</f>
        <v>17</v>
      </c>
      <c r="H29" s="45">
        <f>F29/E29</f>
        <v>0.67307692307692313</v>
      </c>
      <c r="I29" s="44">
        <v>32</v>
      </c>
      <c r="J29" s="43">
        <v>10</v>
      </c>
      <c r="K29" s="44">
        <f>I29-J29</f>
        <v>22</v>
      </c>
      <c r="L29" s="46">
        <f>J29/I29</f>
        <v>0.3125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8</v>
      </c>
      <c r="G30" s="44">
        <f>E30-F30</f>
        <v>2</v>
      </c>
      <c r="H30" s="45">
        <f>F30/E30</f>
        <v>0.8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2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2</v>
      </c>
      <c r="X33" s="52"/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7</v>
      </c>
      <c r="G34" s="44">
        <f>E34-F34</f>
        <v>1</v>
      </c>
      <c r="H34" s="45">
        <f>F34/E34</f>
        <v>0.875</v>
      </c>
      <c r="I34" s="44">
        <v>10</v>
      </c>
      <c r="J34" s="43">
        <v>10</v>
      </c>
      <c r="K34" s="44">
        <f>I34-J34</f>
        <v>0</v>
      </c>
      <c r="L34" s="46">
        <f>J34/I34</f>
        <v>1</v>
      </c>
      <c r="M34" s="54"/>
      <c r="N34" s="51"/>
      <c r="O34" s="49"/>
      <c r="P34" s="45"/>
      <c r="Q34" s="54"/>
      <c r="R34" s="43"/>
      <c r="S34" s="44"/>
      <c r="T34" s="46"/>
      <c r="U34" s="51"/>
      <c r="V34" s="51">
        <v>1</v>
      </c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121</v>
      </c>
      <c r="G35" s="44">
        <f>E35-F35</f>
        <v>4</v>
      </c>
      <c r="H35" s="45">
        <f>F35/E35</f>
        <v>0.96799999999999997</v>
      </c>
      <c r="I35" s="44">
        <v>212</v>
      </c>
      <c r="J35" s="43">
        <v>47</v>
      </c>
      <c r="K35" s="44">
        <f>I35-J35</f>
        <v>165</v>
      </c>
      <c r="L35" s="46">
        <f>J35/I35</f>
        <v>0.22169811320754718</v>
      </c>
      <c r="M35" s="54"/>
      <c r="N35" s="51"/>
      <c r="O35" s="49"/>
      <c r="P35" s="45"/>
      <c r="Q35" s="54"/>
      <c r="R35" s="43"/>
      <c r="S35" s="44"/>
      <c r="T35" s="46"/>
      <c r="U35" s="51">
        <v>3</v>
      </c>
      <c r="V35" s="51">
        <v>1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/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1</v>
      </c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/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/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27</v>
      </c>
      <c r="G50" s="44">
        <f>E50-F50</f>
        <v>3</v>
      </c>
      <c r="H50" s="45">
        <f>F50/E50</f>
        <v>0.9</v>
      </c>
      <c r="I50" s="44">
        <v>34</v>
      </c>
      <c r="J50" s="43">
        <v>24</v>
      </c>
      <c r="K50" s="44">
        <f>I50-J50</f>
        <v>10</v>
      </c>
      <c r="L50" s="46">
        <f>J50/I50</f>
        <v>0.70588235294117652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1</v>
      </c>
      <c r="W50" s="51"/>
      <c r="X50" s="52"/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>
        <v>1</v>
      </c>
      <c r="V55" s="51"/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>
        <v>1</v>
      </c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>
        <v>1</v>
      </c>
      <c r="W63" s="51"/>
      <c r="X63" s="52"/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3</v>
      </c>
      <c r="G65" s="44">
        <f>E65-F65</f>
        <v>1</v>
      </c>
      <c r="H65" s="45">
        <f>F65/E65</f>
        <v>0.75</v>
      </c>
      <c r="I65" s="44">
        <v>4</v>
      </c>
      <c r="J65" s="43">
        <v>3</v>
      </c>
      <c r="K65" s="44">
        <f>I65-J65</f>
        <v>1</v>
      </c>
      <c r="L65" s="46">
        <f>J65/I65</f>
        <v>0.75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2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/>
      <c r="F66" s="43"/>
      <c r="G66" s="44"/>
      <c r="H66" s="45"/>
      <c r="I66" s="44"/>
      <c r="J66" s="43"/>
      <c r="K66" s="44"/>
      <c r="L66" s="46"/>
      <c r="M66" s="54"/>
      <c r="N66" s="51"/>
      <c r="O66" s="49"/>
      <c r="P66" s="45"/>
      <c r="Q66" s="54"/>
      <c r="R66" s="43"/>
      <c r="S66" s="44"/>
      <c r="T66" s="46"/>
      <c r="U66" s="51"/>
      <c r="V66" s="51">
        <v>1</v>
      </c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10</v>
      </c>
      <c r="G67" s="44">
        <f>E67-F67</f>
        <v>10</v>
      </c>
      <c r="H67" s="45">
        <f>F67/E67</f>
        <v>0.5</v>
      </c>
      <c r="I67" s="44">
        <v>60</v>
      </c>
      <c r="J67" s="43">
        <v>6</v>
      </c>
      <c r="K67" s="44">
        <f>I67-J67</f>
        <v>54</v>
      </c>
      <c r="L67" s="46">
        <f>J67/I67</f>
        <v>0.1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3</v>
      </c>
      <c r="G71" s="44">
        <f>E71-F71</f>
        <v>7</v>
      </c>
      <c r="H71" s="45">
        <f>F71/E71</f>
        <v>0.3</v>
      </c>
      <c r="I71" s="44">
        <v>20</v>
      </c>
      <c r="J71" s="43">
        <v>2</v>
      </c>
      <c r="K71" s="44">
        <f>I71-J71</f>
        <v>18</v>
      </c>
      <c r="L71" s="46">
        <f>J71/I71</f>
        <v>0.1</v>
      </c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0</v>
      </c>
      <c r="G73" s="44">
        <f>E73-F73</f>
        <v>4</v>
      </c>
      <c r="H73" s="45">
        <f>F73/E73</f>
        <v>0</v>
      </c>
      <c r="I73" s="44">
        <v>8</v>
      </c>
      <c r="J73" s="43">
        <v>2</v>
      </c>
      <c r="K73" s="44">
        <f>I73-J73</f>
        <v>6</v>
      </c>
      <c r="L73" s="46">
        <f>J73/I73</f>
        <v>0.25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1</v>
      </c>
      <c r="G74" s="44">
        <f>E74-F74</f>
        <v>1</v>
      </c>
      <c r="H74" s="45">
        <f>F74/E74</f>
        <v>0.5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>
        <v>2</v>
      </c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13</v>
      </c>
      <c r="G80" s="44">
        <f>E80-F80</f>
        <v>7</v>
      </c>
      <c r="H80" s="45">
        <f>F80/E80</f>
        <v>0.65</v>
      </c>
      <c r="I80" s="44">
        <v>20</v>
      </c>
      <c r="J80" s="43">
        <v>8</v>
      </c>
      <c r="K80" s="44">
        <f>I80-J80</f>
        <v>12</v>
      </c>
      <c r="L80" s="46">
        <f>J80/I80</f>
        <v>0.4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4</v>
      </c>
      <c r="G81" s="44">
        <f>E81-F81</f>
        <v>0</v>
      </c>
      <c r="H81" s="45">
        <f>F81/E81</f>
        <v>1</v>
      </c>
      <c r="I81" s="44">
        <v>6</v>
      </c>
      <c r="J81" s="43">
        <v>5</v>
      </c>
      <c r="K81" s="44">
        <f>I81-J81</f>
        <v>1</v>
      </c>
      <c r="L81" s="46">
        <f>J81/I81</f>
        <v>0.83333333333333337</v>
      </c>
      <c r="M81" s="54"/>
      <c r="N81" s="51"/>
      <c r="O81" s="49"/>
      <c r="P81" s="45"/>
      <c r="Q81" s="54">
        <v>2</v>
      </c>
      <c r="R81" s="43">
        <v>1</v>
      </c>
      <c r="S81" s="44">
        <f>Q81-R81</f>
        <v>1</v>
      </c>
      <c r="T81" s="46">
        <f>R81/Q81</f>
        <v>0.5</v>
      </c>
      <c r="U81" s="51"/>
      <c r="V81" s="51"/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575</v>
      </c>
      <c r="F82" s="59">
        <f>SUM(F10:F81)</f>
        <v>468</v>
      </c>
      <c r="G82" s="59">
        <f>E82-F82</f>
        <v>107</v>
      </c>
      <c r="H82" s="24">
        <f>F82/E82</f>
        <v>0.81391304347826088</v>
      </c>
      <c r="I82" s="23">
        <f>SUM(I10:I81)</f>
        <v>768</v>
      </c>
      <c r="J82" s="23">
        <f>SUM(J10:J81)</f>
        <v>374</v>
      </c>
      <c r="K82" s="23">
        <f>I82-J82</f>
        <v>394</v>
      </c>
      <c r="L82" s="60">
        <f>J82/I82</f>
        <v>0.48697916666666669</v>
      </c>
      <c r="M82" s="59">
        <f>SUM(M10:M81)</f>
        <v>16</v>
      </c>
      <c r="N82" s="59">
        <f>SUM(N10:N81)</f>
        <v>12</v>
      </c>
      <c r="O82" s="61">
        <f>M82-N82</f>
        <v>4</v>
      </c>
      <c r="P82" s="24">
        <f>N82/M82</f>
        <v>0.75</v>
      </c>
      <c r="Q82" s="59">
        <f>SUM(Q10:Q81)</f>
        <v>22</v>
      </c>
      <c r="R82" s="59">
        <f>SUM(R10:R81)</f>
        <v>12</v>
      </c>
      <c r="S82" s="23">
        <f>Q82-R82</f>
        <v>10</v>
      </c>
      <c r="T82" s="60">
        <f>R82/Q82</f>
        <v>0.54545454545454541</v>
      </c>
      <c r="U82" s="59">
        <f>SUM(U10:U81)</f>
        <v>8</v>
      </c>
      <c r="V82" s="59">
        <f>SUM(V10:V81)</f>
        <v>19</v>
      </c>
      <c r="W82" s="59">
        <f>SUM(W10:W81)</f>
        <v>2</v>
      </c>
      <c r="X82" s="62">
        <f>SUM(X10:X81)</f>
        <v>8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1</v>
      </c>
      <c r="G83" s="68">
        <f>E83-F83</f>
        <v>6</v>
      </c>
      <c r="H83" s="69">
        <f>F83/E83</f>
        <v>0.14285714285714285</v>
      </c>
      <c r="I83" s="68">
        <v>7</v>
      </c>
      <c r="J83" s="67">
        <v>7</v>
      </c>
      <c r="K83" s="70">
        <f>I83-J83</f>
        <v>0</v>
      </c>
      <c r="L83" s="71">
        <f>J83/I83</f>
        <v>1</v>
      </c>
      <c r="M83" s="68">
        <v>2</v>
      </c>
      <c r="N83" s="67">
        <v>1</v>
      </c>
      <c r="O83" s="70">
        <f>M83-N83</f>
        <v>1</v>
      </c>
      <c r="P83" s="69">
        <f>N83/M83</f>
        <v>0.5</v>
      </c>
      <c r="Q83" s="68">
        <v>3</v>
      </c>
      <c r="R83" s="67">
        <v>0</v>
      </c>
      <c r="S83" s="70">
        <f>Q83-R83</f>
        <v>3</v>
      </c>
      <c r="T83" s="71">
        <f>R83/Q83</f>
        <v>0</v>
      </c>
      <c r="U83" s="72"/>
      <c r="V83" s="67"/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3</v>
      </c>
      <c r="G84" s="76">
        <f>E84-F84</f>
        <v>2</v>
      </c>
      <c r="H84" s="77">
        <f>F84/E84</f>
        <v>0.6</v>
      </c>
      <c r="I84" s="76">
        <v>15</v>
      </c>
      <c r="J84" s="75">
        <v>4</v>
      </c>
      <c r="K84" s="78">
        <f>I84-J84</f>
        <v>11</v>
      </c>
      <c r="L84" s="79">
        <f>J84/I84</f>
        <v>0.26666666666666666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3</v>
      </c>
      <c r="G87" s="76">
        <f>E87-F87</f>
        <v>7</v>
      </c>
      <c r="H87" s="77">
        <f>F87/E87</f>
        <v>0.3</v>
      </c>
      <c r="I87" s="76">
        <v>20</v>
      </c>
      <c r="J87" s="75">
        <v>8</v>
      </c>
      <c r="K87" s="78">
        <f>I87-J87</f>
        <v>12</v>
      </c>
      <c r="L87" s="79">
        <f>J87/I87</f>
        <v>0.4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524</v>
      </c>
      <c r="D88" s="65" t="s">
        <v>525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1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149</v>
      </c>
      <c r="D89" s="65" t="s">
        <v>150</v>
      </c>
      <c r="E89" s="74">
        <v>10</v>
      </c>
      <c r="F89" s="75">
        <v>2</v>
      </c>
      <c r="G89" s="76">
        <f>E89-F89</f>
        <v>8</v>
      </c>
      <c r="H89" s="77">
        <f>F89/E89</f>
        <v>0.2</v>
      </c>
      <c r="I89" s="76">
        <v>7</v>
      </c>
      <c r="J89" s="75">
        <v>0</v>
      </c>
      <c r="K89" s="78">
        <f>I89-J89</f>
        <v>7</v>
      </c>
      <c r="L89" s="79">
        <f>J89/I89</f>
        <v>0</v>
      </c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151</v>
      </c>
      <c r="D90" s="65" t="s">
        <v>152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>
        <v>3</v>
      </c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 t="s">
        <v>153</v>
      </c>
      <c r="C91" s="64" t="s">
        <v>154</v>
      </c>
      <c r="D91" s="65" t="s">
        <v>155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156</v>
      </c>
      <c r="D92" s="65" t="s">
        <v>157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158</v>
      </c>
      <c r="D93" s="65" t="s">
        <v>159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160</v>
      </c>
      <c r="D94" s="65" t="s">
        <v>161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162</v>
      </c>
      <c r="D95" s="65" t="s">
        <v>163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/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164</v>
      </c>
      <c r="D96" s="65" t="s">
        <v>165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>
        <v>1</v>
      </c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64" t="s">
        <v>166</v>
      </c>
      <c r="D97" s="65" t="s">
        <v>167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>
        <v>1</v>
      </c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 t="s">
        <v>168</v>
      </c>
      <c r="D98" s="65" t="s">
        <v>169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170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</row>
    <row r="100" spans="1:240" x14ac:dyDescent="0.2">
      <c r="A100" s="274"/>
      <c r="B100" s="275"/>
      <c r="C100" s="275"/>
      <c r="D100" s="65" t="s">
        <v>171</v>
      </c>
      <c r="E100" s="74">
        <v>10</v>
      </c>
      <c r="F100" s="75">
        <v>6</v>
      </c>
      <c r="G100" s="76">
        <f>E100-F100</f>
        <v>4</v>
      </c>
      <c r="H100" s="77">
        <f>F100/E100</f>
        <v>0.6</v>
      </c>
      <c r="I100" s="76">
        <v>10</v>
      </c>
      <c r="J100" s="75">
        <v>8</v>
      </c>
      <c r="K100" s="78">
        <f>I100-J100</f>
        <v>2</v>
      </c>
      <c r="L100" s="79">
        <f>J100/I100</f>
        <v>0.8</v>
      </c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172</v>
      </c>
      <c r="D101" s="65" t="s">
        <v>173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 t="s">
        <v>174</v>
      </c>
      <c r="C102" s="64" t="s">
        <v>175</v>
      </c>
      <c r="D102" s="65" t="s">
        <v>176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64" t="s">
        <v>177</v>
      </c>
      <c r="D103" s="65" t="s">
        <v>178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>
        <v>2</v>
      </c>
      <c r="W103" s="75"/>
      <c r="X103" s="81"/>
    </row>
    <row r="104" spans="1:240" x14ac:dyDescent="0.2">
      <c r="A104" s="274"/>
      <c r="B104" s="275"/>
      <c r="C104" s="64" t="s">
        <v>179</v>
      </c>
      <c r="D104" s="65" t="s">
        <v>180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/>
      <c r="W104" s="75"/>
      <c r="X104" s="81"/>
    </row>
    <row r="105" spans="1:240" x14ac:dyDescent="0.2">
      <c r="A105" s="274"/>
      <c r="B105" s="275"/>
      <c r="C105" s="64" t="s">
        <v>211</v>
      </c>
      <c r="D105" s="65" t="s">
        <v>202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>
        <v>1</v>
      </c>
      <c r="W105" s="75"/>
      <c r="X105" s="81"/>
    </row>
    <row r="106" spans="1:240" x14ac:dyDescent="0.2">
      <c r="A106" s="274"/>
      <c r="B106" s="275"/>
      <c r="C106" s="275" t="s">
        <v>181</v>
      </c>
      <c r="D106" s="65" t="s">
        <v>182</v>
      </c>
      <c r="E106" s="74">
        <v>30</v>
      </c>
      <c r="F106" s="75">
        <v>30</v>
      </c>
      <c r="G106" s="76">
        <f>E106-F106</f>
        <v>0</v>
      </c>
      <c r="H106" s="77">
        <f>F106/E106</f>
        <v>1</v>
      </c>
      <c r="I106" s="76">
        <v>52</v>
      </c>
      <c r="J106" s="75">
        <v>36</v>
      </c>
      <c r="K106" s="78">
        <f>I106-J106</f>
        <v>16</v>
      </c>
      <c r="L106" s="79">
        <f>J106/I106</f>
        <v>0.69230769230769229</v>
      </c>
      <c r="M106" s="76"/>
      <c r="N106" s="75"/>
      <c r="O106" s="78"/>
      <c r="P106" s="77"/>
      <c r="Q106" s="76"/>
      <c r="R106" s="75"/>
      <c r="S106" s="78"/>
      <c r="T106" s="79"/>
      <c r="U106" s="80">
        <v>10</v>
      </c>
      <c r="V106" s="75">
        <v>27</v>
      </c>
      <c r="W106" s="75"/>
      <c r="X106" s="81">
        <v>1</v>
      </c>
    </row>
    <row r="107" spans="1:240" x14ac:dyDescent="0.2">
      <c r="A107" s="274"/>
      <c r="B107" s="275"/>
      <c r="C107" s="275"/>
      <c r="D107" s="65" t="s">
        <v>183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>
        <v>5</v>
      </c>
      <c r="V107" s="75">
        <v>1</v>
      </c>
      <c r="W107" s="75"/>
      <c r="X107" s="81"/>
    </row>
    <row r="108" spans="1:240" x14ac:dyDescent="0.2">
      <c r="A108" s="274"/>
      <c r="B108" s="275" t="s">
        <v>184</v>
      </c>
      <c r="C108" s="64" t="s">
        <v>185</v>
      </c>
      <c r="D108" s="65" t="s">
        <v>186</v>
      </c>
      <c r="E108" s="74"/>
      <c r="F108" s="75"/>
      <c r="G108" s="76"/>
      <c r="H108" s="77"/>
      <c r="I108" s="76"/>
      <c r="J108" s="75"/>
      <c r="K108" s="78"/>
      <c r="L108" s="79"/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188</v>
      </c>
      <c r="E109" s="74">
        <v>30</v>
      </c>
      <c r="F109" s="75">
        <v>15</v>
      </c>
      <c r="G109" s="76">
        <f>E109-F109</f>
        <v>15</v>
      </c>
      <c r="H109" s="77">
        <f>F109/E109</f>
        <v>0.5</v>
      </c>
      <c r="I109" s="76">
        <v>27</v>
      </c>
      <c r="J109" s="75">
        <v>20</v>
      </c>
      <c r="K109" s="78">
        <f>I109-J109</f>
        <v>7</v>
      </c>
      <c r="L109" s="79">
        <f>J109/I109</f>
        <v>0.7407407407407407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>
        <v>1</v>
      </c>
    </row>
    <row r="110" spans="1:240" x14ac:dyDescent="0.2">
      <c r="A110" s="274"/>
      <c r="B110" s="275"/>
      <c r="C110" s="275"/>
      <c r="D110" s="82" t="s">
        <v>189</v>
      </c>
      <c r="E110" s="74">
        <v>14</v>
      </c>
      <c r="F110" s="75">
        <v>8</v>
      </c>
      <c r="G110" s="76">
        <f>E110-F110</f>
        <v>6</v>
      </c>
      <c r="H110" s="77">
        <f>F110/E110</f>
        <v>0.5714285714285714</v>
      </c>
      <c r="I110" s="76">
        <v>28</v>
      </c>
      <c r="J110" s="75">
        <v>11</v>
      </c>
      <c r="K110" s="78">
        <f>I110-J110</f>
        <v>17</v>
      </c>
      <c r="L110" s="79">
        <f>J110/I110</f>
        <v>0.39285714285714285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 t="s">
        <v>187</v>
      </c>
      <c r="D111" s="65" t="s">
        <v>190</v>
      </c>
      <c r="E111" s="74">
        <v>2</v>
      </c>
      <c r="F111" s="75">
        <v>1</v>
      </c>
      <c r="G111" s="76">
        <f>E111-F111</f>
        <v>1</v>
      </c>
      <c r="H111" s="77">
        <f>F111/E111</f>
        <v>0.5</v>
      </c>
      <c r="I111" s="76">
        <v>4</v>
      </c>
      <c r="J111" s="75">
        <v>0</v>
      </c>
      <c r="K111" s="78">
        <f>I111-J111</f>
        <v>4</v>
      </c>
      <c r="L111" s="79">
        <f>J111/I111</f>
        <v>0</v>
      </c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191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275"/>
      <c r="D113" s="65" t="s">
        <v>192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>
        <v>1</v>
      </c>
      <c r="W113" s="75"/>
      <c r="X113" s="81"/>
    </row>
    <row r="114" spans="1:24" x14ac:dyDescent="0.2">
      <c r="A114" s="274"/>
      <c r="B114" s="275"/>
      <c r="C114" s="275"/>
      <c r="D114" s="65" t="s">
        <v>193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194</v>
      </c>
      <c r="D115" s="65" t="s">
        <v>195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196</v>
      </c>
      <c r="D116" s="65" t="s">
        <v>47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197</v>
      </c>
      <c r="D117" s="65" t="s">
        <v>198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64" t="s">
        <v>199</v>
      </c>
      <c r="D118" s="65" t="s">
        <v>200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275" t="s">
        <v>201</v>
      </c>
      <c r="D119" s="65" t="s">
        <v>202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203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275"/>
      <c r="D121" s="65" t="s">
        <v>204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2</v>
      </c>
      <c r="W121" s="75"/>
      <c r="X121" s="81"/>
    </row>
    <row r="122" spans="1:24" x14ac:dyDescent="0.2">
      <c r="A122" s="274"/>
      <c r="B122" s="275"/>
      <c r="C122" s="64" t="s">
        <v>205</v>
      </c>
      <c r="D122" s="65" t="s">
        <v>206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>
        <v>2</v>
      </c>
      <c r="W122" s="75"/>
      <c r="X122" s="81"/>
    </row>
    <row r="123" spans="1:24" x14ac:dyDescent="0.2">
      <c r="A123" s="274"/>
      <c r="B123" s="275"/>
      <c r="C123" s="64" t="s">
        <v>207</v>
      </c>
      <c r="D123" s="65" t="s">
        <v>47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208</v>
      </c>
      <c r="D124" s="65" t="s">
        <v>123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209</v>
      </c>
      <c r="D125" s="65" t="s">
        <v>210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1</v>
      </c>
      <c r="W125" s="75"/>
      <c r="X125" s="81"/>
    </row>
    <row r="126" spans="1:24" x14ac:dyDescent="0.2">
      <c r="A126" s="274"/>
      <c r="B126" s="275"/>
      <c r="C126" s="64" t="s">
        <v>212</v>
      </c>
      <c r="D126" s="65" t="s">
        <v>213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214</v>
      </c>
      <c r="D127" s="65" t="s">
        <v>47</v>
      </c>
      <c r="E127" s="74"/>
      <c r="F127" s="75"/>
      <c r="G127" s="76"/>
      <c r="H127" s="77"/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 t="s">
        <v>215</v>
      </c>
      <c r="C128" s="64" t="s">
        <v>216</v>
      </c>
      <c r="D128" s="65" t="s">
        <v>217</v>
      </c>
      <c r="E128" s="74">
        <v>14</v>
      </c>
      <c r="F128" s="75">
        <v>10</v>
      </c>
      <c r="G128" s="76">
        <f>E128-F128</f>
        <v>4</v>
      </c>
      <c r="H128" s="77">
        <f>F128/E128</f>
        <v>0.7142857142857143</v>
      </c>
      <c r="I128" s="76">
        <v>14</v>
      </c>
      <c r="J128" s="75">
        <v>3</v>
      </c>
      <c r="K128" s="78">
        <f>I128-J128</f>
        <v>11</v>
      </c>
      <c r="L128" s="79">
        <f>J128/I128</f>
        <v>0.21428571428571427</v>
      </c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218</v>
      </c>
      <c r="D129" s="65" t="s">
        <v>219</v>
      </c>
      <c r="E129" s="74">
        <v>24</v>
      </c>
      <c r="F129" s="75">
        <v>12</v>
      </c>
      <c r="G129" s="76">
        <f>E129-F129</f>
        <v>12</v>
      </c>
      <c r="H129" s="77">
        <f>F129/E129</f>
        <v>0.5</v>
      </c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220</v>
      </c>
      <c r="D130" s="65" t="s">
        <v>221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222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223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224</v>
      </c>
      <c r="D133" s="65" t="s">
        <v>180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225</v>
      </c>
      <c r="D134" s="65" t="s">
        <v>47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2</v>
      </c>
      <c r="W134" s="75"/>
      <c r="X134" s="81"/>
    </row>
    <row r="135" spans="1:240" x14ac:dyDescent="0.2">
      <c r="A135" s="274"/>
      <c r="B135" s="275"/>
      <c r="C135" s="64" t="s">
        <v>226</v>
      </c>
      <c r="D135" s="65" t="s">
        <v>227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/>
      <c r="W135" s="75"/>
      <c r="X135" s="81"/>
    </row>
    <row r="136" spans="1:240" x14ac:dyDescent="0.2">
      <c r="A136" s="274"/>
      <c r="B136" s="275"/>
      <c r="C136" s="64" t="s">
        <v>228</v>
      </c>
      <c r="D136" s="65" t="s">
        <v>229</v>
      </c>
      <c r="E136" s="74"/>
      <c r="F136" s="75"/>
      <c r="G136" s="76"/>
      <c r="H136" s="77"/>
      <c r="I136" s="76"/>
      <c r="J136" s="75"/>
      <c r="K136" s="78"/>
      <c r="L136" s="79"/>
      <c r="M136" s="76"/>
      <c r="N136" s="75"/>
      <c r="O136" s="78"/>
      <c r="P136" s="77"/>
      <c r="Q136" s="76"/>
      <c r="R136" s="75"/>
      <c r="S136" s="78"/>
      <c r="T136" s="79"/>
      <c r="U136" s="80"/>
      <c r="V136" s="75"/>
      <c r="W136" s="75"/>
      <c r="X136" s="81"/>
    </row>
    <row r="137" spans="1:240" x14ac:dyDescent="0.2">
      <c r="A137" s="276" t="s">
        <v>230</v>
      </c>
      <c r="B137" s="276"/>
      <c r="C137" s="276"/>
      <c r="D137" s="276"/>
      <c r="E137" s="83">
        <f>SUM(E83:E136)</f>
        <v>156</v>
      </c>
      <c r="F137" s="84">
        <f>SUM(F83:F136)</f>
        <v>91</v>
      </c>
      <c r="G137" s="84">
        <f>E137-F137</f>
        <v>65</v>
      </c>
      <c r="H137" s="85">
        <f>F137/E137</f>
        <v>0.58333333333333337</v>
      </c>
      <c r="I137" s="84">
        <f>SUM(I83:I136)</f>
        <v>184</v>
      </c>
      <c r="J137" s="84">
        <f>SUM(J83:J136)</f>
        <v>97</v>
      </c>
      <c r="K137" s="86">
        <f>I137-J137</f>
        <v>87</v>
      </c>
      <c r="L137" s="87">
        <f>J137/I137</f>
        <v>0.52717391304347827</v>
      </c>
      <c r="M137" s="84">
        <f>SUM(M83:M136)</f>
        <v>2</v>
      </c>
      <c r="N137" s="84">
        <f>SUM(N83:N136)</f>
        <v>1</v>
      </c>
      <c r="O137" s="86">
        <f>(M137-N137)</f>
        <v>1</v>
      </c>
      <c r="P137" s="85">
        <f>N137/M137</f>
        <v>0.5</v>
      </c>
      <c r="Q137" s="84">
        <f>SUM(Q83:Q136)</f>
        <v>3</v>
      </c>
      <c r="R137" s="84">
        <f>SUM(R83:R136)</f>
        <v>0</v>
      </c>
      <c r="S137" s="86">
        <f>Q137-R137</f>
        <v>3</v>
      </c>
      <c r="T137" s="87">
        <f>R137/Q137</f>
        <v>0</v>
      </c>
      <c r="U137" s="83">
        <f>SUM(U83:U136)</f>
        <v>15</v>
      </c>
      <c r="V137" s="84">
        <f>SUM(V83:V136)</f>
        <v>46</v>
      </c>
      <c r="W137" s="84">
        <f>SUM(W83:W136)</f>
        <v>0</v>
      </c>
      <c r="X137" s="88">
        <f>SUM(X83:X136)</f>
        <v>2</v>
      </c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</row>
    <row r="138" spans="1:240" x14ac:dyDescent="0.2">
      <c r="A138" s="4" t="s">
        <v>231</v>
      </c>
      <c r="B138" s="277" t="s">
        <v>232</v>
      </c>
      <c r="C138" s="277" t="s">
        <v>233</v>
      </c>
      <c r="D138" s="89" t="s">
        <v>234</v>
      </c>
      <c r="E138" s="90">
        <v>15</v>
      </c>
      <c r="F138" s="91">
        <v>5</v>
      </c>
      <c r="G138" s="92">
        <f>E138-F138</f>
        <v>10</v>
      </c>
      <c r="H138" s="93">
        <f>F138/E138</f>
        <v>0.33333333333333331</v>
      </c>
      <c r="I138" s="92">
        <v>25</v>
      </c>
      <c r="J138" s="91">
        <v>3</v>
      </c>
      <c r="K138" s="94">
        <f>I138-J138</f>
        <v>22</v>
      </c>
      <c r="L138" s="95">
        <f>J138/I138</f>
        <v>0.12</v>
      </c>
      <c r="M138" s="92"/>
      <c r="N138" s="91"/>
      <c r="O138" s="94"/>
      <c r="P138" s="93"/>
      <c r="Q138" s="92"/>
      <c r="R138" s="91"/>
      <c r="S138" s="94"/>
      <c r="T138" s="95"/>
      <c r="U138" s="96"/>
      <c r="V138" s="97">
        <v>1</v>
      </c>
      <c r="W138" s="97"/>
      <c r="X138" s="98"/>
    </row>
    <row r="139" spans="1:240" x14ac:dyDescent="0.2">
      <c r="A139" s="4"/>
      <c r="B139" s="277"/>
      <c r="C139" s="277"/>
      <c r="D139" s="99" t="s">
        <v>235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>
        <v>1</v>
      </c>
      <c r="W139" s="97"/>
      <c r="X139" s="98"/>
    </row>
    <row r="140" spans="1:240" x14ac:dyDescent="0.2">
      <c r="A140" s="4"/>
      <c r="B140" s="277"/>
      <c r="C140" s="105" t="s">
        <v>236</v>
      </c>
      <c r="D140" s="99" t="s">
        <v>237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238</v>
      </c>
      <c r="D141" s="99" t="s">
        <v>239</v>
      </c>
      <c r="E141" s="100">
        <v>10</v>
      </c>
      <c r="F141" s="97">
        <v>6</v>
      </c>
      <c r="G141" s="101">
        <f>E141-F141</f>
        <v>4</v>
      </c>
      <c r="H141" s="102">
        <f>F141/E141</f>
        <v>0.6</v>
      </c>
      <c r="I141" s="101">
        <v>20</v>
      </c>
      <c r="J141" s="97">
        <v>1</v>
      </c>
      <c r="K141" s="103">
        <f>I141-J141</f>
        <v>19</v>
      </c>
      <c r="L141" s="104">
        <f>J141/I141</f>
        <v>0.05</v>
      </c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240</v>
      </c>
      <c r="D142" s="99" t="s">
        <v>47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241</v>
      </c>
      <c r="D143" s="99" t="s">
        <v>242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1</v>
      </c>
      <c r="W143" s="97"/>
      <c r="X143" s="98"/>
    </row>
    <row r="144" spans="1:240" x14ac:dyDescent="0.2">
      <c r="A144" s="4"/>
      <c r="B144" s="277"/>
      <c r="C144" s="105" t="s">
        <v>243</v>
      </c>
      <c r="D144" s="99" t="s">
        <v>244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7"/>
      <c r="C145" s="105" t="s">
        <v>245</v>
      </c>
      <c r="D145" s="99" t="s">
        <v>56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7"/>
      <c r="C146" s="105" t="s">
        <v>246</v>
      </c>
      <c r="D146" s="99" t="s">
        <v>247</v>
      </c>
      <c r="E146" s="100"/>
      <c r="F146" s="97"/>
      <c r="G146" s="101"/>
      <c r="H146" s="102"/>
      <c r="I146" s="101"/>
      <c r="J146" s="97"/>
      <c r="K146" s="103"/>
      <c r="L146" s="104"/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 t="s">
        <v>248</v>
      </c>
      <c r="C147" s="278" t="s">
        <v>249</v>
      </c>
      <c r="D147" s="99" t="s">
        <v>250</v>
      </c>
      <c r="E147" s="100">
        <v>10</v>
      </c>
      <c r="F147" s="97">
        <v>7</v>
      </c>
      <c r="G147" s="101">
        <f>E147-F147</f>
        <v>3</v>
      </c>
      <c r="H147" s="102">
        <f>F147/E147</f>
        <v>0.7</v>
      </c>
      <c r="I147" s="101">
        <v>30</v>
      </c>
      <c r="J147" s="97">
        <v>6</v>
      </c>
      <c r="K147" s="103">
        <f>I147-J147</f>
        <v>24</v>
      </c>
      <c r="L147" s="104">
        <f>J147/I147</f>
        <v>0.2</v>
      </c>
      <c r="M147" s="101"/>
      <c r="N147" s="97"/>
      <c r="O147" s="103"/>
      <c r="P147" s="102"/>
      <c r="Q147" s="101"/>
      <c r="R147" s="97"/>
      <c r="S147" s="103"/>
      <c r="T147" s="104"/>
      <c r="U147" s="96">
        <v>1</v>
      </c>
      <c r="V147" s="97"/>
      <c r="W147" s="97"/>
      <c r="X147" s="98"/>
    </row>
    <row r="148" spans="1:24" x14ac:dyDescent="0.2">
      <c r="A148" s="4"/>
      <c r="B148" s="278"/>
      <c r="C148" s="278"/>
      <c r="D148" s="99" t="s">
        <v>251</v>
      </c>
      <c r="E148" s="100">
        <v>10</v>
      </c>
      <c r="F148" s="97">
        <v>4</v>
      </c>
      <c r="G148" s="101">
        <f>E148-F148</f>
        <v>6</v>
      </c>
      <c r="H148" s="102">
        <f>F148/E148</f>
        <v>0.4</v>
      </c>
      <c r="I148" s="101">
        <v>10</v>
      </c>
      <c r="J148" s="97">
        <v>3</v>
      </c>
      <c r="K148" s="103">
        <f>I148-J148</f>
        <v>7</v>
      </c>
      <c r="L148" s="104">
        <f>J148/I148</f>
        <v>0.3</v>
      </c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252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>
        <v>1</v>
      </c>
      <c r="V149" s="97"/>
      <c r="W149" s="97"/>
      <c r="X149" s="98"/>
    </row>
    <row r="150" spans="1:24" x14ac:dyDescent="0.2">
      <c r="A150" s="4"/>
      <c r="B150" s="278"/>
      <c r="C150" s="278"/>
      <c r="D150" s="99" t="s">
        <v>253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>
        <v>1</v>
      </c>
      <c r="V150" s="97"/>
      <c r="W150" s="97"/>
      <c r="X150" s="98"/>
    </row>
    <row r="151" spans="1:24" x14ac:dyDescent="0.2">
      <c r="A151" s="4"/>
      <c r="B151" s="278" t="s">
        <v>254</v>
      </c>
      <c r="C151" s="105" t="s">
        <v>255</v>
      </c>
      <c r="D151" s="99" t="s">
        <v>256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257</v>
      </c>
      <c r="D152" s="99" t="s">
        <v>47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258</v>
      </c>
      <c r="D153" s="99" t="s">
        <v>259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105" t="s">
        <v>260</v>
      </c>
      <c r="D154" s="99" t="s">
        <v>180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105" t="s">
        <v>261</v>
      </c>
      <c r="D155" s="99" t="s">
        <v>262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 t="s">
        <v>263</v>
      </c>
      <c r="D156" s="99" t="s">
        <v>264</v>
      </c>
      <c r="E156" s="100"/>
      <c r="F156" s="97"/>
      <c r="G156" s="101"/>
      <c r="H156" s="102"/>
      <c r="I156" s="101"/>
      <c r="J156" s="97"/>
      <c r="K156" s="103"/>
      <c r="L156" s="104"/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/>
      <c r="C157" s="278"/>
      <c r="D157" s="99" t="s">
        <v>265</v>
      </c>
      <c r="E157" s="100">
        <v>6</v>
      </c>
      <c r="F157" s="97">
        <v>0</v>
      </c>
      <c r="G157" s="101">
        <f>E157-F157</f>
        <v>6</v>
      </c>
      <c r="H157" s="102">
        <f>F157/E157</f>
        <v>0</v>
      </c>
      <c r="I157" s="101">
        <v>13</v>
      </c>
      <c r="J157" s="97">
        <v>3</v>
      </c>
      <c r="K157" s="103">
        <f>I157-J157</f>
        <v>10</v>
      </c>
      <c r="L157" s="104">
        <f>J157/I157</f>
        <v>0.23076923076923078</v>
      </c>
      <c r="M157" s="101"/>
      <c r="N157" s="97"/>
      <c r="O157" s="103"/>
      <c r="P157" s="102"/>
      <c r="Q157" s="101"/>
      <c r="R157" s="97"/>
      <c r="S157" s="103"/>
      <c r="T157" s="104"/>
      <c r="U157" s="96"/>
      <c r="V157" s="97">
        <v>2</v>
      </c>
      <c r="W157" s="97"/>
      <c r="X157" s="98"/>
    </row>
    <row r="158" spans="1:24" x14ac:dyDescent="0.2">
      <c r="A158" s="4"/>
      <c r="B158" s="278" t="s">
        <v>266</v>
      </c>
      <c r="C158" s="105" t="s">
        <v>267</v>
      </c>
      <c r="D158" s="99" t="s">
        <v>268</v>
      </c>
      <c r="E158" s="100">
        <v>10</v>
      </c>
      <c r="F158" s="97">
        <v>6</v>
      </c>
      <c r="G158" s="101">
        <f>E158-F158</f>
        <v>4</v>
      </c>
      <c r="H158" s="102">
        <f>F158/E158</f>
        <v>0.6</v>
      </c>
      <c r="I158" s="101">
        <v>20</v>
      </c>
      <c r="J158" s="97">
        <v>1</v>
      </c>
      <c r="K158" s="103">
        <f>I158-J158</f>
        <v>19</v>
      </c>
      <c r="L158" s="104">
        <f>J158/I158</f>
        <v>0.05</v>
      </c>
      <c r="M158" s="101"/>
      <c r="N158" s="97"/>
      <c r="O158" s="103"/>
      <c r="P158" s="102"/>
      <c r="Q158" s="101"/>
      <c r="R158" s="97"/>
      <c r="S158" s="103"/>
      <c r="T158" s="104"/>
      <c r="U158" s="96"/>
      <c r="V158" s="97">
        <v>1</v>
      </c>
      <c r="W158" s="97"/>
      <c r="X158" s="98"/>
    </row>
    <row r="159" spans="1:24" x14ac:dyDescent="0.2">
      <c r="A159" s="4"/>
      <c r="B159" s="278"/>
      <c r="C159" s="105" t="s">
        <v>269</v>
      </c>
      <c r="D159" s="99" t="s">
        <v>270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271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272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105" t="s">
        <v>273</v>
      </c>
      <c r="D162" s="99" t="s">
        <v>47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278" t="s">
        <v>274</v>
      </c>
      <c r="D163" s="99" t="s">
        <v>275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278"/>
      <c r="D164" s="99" t="s">
        <v>276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277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278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279</v>
      </c>
      <c r="D167" s="99" t="s">
        <v>47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280</v>
      </c>
      <c r="D168" s="99" t="s">
        <v>281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/>
      <c r="C169" s="105" t="s">
        <v>282</v>
      </c>
      <c r="D169" s="99" t="s">
        <v>283</v>
      </c>
      <c r="E169" s="100"/>
      <c r="F169" s="97"/>
      <c r="G169" s="101"/>
      <c r="H169" s="102"/>
      <c r="I169" s="101"/>
      <c r="J169" s="97"/>
      <c r="K169" s="103"/>
      <c r="L169" s="104"/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</row>
    <row r="170" spans="1:29" x14ac:dyDescent="0.2">
      <c r="A170" s="4"/>
      <c r="B170" s="278" t="s">
        <v>284</v>
      </c>
      <c r="C170" s="105" t="s">
        <v>285</v>
      </c>
      <c r="D170" s="99" t="s">
        <v>286</v>
      </c>
      <c r="E170" s="100">
        <v>10</v>
      </c>
      <c r="F170" s="97">
        <v>3</v>
      </c>
      <c r="G170" s="101">
        <f>E170-F170</f>
        <v>7</v>
      </c>
      <c r="H170" s="102">
        <f>F170/E170</f>
        <v>0.3</v>
      </c>
      <c r="I170" s="101">
        <v>25</v>
      </c>
      <c r="J170" s="97">
        <v>2</v>
      </c>
      <c r="K170" s="103">
        <f>I170-J170</f>
        <v>23</v>
      </c>
      <c r="L170" s="104">
        <f>J170/I170</f>
        <v>0.08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1</v>
      </c>
      <c r="W170" s="97"/>
      <c r="X170" s="98"/>
      <c r="AC170"/>
    </row>
    <row r="171" spans="1:29" x14ac:dyDescent="0.2">
      <c r="A171" s="4"/>
      <c r="B171" s="278"/>
      <c r="C171" s="278" t="s">
        <v>287</v>
      </c>
      <c r="D171" s="99" t="s">
        <v>288</v>
      </c>
      <c r="E171" s="100">
        <v>25</v>
      </c>
      <c r="F171" s="97">
        <v>18</v>
      </c>
      <c r="G171" s="101">
        <f>E171-F171</f>
        <v>7</v>
      </c>
      <c r="H171" s="102">
        <f>F171/E171</f>
        <v>0.72</v>
      </c>
      <c r="I171" s="101">
        <v>52</v>
      </c>
      <c r="J171" s="97">
        <v>9</v>
      </c>
      <c r="K171" s="103">
        <f>I171-J171</f>
        <v>43</v>
      </c>
      <c r="L171" s="104">
        <f>J171/I171</f>
        <v>0.17307692307692307</v>
      </c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5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289</v>
      </c>
      <c r="E172" s="100">
        <v>10</v>
      </c>
      <c r="F172" s="97">
        <v>4</v>
      </c>
      <c r="G172" s="101">
        <f>E172-F172</f>
        <v>6</v>
      </c>
      <c r="H172" s="102">
        <f>F172/E172</f>
        <v>0.4</v>
      </c>
      <c r="I172" s="101">
        <v>20</v>
      </c>
      <c r="J172" s="97">
        <v>7</v>
      </c>
      <c r="K172" s="103">
        <f>I172-J172</f>
        <v>13</v>
      </c>
      <c r="L172" s="104">
        <f>J172/I172</f>
        <v>0.35</v>
      </c>
      <c r="M172" s="101">
        <v>9</v>
      </c>
      <c r="N172" s="97">
        <v>0</v>
      </c>
      <c r="O172" s="103">
        <f>M172-N172</f>
        <v>9</v>
      </c>
      <c r="P172" s="102">
        <f>N172/M172</f>
        <v>0</v>
      </c>
      <c r="Q172" s="101">
        <v>18</v>
      </c>
      <c r="R172" s="97">
        <v>1</v>
      </c>
      <c r="S172" s="103">
        <f>Q172-R172</f>
        <v>17</v>
      </c>
      <c r="T172" s="104">
        <f>R172/Q172</f>
        <v>5.5555555555555552E-2</v>
      </c>
      <c r="U172" s="96">
        <v>2</v>
      </c>
      <c r="V172" s="97"/>
      <c r="W172" s="97">
        <v>1</v>
      </c>
      <c r="X172" s="98"/>
      <c r="AC172"/>
    </row>
    <row r="173" spans="1:29" x14ac:dyDescent="0.2">
      <c r="A173" s="4"/>
      <c r="B173" s="278"/>
      <c r="C173" s="278"/>
      <c r="D173" s="99" t="s">
        <v>290</v>
      </c>
      <c r="E173" s="100">
        <v>10</v>
      </c>
      <c r="F173" s="97">
        <v>7</v>
      </c>
      <c r="G173" s="101">
        <f>E173-F173</f>
        <v>3</v>
      </c>
      <c r="H173" s="102">
        <f>F173/E173</f>
        <v>0.7</v>
      </c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2</v>
      </c>
      <c r="W173" s="97"/>
      <c r="X173" s="98"/>
      <c r="AC173"/>
    </row>
    <row r="174" spans="1:29" x14ac:dyDescent="0.2">
      <c r="A174" s="4"/>
      <c r="B174" s="278"/>
      <c r="C174" s="278"/>
      <c r="D174" s="99" t="s">
        <v>291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>
        <v>1</v>
      </c>
      <c r="W174" s="97"/>
      <c r="X174" s="98"/>
    </row>
    <row r="175" spans="1:29" x14ac:dyDescent="0.2">
      <c r="A175" s="4"/>
      <c r="B175" s="278"/>
      <c r="C175" s="278"/>
      <c r="D175" s="99" t="s">
        <v>292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>
        <v>1</v>
      </c>
      <c r="W175" s="97"/>
      <c r="X175" s="98"/>
    </row>
    <row r="176" spans="1:29" x14ac:dyDescent="0.2">
      <c r="A176" s="4"/>
      <c r="B176" s="278"/>
      <c r="C176" s="278"/>
      <c r="D176" s="99" t="s">
        <v>293</v>
      </c>
      <c r="E176" s="100">
        <v>20</v>
      </c>
      <c r="F176" s="97">
        <v>12</v>
      </c>
      <c r="G176" s="101">
        <f>E176-F176</f>
        <v>8</v>
      </c>
      <c r="H176" s="102">
        <f>F176/E176</f>
        <v>0.6</v>
      </c>
      <c r="I176" s="101">
        <v>30</v>
      </c>
      <c r="J176" s="97">
        <v>8</v>
      </c>
      <c r="K176" s="103">
        <f>I176-J176</f>
        <v>22</v>
      </c>
      <c r="L176" s="104">
        <f>J176/I176</f>
        <v>0.26666666666666666</v>
      </c>
      <c r="M176" s="101"/>
      <c r="N176" s="97"/>
      <c r="O176" s="103"/>
      <c r="P176" s="102"/>
      <c r="Q176" s="101"/>
      <c r="R176" s="97"/>
      <c r="S176" s="103"/>
      <c r="T176" s="104"/>
      <c r="U176" s="96">
        <v>1</v>
      </c>
      <c r="V176" s="97">
        <v>7</v>
      </c>
      <c r="W176" s="97"/>
      <c r="X176" s="98">
        <v>1</v>
      </c>
    </row>
    <row r="177" spans="1:240" x14ac:dyDescent="0.2">
      <c r="A177" s="4"/>
      <c r="B177" s="278"/>
      <c r="C177" s="105" t="s">
        <v>294</v>
      </c>
      <c r="D177" s="99" t="s">
        <v>295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/>
      <c r="W177" s="97"/>
      <c r="X177" s="98"/>
    </row>
    <row r="178" spans="1:240" x14ac:dyDescent="0.2">
      <c r="A178" s="4"/>
      <c r="B178" s="278"/>
      <c r="C178" s="105" t="s">
        <v>296</v>
      </c>
      <c r="D178" s="99" t="s">
        <v>47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4"/>
      <c r="B179" s="278"/>
      <c r="C179" s="105" t="s">
        <v>297</v>
      </c>
      <c r="D179" s="99" t="s">
        <v>298</v>
      </c>
      <c r="E179" s="100">
        <v>12</v>
      </c>
      <c r="F179" s="97">
        <v>3</v>
      </c>
      <c r="G179" s="101">
        <f>E179-F179</f>
        <v>9</v>
      </c>
      <c r="H179" s="102">
        <f>F179/E179</f>
        <v>0.25</v>
      </c>
      <c r="I179" s="101">
        <v>29</v>
      </c>
      <c r="J179" s="97">
        <v>11</v>
      </c>
      <c r="K179" s="103">
        <f>I179-J179</f>
        <v>18</v>
      </c>
      <c r="L179" s="104">
        <f>J179/I179</f>
        <v>0.37931034482758619</v>
      </c>
      <c r="M179" s="101">
        <v>2</v>
      </c>
      <c r="N179" s="97">
        <v>0</v>
      </c>
      <c r="O179" s="103">
        <f>M179-N179</f>
        <v>2</v>
      </c>
      <c r="P179" s="102">
        <f>N179/M179</f>
        <v>0</v>
      </c>
      <c r="Q179" s="101">
        <v>2</v>
      </c>
      <c r="R179" s="97">
        <v>0</v>
      </c>
      <c r="S179" s="103">
        <f>Q179-R179</f>
        <v>2</v>
      </c>
      <c r="T179" s="102">
        <f>R179/Q179</f>
        <v>0</v>
      </c>
      <c r="U179" s="96">
        <v>2</v>
      </c>
      <c r="V179" s="97">
        <v>5</v>
      </c>
      <c r="W179" s="97">
        <v>2</v>
      </c>
      <c r="X179" s="98"/>
    </row>
    <row r="180" spans="1:240" x14ac:dyDescent="0.2">
      <c r="A180" s="4"/>
      <c r="B180" s="278"/>
      <c r="C180" s="105" t="s">
        <v>299</v>
      </c>
      <c r="D180" s="99" t="s">
        <v>300</v>
      </c>
      <c r="E180" s="100"/>
      <c r="F180" s="97"/>
      <c r="G180" s="101"/>
      <c r="H180" s="102"/>
      <c r="I180" s="101"/>
      <c r="J180" s="97"/>
      <c r="K180" s="103"/>
      <c r="L180" s="104"/>
      <c r="M180" s="101"/>
      <c r="N180" s="97"/>
      <c r="O180" s="103"/>
      <c r="P180" s="102"/>
      <c r="Q180" s="101"/>
      <c r="R180" s="97"/>
      <c r="S180" s="103"/>
      <c r="T180" s="104"/>
      <c r="U180" s="96"/>
      <c r="V180" s="97"/>
      <c r="W180" s="97"/>
      <c r="X180" s="98"/>
    </row>
    <row r="181" spans="1:240" x14ac:dyDescent="0.2">
      <c r="A181" s="279" t="s">
        <v>301</v>
      </c>
      <c r="B181" s="279"/>
      <c r="C181" s="279"/>
      <c r="D181" s="279"/>
      <c r="E181" s="58">
        <f>SUM(E138:E180)</f>
        <v>148</v>
      </c>
      <c r="F181" s="59">
        <f>SUM(F138:F180)</f>
        <v>75</v>
      </c>
      <c r="G181" s="59">
        <f>E181-F181</f>
        <v>73</v>
      </c>
      <c r="H181" s="24">
        <f>F181/E181</f>
        <v>0.5067567567567568</v>
      </c>
      <c r="I181" s="59">
        <f>SUM(I138:I180)</f>
        <v>274</v>
      </c>
      <c r="J181" s="59">
        <f>SUM(J138:J180)</f>
        <v>54</v>
      </c>
      <c r="K181" s="23">
        <f>I181-J181</f>
        <v>220</v>
      </c>
      <c r="L181" s="60">
        <f>J181/I181</f>
        <v>0.19708029197080293</v>
      </c>
      <c r="M181" s="59">
        <f>SUM(M138:M180)</f>
        <v>11</v>
      </c>
      <c r="N181" s="59">
        <f>SUM(N138:N180)</f>
        <v>0</v>
      </c>
      <c r="O181" s="23">
        <f>M181-N181</f>
        <v>11</v>
      </c>
      <c r="P181" s="24">
        <f>N181/M181</f>
        <v>0</v>
      </c>
      <c r="Q181" s="59">
        <f>SUM(Q138:Q180)</f>
        <v>20</v>
      </c>
      <c r="R181" s="59">
        <f>SUM(R138:R180)</f>
        <v>1</v>
      </c>
      <c r="S181" s="23">
        <f>Q181-R181</f>
        <v>19</v>
      </c>
      <c r="T181" s="60">
        <f>R181/Q181</f>
        <v>0.05</v>
      </c>
      <c r="U181" s="58">
        <f>SUM(U138:U180)</f>
        <v>8</v>
      </c>
      <c r="V181" s="59">
        <f>SUM(V138:V180)</f>
        <v>29</v>
      </c>
      <c r="W181" s="59">
        <f>SUM(W138:W180)</f>
        <v>3</v>
      </c>
      <c r="X181" s="62">
        <f>SUM(X138:X180)</f>
        <v>1</v>
      </c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</row>
    <row r="182" spans="1:240" x14ac:dyDescent="0.2">
      <c r="A182" s="274" t="s">
        <v>302</v>
      </c>
      <c r="B182" s="280" t="s">
        <v>303</v>
      </c>
      <c r="C182" s="106" t="s">
        <v>304</v>
      </c>
      <c r="D182" s="107" t="s">
        <v>305</v>
      </c>
      <c r="E182" s="108">
        <v>30</v>
      </c>
      <c r="F182" s="109">
        <v>13</v>
      </c>
      <c r="G182" s="110">
        <f>E182-F182</f>
        <v>17</v>
      </c>
      <c r="H182" s="111">
        <f>F182/E182</f>
        <v>0.43333333333333335</v>
      </c>
      <c r="I182" s="110">
        <v>40</v>
      </c>
      <c r="J182" s="109">
        <v>7</v>
      </c>
      <c r="K182" s="112">
        <f>I182-J182</f>
        <v>33</v>
      </c>
      <c r="L182" s="113">
        <f>J182/I182</f>
        <v>0.17499999999999999</v>
      </c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306</v>
      </c>
      <c r="D183" s="107" t="s">
        <v>307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308</v>
      </c>
      <c r="D184" s="107" t="s">
        <v>47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/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106" t="s">
        <v>309</v>
      </c>
      <c r="D185" s="107" t="s">
        <v>310</v>
      </c>
      <c r="E185" s="120"/>
      <c r="F185" s="115"/>
      <c r="G185" s="114"/>
      <c r="H185" s="117"/>
      <c r="I185" s="114"/>
      <c r="J185" s="115"/>
      <c r="K185" s="116"/>
      <c r="L185" s="118"/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106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 t="s">
        <v>311</v>
      </c>
      <c r="D186" s="107" t="s">
        <v>312</v>
      </c>
      <c r="E186" s="120">
        <v>13</v>
      </c>
      <c r="F186" s="115">
        <v>11</v>
      </c>
      <c r="G186" s="114">
        <f>E186-F186</f>
        <v>2</v>
      </c>
      <c r="H186" s="117">
        <f>F186/E186</f>
        <v>0.84615384615384615</v>
      </c>
      <c r="I186" s="114">
        <v>20</v>
      </c>
      <c r="J186" s="115">
        <v>9</v>
      </c>
      <c r="K186" s="116">
        <f>I186-J186</f>
        <v>11</v>
      </c>
      <c r="L186" s="118">
        <f>J186/I186</f>
        <v>0.45</v>
      </c>
      <c r="M186" s="114"/>
      <c r="N186" s="115"/>
      <c r="O186" s="116"/>
      <c r="P186" s="117"/>
      <c r="Q186" s="114"/>
      <c r="R186" s="115"/>
      <c r="S186" s="116"/>
      <c r="T186" s="118"/>
      <c r="U186" s="115">
        <v>1</v>
      </c>
      <c r="V186" s="115">
        <v>3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313</v>
      </c>
      <c r="E187" s="120"/>
      <c r="F187" s="115"/>
      <c r="G187" s="114"/>
      <c r="H187" s="117"/>
      <c r="I187" s="114"/>
      <c r="J187" s="115"/>
      <c r="K187" s="116"/>
      <c r="L187" s="118"/>
      <c r="M187" s="114">
        <v>1</v>
      </c>
      <c r="N187" s="115">
        <v>0</v>
      </c>
      <c r="O187" s="116">
        <f>M187-N187</f>
        <v>1</v>
      </c>
      <c r="P187" s="117">
        <f>N187/M187</f>
        <v>0</v>
      </c>
      <c r="Q187" s="114">
        <v>14</v>
      </c>
      <c r="R187" s="115">
        <v>0</v>
      </c>
      <c r="S187" s="116">
        <f>Q187-R187</f>
        <v>14</v>
      </c>
      <c r="T187" s="118">
        <f>R187/Q187</f>
        <v>0</v>
      </c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 t="s">
        <v>314</v>
      </c>
      <c r="C188" s="280" t="s">
        <v>315</v>
      </c>
      <c r="D188" s="107" t="s">
        <v>316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>
        <v>1</v>
      </c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40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>
        <v>1</v>
      </c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317</v>
      </c>
      <c r="E190" s="120"/>
      <c r="F190" s="115"/>
      <c r="G190" s="114"/>
      <c r="H190" s="117"/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191</v>
      </c>
      <c r="E191" s="120">
        <v>50</v>
      </c>
      <c r="F191" s="115">
        <v>20</v>
      </c>
      <c r="G191" s="114">
        <f>E191-F191</f>
        <v>30</v>
      </c>
      <c r="H191" s="117">
        <f>F191/E191</f>
        <v>0.4</v>
      </c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/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318</v>
      </c>
      <c r="E192" s="120">
        <v>66</v>
      </c>
      <c r="F192" s="115">
        <v>32</v>
      </c>
      <c r="G192" s="114">
        <f>E192-F192</f>
        <v>34</v>
      </c>
      <c r="H192" s="117">
        <f>F192/E192</f>
        <v>0.48484848484848486</v>
      </c>
      <c r="I192" s="114">
        <v>96</v>
      </c>
      <c r="J192" s="115">
        <v>56</v>
      </c>
      <c r="K192" s="116">
        <f>I192-J192</f>
        <v>40</v>
      </c>
      <c r="L192" s="118">
        <f>J192/I192</f>
        <v>0.58333333333333337</v>
      </c>
      <c r="M192" s="114">
        <v>14</v>
      </c>
      <c r="N192" s="115">
        <v>2</v>
      </c>
      <c r="O192" s="116">
        <f>M192-N192</f>
        <v>12</v>
      </c>
      <c r="P192" s="117">
        <f>N192/M192</f>
        <v>0.14285714285714285</v>
      </c>
      <c r="Q192" s="114"/>
      <c r="R192" s="115"/>
      <c r="S192" s="116"/>
      <c r="T192" s="118"/>
      <c r="U192" s="115">
        <v>14</v>
      </c>
      <c r="V192" s="115">
        <v>28</v>
      </c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526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1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319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1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280"/>
      <c r="D195" s="107" t="s">
        <v>320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280"/>
      <c r="D196" s="107" t="s">
        <v>321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>
        <v>3</v>
      </c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322</v>
      </c>
      <c r="D197" s="107" t="s">
        <v>323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324</v>
      </c>
      <c r="D198" s="107" t="s">
        <v>61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106" t="s">
        <v>325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106" t="s">
        <v>326</v>
      </c>
      <c r="D200" s="107" t="s">
        <v>86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327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280" t="s">
        <v>328</v>
      </c>
      <c r="D202" s="107" t="s">
        <v>329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1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280"/>
      <c r="D203" s="107" t="s">
        <v>330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331</v>
      </c>
      <c r="D204" s="107" t="s">
        <v>47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>
        <v>4</v>
      </c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332</v>
      </c>
      <c r="D205" s="107" t="s">
        <v>47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333</v>
      </c>
      <c r="D206" s="107" t="s">
        <v>334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335</v>
      </c>
      <c r="D207" s="107" t="s">
        <v>336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337</v>
      </c>
      <c r="D208" s="107" t="s">
        <v>169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28" x14ac:dyDescent="0.2">
      <c r="A209" s="274"/>
      <c r="B209" s="280"/>
      <c r="C209" s="106" t="s">
        <v>338</v>
      </c>
      <c r="D209" s="107" t="s">
        <v>339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>
        <v>1</v>
      </c>
      <c r="V209" s="115">
        <v>1</v>
      </c>
      <c r="W209" s="115"/>
      <c r="X209" s="119"/>
      <c r="Y209"/>
      <c r="Z209"/>
      <c r="AA209"/>
      <c r="AB209"/>
    </row>
    <row r="210" spans="1:28" x14ac:dyDescent="0.2">
      <c r="A210" s="274"/>
      <c r="B210" s="280" t="s">
        <v>340</v>
      </c>
      <c r="C210" s="106" t="s">
        <v>341</v>
      </c>
      <c r="D210" s="107" t="s">
        <v>342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28" x14ac:dyDescent="0.2">
      <c r="A211" s="274"/>
      <c r="B211" s="280"/>
      <c r="C211" s="106" t="s">
        <v>343</v>
      </c>
      <c r="D211" s="107" t="s">
        <v>344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>
        <v>1</v>
      </c>
      <c r="V211" s="115">
        <v>2</v>
      </c>
      <c r="W211" s="115"/>
      <c r="X211" s="119"/>
      <c r="Y211"/>
      <c r="Z211"/>
      <c r="AA211"/>
      <c r="AB211"/>
    </row>
    <row r="212" spans="1:28" x14ac:dyDescent="0.2">
      <c r="A212" s="274"/>
      <c r="B212" s="280"/>
      <c r="C212" s="106" t="s">
        <v>345</v>
      </c>
      <c r="D212" s="107" t="s">
        <v>180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28" x14ac:dyDescent="0.2">
      <c r="A213" s="274"/>
      <c r="B213" s="280"/>
      <c r="C213" s="106" t="s">
        <v>346</v>
      </c>
      <c r="D213" s="107" t="s">
        <v>347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28" x14ac:dyDescent="0.2">
      <c r="A214" s="274"/>
      <c r="B214" s="280"/>
      <c r="C214" s="106" t="s">
        <v>348</v>
      </c>
      <c r="D214" s="107" t="s">
        <v>349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28" x14ac:dyDescent="0.2">
      <c r="A215" s="274"/>
      <c r="B215" s="280"/>
      <c r="C215" s="106" t="s">
        <v>350</v>
      </c>
      <c r="D215" s="107" t="s">
        <v>351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28" x14ac:dyDescent="0.2">
      <c r="A216" s="274"/>
      <c r="B216" s="280"/>
      <c r="C216" s="280" t="s">
        <v>352</v>
      </c>
      <c r="D216" s="107" t="s">
        <v>353</v>
      </c>
      <c r="E216" s="120">
        <v>10</v>
      </c>
      <c r="F216" s="115">
        <v>10</v>
      </c>
      <c r="G216" s="114">
        <f>E216-F216</f>
        <v>0</v>
      </c>
      <c r="H216" s="117">
        <f>F216/E216</f>
        <v>1</v>
      </c>
      <c r="I216" s="114">
        <v>10</v>
      </c>
      <c r="J216" s="115">
        <v>10</v>
      </c>
      <c r="K216" s="116">
        <f>I216-J216</f>
        <v>0</v>
      </c>
      <c r="L216" s="118">
        <f>J216/I216</f>
        <v>1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28" x14ac:dyDescent="0.2">
      <c r="A217" s="274"/>
      <c r="B217" s="280"/>
      <c r="C217" s="280"/>
      <c r="D217" s="107" t="s">
        <v>354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28" x14ac:dyDescent="0.2">
      <c r="A218" s="274"/>
      <c r="B218" s="280" t="s">
        <v>355</v>
      </c>
      <c r="C218" s="106" t="s">
        <v>356</v>
      </c>
      <c r="D218" s="107" t="s">
        <v>357</v>
      </c>
      <c r="E218" s="120">
        <v>1</v>
      </c>
      <c r="F218" s="115">
        <v>1</v>
      </c>
      <c r="G218" s="114">
        <f>E218-F218</f>
        <v>0</v>
      </c>
      <c r="H218" s="117">
        <f>F218/E218</f>
        <v>1</v>
      </c>
      <c r="I218" s="114">
        <v>10</v>
      </c>
      <c r="J218" s="115">
        <v>2</v>
      </c>
      <c r="K218" s="116">
        <f>I218-J218</f>
        <v>8</v>
      </c>
      <c r="L218" s="118">
        <f>J218/I218</f>
        <v>0.2</v>
      </c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28" x14ac:dyDescent="0.2">
      <c r="A219" s="274"/>
      <c r="B219" s="280"/>
      <c r="C219" s="106" t="s">
        <v>358</v>
      </c>
      <c r="D219" s="107" t="s">
        <v>359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28" x14ac:dyDescent="0.2">
      <c r="A220" s="274"/>
      <c r="B220" s="280"/>
      <c r="C220" s="106" t="s">
        <v>360</v>
      </c>
      <c r="D220" s="107" t="s">
        <v>361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28" x14ac:dyDescent="0.2">
      <c r="A221" s="274"/>
      <c r="B221" s="280"/>
      <c r="C221" s="106" t="s">
        <v>362</v>
      </c>
      <c r="D221" s="107" t="s">
        <v>290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28" x14ac:dyDescent="0.2">
      <c r="A222" s="274"/>
      <c r="B222" s="280"/>
      <c r="C222" s="106" t="s">
        <v>363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28" x14ac:dyDescent="0.2">
      <c r="A223" s="274"/>
      <c r="B223" s="280"/>
      <c r="C223" s="106" t="s">
        <v>364</v>
      </c>
      <c r="D223" s="107" t="s">
        <v>89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</row>
    <row r="224" spans="1:28" x14ac:dyDescent="0.2">
      <c r="A224" s="274"/>
      <c r="B224" s="280"/>
      <c r="C224" s="106" t="s">
        <v>365</v>
      </c>
      <c r="D224" s="107" t="s">
        <v>47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</row>
    <row r="225" spans="1:38" x14ac:dyDescent="0.2">
      <c r="A225" s="274"/>
      <c r="B225" s="280"/>
      <c r="C225" s="106" t="s">
        <v>366</v>
      </c>
      <c r="D225" s="107" t="s">
        <v>367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2</v>
      </c>
      <c r="W225" s="115"/>
      <c r="X225" s="119"/>
      <c r="Y225"/>
      <c r="Z225"/>
      <c r="AA225"/>
      <c r="AB225"/>
    </row>
    <row r="226" spans="1:38" x14ac:dyDescent="0.2">
      <c r="A226" s="274"/>
      <c r="B226" s="280"/>
      <c r="C226" s="280" t="s">
        <v>368</v>
      </c>
      <c r="D226" s="107" t="s">
        <v>369</v>
      </c>
      <c r="E226" s="120">
        <v>10</v>
      </c>
      <c r="F226" s="115">
        <v>8</v>
      </c>
      <c r="G226" s="114">
        <f>E226-F226</f>
        <v>2</v>
      </c>
      <c r="H226" s="117">
        <f>F226/E226</f>
        <v>0.8</v>
      </c>
      <c r="I226" s="114">
        <v>9</v>
      </c>
      <c r="J226" s="115">
        <v>7</v>
      </c>
      <c r="K226" s="116">
        <f>I226-J226</f>
        <v>2</v>
      </c>
      <c r="L226" s="118">
        <f>J226/I226</f>
        <v>0.77777777777777779</v>
      </c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280"/>
      <c r="D227" s="107" t="s">
        <v>370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74"/>
      <c r="B228" s="280"/>
      <c r="C228" s="106" t="s">
        <v>371</v>
      </c>
      <c r="D228" s="107" t="s">
        <v>159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74"/>
      <c r="B229" s="280"/>
      <c r="C229" s="106" t="s">
        <v>372</v>
      </c>
      <c r="D229" s="107" t="s">
        <v>47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373</v>
      </c>
      <c r="D230" s="107" t="s">
        <v>374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>
        <v>1</v>
      </c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375</v>
      </c>
      <c r="D231" s="107" t="s">
        <v>376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38" x14ac:dyDescent="0.2">
      <c r="A232" s="274"/>
      <c r="B232" s="280"/>
      <c r="C232" s="106" t="s">
        <v>377</v>
      </c>
      <c r="D232" s="107" t="s">
        <v>378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106" t="s">
        <v>379</v>
      </c>
      <c r="D233" s="107" t="s">
        <v>256</v>
      </c>
      <c r="E233" s="120"/>
      <c r="F233" s="115"/>
      <c r="G233" s="114"/>
      <c r="H233" s="117"/>
      <c r="I233" s="114"/>
      <c r="J233" s="115"/>
      <c r="K233" s="116"/>
      <c r="L233" s="118"/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 t="s">
        <v>380</v>
      </c>
      <c r="C234" s="280" t="s">
        <v>381</v>
      </c>
      <c r="D234" s="107" t="s">
        <v>382</v>
      </c>
      <c r="E234" s="120"/>
      <c r="F234" s="115"/>
      <c r="G234" s="114"/>
      <c r="H234" s="117"/>
      <c r="I234" s="114"/>
      <c r="J234" s="115"/>
      <c r="K234" s="116"/>
      <c r="L234" s="118"/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136</v>
      </c>
      <c r="E235" s="120">
        <v>20</v>
      </c>
      <c r="F235" s="115">
        <v>7</v>
      </c>
      <c r="G235" s="114">
        <f>E235-F235</f>
        <v>13</v>
      </c>
      <c r="H235" s="117">
        <f>F235/E235</f>
        <v>0.35</v>
      </c>
      <c r="I235" s="114">
        <v>60</v>
      </c>
      <c r="J235" s="115">
        <v>4</v>
      </c>
      <c r="K235" s="116">
        <f>I235-J235</f>
        <v>56</v>
      </c>
      <c r="L235" s="118">
        <f>J235/I235</f>
        <v>6.6666666666666666E-2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280"/>
      <c r="D236" s="107" t="s">
        <v>71</v>
      </c>
      <c r="E236" s="120">
        <v>4</v>
      </c>
      <c r="F236" s="115">
        <v>2</v>
      </c>
      <c r="G236" s="114">
        <f>E236-F236</f>
        <v>2</v>
      </c>
      <c r="H236" s="117">
        <f>F236/E236</f>
        <v>0.5</v>
      </c>
      <c r="I236" s="114">
        <v>14</v>
      </c>
      <c r="J236" s="115">
        <v>1</v>
      </c>
      <c r="K236" s="116">
        <f>I236-J236</f>
        <v>13</v>
      </c>
      <c r="L236" s="118">
        <f>J236/I236</f>
        <v>7.1428571428571425E-2</v>
      </c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280"/>
      <c r="D237" s="107" t="s">
        <v>383</v>
      </c>
      <c r="E237" s="120">
        <v>2</v>
      </c>
      <c r="F237" s="115">
        <v>0</v>
      </c>
      <c r="G237" s="114">
        <f>E237-F237</f>
        <v>2</v>
      </c>
      <c r="H237" s="117">
        <f>F237/E237</f>
        <v>0</v>
      </c>
      <c r="I237" s="114">
        <v>4</v>
      </c>
      <c r="J237" s="115">
        <v>3</v>
      </c>
      <c r="K237" s="116">
        <f>I237-J237</f>
        <v>1</v>
      </c>
      <c r="L237" s="118">
        <f>J237/I237</f>
        <v>0.75</v>
      </c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384</v>
      </c>
      <c r="D238" s="107" t="s">
        <v>385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386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387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/>
      <c r="Y240"/>
      <c r="Z240"/>
      <c r="AA240"/>
      <c r="AB240"/>
    </row>
    <row r="241" spans="1:240" x14ac:dyDescent="0.2">
      <c r="A241" s="274"/>
      <c r="B241" s="280"/>
      <c r="C241" s="106" t="s">
        <v>388</v>
      </c>
      <c r="D241" s="107" t="s">
        <v>256</v>
      </c>
      <c r="E241" s="120"/>
      <c r="F241" s="115"/>
      <c r="G241" s="114"/>
      <c r="H241" s="117"/>
      <c r="I241" s="114"/>
      <c r="J241" s="115"/>
      <c r="K241" s="116"/>
      <c r="L241" s="118"/>
      <c r="M241" s="114"/>
      <c r="N241" s="115"/>
      <c r="O241" s="116"/>
      <c r="P241" s="117"/>
      <c r="Q241" s="114"/>
      <c r="R241" s="115"/>
      <c r="S241" s="116"/>
      <c r="T241" s="118"/>
      <c r="U241" s="115"/>
      <c r="V241" s="115"/>
      <c r="W241" s="115"/>
      <c r="X241" s="119"/>
      <c r="Y241"/>
      <c r="Z241"/>
      <c r="AA241"/>
      <c r="AB241"/>
    </row>
    <row r="242" spans="1:240" x14ac:dyDescent="0.2">
      <c r="A242" s="274"/>
      <c r="B242" s="280"/>
      <c r="C242" s="106" t="s">
        <v>389</v>
      </c>
      <c r="D242" s="107" t="s">
        <v>47</v>
      </c>
      <c r="E242" s="120"/>
      <c r="F242" s="115"/>
      <c r="G242" s="114"/>
      <c r="H242" s="117"/>
      <c r="I242" s="114"/>
      <c r="J242" s="115"/>
      <c r="K242" s="116"/>
      <c r="L242" s="118"/>
      <c r="M242" s="114"/>
      <c r="N242" s="115"/>
      <c r="O242" s="116"/>
      <c r="P242" s="117"/>
      <c r="Q242" s="114"/>
      <c r="R242" s="115"/>
      <c r="S242" s="116"/>
      <c r="T242" s="118"/>
      <c r="U242" s="115"/>
      <c r="V242" s="115"/>
      <c r="W242" s="115"/>
      <c r="X242" s="119"/>
      <c r="Y242"/>
      <c r="Z242"/>
      <c r="AA242"/>
      <c r="AB242"/>
    </row>
    <row r="243" spans="1:240" ht="14.65" customHeight="1" x14ac:dyDescent="0.2">
      <c r="A243" s="1" t="s">
        <v>390</v>
      </c>
      <c r="B243" s="1"/>
      <c r="C243" s="1"/>
      <c r="D243" s="1"/>
      <c r="E243" s="58">
        <f>SUM(E182:E242)</f>
        <v>206</v>
      </c>
      <c r="F243" s="59">
        <f>SUM(F182:F242)</f>
        <v>104</v>
      </c>
      <c r="G243" s="59">
        <f>E243-F243</f>
        <v>102</v>
      </c>
      <c r="H243" s="24">
        <f>F243/E243</f>
        <v>0.50485436893203883</v>
      </c>
      <c r="I243" s="59">
        <f>SUM(I182:I242)</f>
        <v>263</v>
      </c>
      <c r="J243" s="59">
        <f>SUM(J182:J242)</f>
        <v>99</v>
      </c>
      <c r="K243" s="59">
        <f>I243-J243</f>
        <v>164</v>
      </c>
      <c r="L243" s="60">
        <f>J243/I243</f>
        <v>0.37642585551330798</v>
      </c>
      <c r="M243" s="59">
        <f>SUM(M182:M242)</f>
        <v>15</v>
      </c>
      <c r="N243" s="59">
        <f>SUM(N182:N242)</f>
        <v>2</v>
      </c>
      <c r="O243" s="59">
        <f>M243-N243</f>
        <v>13</v>
      </c>
      <c r="P243" s="24">
        <f>N243/M243</f>
        <v>0.13333333333333333</v>
      </c>
      <c r="Q243" s="59">
        <f>SUM(Q182:Q242)</f>
        <v>14</v>
      </c>
      <c r="R243" s="59">
        <f>SUM(R182:R242)</f>
        <v>0</v>
      </c>
      <c r="S243" s="59">
        <f>Q243-R243</f>
        <v>14</v>
      </c>
      <c r="T243" s="60">
        <f>R243/Q243</f>
        <v>0</v>
      </c>
      <c r="U243" s="59">
        <f>SUM(U182:U242)</f>
        <v>17</v>
      </c>
      <c r="V243" s="59">
        <f>SUM(V182:V242)</f>
        <v>157</v>
      </c>
      <c r="W243" s="59">
        <f>SUM(W182:W242)</f>
        <v>0</v>
      </c>
      <c r="X243" s="62">
        <f>SUM(X182:X242)</f>
        <v>0</v>
      </c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14.65" customHeight="1" x14ac:dyDescent="0.2">
      <c r="A244" s="1" t="s">
        <v>391</v>
      </c>
      <c r="B244" s="1">
        <f>B82+B137+B181+B243</f>
        <v>0</v>
      </c>
      <c r="C244" s="1" t="e">
        <f>C73+C128+C173+C243</f>
        <v>#VALUE!</v>
      </c>
      <c r="D244" s="1" t="e">
        <f>D73+D128+D173+D243</f>
        <v>#VALUE!</v>
      </c>
      <c r="E244" s="121">
        <f>E82+E137+E181+E243</f>
        <v>1085</v>
      </c>
      <c r="F244" s="122">
        <f>F82+F137+F181+F243</f>
        <v>738</v>
      </c>
      <c r="G244" s="122">
        <f>G82+G137+G181+G243</f>
        <v>347</v>
      </c>
      <c r="H244" s="123">
        <f>F244/E244</f>
        <v>0.68018433179723503</v>
      </c>
      <c r="I244" s="122">
        <f>I82+I137+I181+I243</f>
        <v>1489</v>
      </c>
      <c r="J244" s="122">
        <f>J82+J137+J181+J243</f>
        <v>624</v>
      </c>
      <c r="K244" s="122">
        <f>K82+K137+K181+K243</f>
        <v>865</v>
      </c>
      <c r="L244" s="124">
        <f>J244/I244</f>
        <v>0.41907320349227667</v>
      </c>
      <c r="M244" s="122">
        <f>M82+M137+M181+M243</f>
        <v>44</v>
      </c>
      <c r="N244" s="122">
        <f>N82+N137+N181+N243</f>
        <v>15</v>
      </c>
      <c r="O244" s="122">
        <f>O82+O137+O181+O243</f>
        <v>29</v>
      </c>
      <c r="P244" s="123">
        <f>N244/M244</f>
        <v>0.34090909090909088</v>
      </c>
      <c r="Q244" s="122">
        <f>Q82+Q137+Q181+Q243</f>
        <v>59</v>
      </c>
      <c r="R244" s="122">
        <f>R82+R137+R181+R243</f>
        <v>13</v>
      </c>
      <c r="S244" s="122">
        <f>S82+S137+S181+S243</f>
        <v>46</v>
      </c>
      <c r="T244" s="124">
        <f>R244/Q244</f>
        <v>0.22033898305084745</v>
      </c>
      <c r="U244" s="121">
        <f>U82+U137+U181+U243</f>
        <v>48</v>
      </c>
      <c r="V244" s="122">
        <f>V82+V137+V181+V243</f>
        <v>251</v>
      </c>
      <c r="W244" s="122">
        <f>W82+W137+W181+W243</f>
        <v>5</v>
      </c>
      <c r="X244" s="125">
        <f>X82+X137+X181+X243</f>
        <v>11</v>
      </c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4.65" customHeight="1" x14ac:dyDescent="0.2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15"/>
      <c r="P245" s="126"/>
      <c r="Q245" s="15"/>
      <c r="R245" s="15"/>
      <c r="S245" s="15"/>
      <c r="T245" s="127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x14ac:dyDescent="0.2">
      <c r="A246" s="16"/>
      <c r="C246" s="16"/>
      <c r="E246" s="15"/>
      <c r="F246" s="15"/>
      <c r="G246" s="15"/>
      <c r="H246" s="126"/>
      <c r="I246" s="15"/>
      <c r="J246" s="15"/>
      <c r="K246" s="15"/>
      <c r="L246" s="15"/>
      <c r="M246" s="15"/>
      <c r="N246" s="15"/>
      <c r="O246" s="15"/>
      <c r="P246" s="126"/>
      <c r="Q246" s="15"/>
      <c r="R246" s="15"/>
      <c r="S246" s="15"/>
      <c r="T246" s="127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1.75" customHeight="1" x14ac:dyDescent="0.2">
      <c r="A247" s="282" t="s">
        <v>0</v>
      </c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9.350000000000001" customHeight="1" x14ac:dyDescent="0.2">
      <c r="A248" s="283" t="s">
        <v>1</v>
      </c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9.350000000000001" customHeight="1" x14ac:dyDescent="0.2">
      <c r="A249" s="283" t="s">
        <v>392</v>
      </c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20.25" x14ac:dyDescent="0.2">
      <c r="A250" s="284" t="s">
        <v>534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8.2" customHeight="1" x14ac:dyDescent="0.2">
      <c r="A251" s="285" t="s">
        <v>394</v>
      </c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30" customHeight="1" x14ac:dyDescent="0.2">
      <c r="A252" s="286" t="s">
        <v>395</v>
      </c>
      <c r="B252" s="286" t="s">
        <v>5</v>
      </c>
      <c r="C252" s="286" t="s">
        <v>6</v>
      </c>
      <c r="D252" s="286" t="s">
        <v>7</v>
      </c>
      <c r="E252" s="287" t="s">
        <v>8</v>
      </c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5" t="s">
        <v>396</v>
      </c>
      <c r="V252" s="5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4.65" customHeight="1" x14ac:dyDescent="0.2">
      <c r="A253" s="286"/>
      <c r="B253" s="286"/>
      <c r="C253" s="286"/>
      <c r="D253" s="286"/>
      <c r="E253" s="287" t="s">
        <v>10</v>
      </c>
      <c r="F253" s="287"/>
      <c r="G253" s="287"/>
      <c r="H253" s="287"/>
      <c r="I253" s="287"/>
      <c r="J253" s="287"/>
      <c r="K253" s="287"/>
      <c r="L253" s="287"/>
      <c r="M253" s="287" t="s">
        <v>11</v>
      </c>
      <c r="N253" s="287"/>
      <c r="O253" s="287"/>
      <c r="P253" s="287"/>
      <c r="Q253" s="287"/>
      <c r="R253" s="287"/>
      <c r="S253" s="287"/>
      <c r="T253" s="287"/>
      <c r="U253" s="288" t="s">
        <v>10</v>
      </c>
      <c r="V253" s="288"/>
      <c r="W253" s="5" t="s">
        <v>12</v>
      </c>
      <c r="X253" s="5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4.65" customHeight="1" x14ac:dyDescent="0.2">
      <c r="A254" s="286"/>
      <c r="B254" s="286"/>
      <c r="C254" s="286"/>
      <c r="D254" s="286"/>
      <c r="E254" s="287" t="s">
        <v>13</v>
      </c>
      <c r="F254" s="287"/>
      <c r="G254" s="287"/>
      <c r="H254" s="287"/>
      <c r="I254" s="287" t="s">
        <v>14</v>
      </c>
      <c r="J254" s="287"/>
      <c r="K254" s="287"/>
      <c r="L254" s="287"/>
      <c r="M254" s="287" t="s">
        <v>13</v>
      </c>
      <c r="N254" s="287"/>
      <c r="O254" s="287"/>
      <c r="P254" s="287"/>
      <c r="Q254" s="287" t="s">
        <v>14</v>
      </c>
      <c r="R254" s="287"/>
      <c r="S254" s="287"/>
      <c r="T254" s="287"/>
      <c r="U254" s="288"/>
      <c r="V254" s="288"/>
      <c r="W254" s="5"/>
      <c r="X254" s="5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22.5" x14ac:dyDescent="0.2">
      <c r="A255" s="286"/>
      <c r="B255" s="286"/>
      <c r="C255" s="286"/>
      <c r="D255" s="286"/>
      <c r="E255" s="128" t="s">
        <v>15</v>
      </c>
      <c r="F255" s="128" t="s">
        <v>16</v>
      </c>
      <c r="G255" s="128" t="s">
        <v>17</v>
      </c>
      <c r="H255" s="129" t="s">
        <v>18</v>
      </c>
      <c r="I255" s="128" t="s">
        <v>15</v>
      </c>
      <c r="J255" s="128" t="s">
        <v>16</v>
      </c>
      <c r="K255" s="128" t="s">
        <v>17</v>
      </c>
      <c r="L255" s="128" t="s">
        <v>18</v>
      </c>
      <c r="M255" s="128" t="s">
        <v>15</v>
      </c>
      <c r="N255" s="128" t="s">
        <v>16</v>
      </c>
      <c r="O255" s="128" t="s">
        <v>17</v>
      </c>
      <c r="P255" s="129" t="s">
        <v>18</v>
      </c>
      <c r="Q255" s="128" t="s">
        <v>15</v>
      </c>
      <c r="R255" s="128" t="s">
        <v>16</v>
      </c>
      <c r="S255" s="128" t="s">
        <v>17</v>
      </c>
      <c r="T255" s="128" t="s">
        <v>18</v>
      </c>
      <c r="U255" s="128" t="s">
        <v>13</v>
      </c>
      <c r="V255" s="128" t="s">
        <v>19</v>
      </c>
      <c r="W255" s="128" t="s">
        <v>13</v>
      </c>
      <c r="X255" s="21" t="s">
        <v>19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89" t="s">
        <v>397</v>
      </c>
      <c r="B256" s="289"/>
      <c r="C256" s="289"/>
      <c r="D256" s="289"/>
      <c r="E256" s="130">
        <f>E82</f>
        <v>575</v>
      </c>
      <c r="F256" s="131">
        <f>F82</f>
        <v>468</v>
      </c>
      <c r="G256" s="130">
        <f>G82</f>
        <v>107</v>
      </c>
      <c r="H256" s="132">
        <f>F256/E256</f>
        <v>0.81391304347826088</v>
      </c>
      <c r="I256" s="130">
        <f t="shared" ref="I256:O256" si="0">(I82)</f>
        <v>768</v>
      </c>
      <c r="J256" s="131">
        <f t="shared" si="0"/>
        <v>374</v>
      </c>
      <c r="K256" s="130">
        <f t="shared" si="0"/>
        <v>394</v>
      </c>
      <c r="L256" s="132">
        <f t="shared" si="0"/>
        <v>0.48697916666666669</v>
      </c>
      <c r="M256" s="130">
        <f t="shared" si="0"/>
        <v>16</v>
      </c>
      <c r="N256" s="131">
        <f t="shared" si="0"/>
        <v>12</v>
      </c>
      <c r="O256" s="130">
        <f t="shared" si="0"/>
        <v>4</v>
      </c>
      <c r="P256" s="132">
        <f t="shared" ref="P256:X256" si="1">P82</f>
        <v>0.75</v>
      </c>
      <c r="Q256" s="130">
        <f t="shared" si="1"/>
        <v>22</v>
      </c>
      <c r="R256" s="131">
        <f t="shared" si="1"/>
        <v>12</v>
      </c>
      <c r="S256" s="130">
        <f t="shared" si="1"/>
        <v>10</v>
      </c>
      <c r="T256" s="132">
        <f t="shared" si="1"/>
        <v>0.54545454545454541</v>
      </c>
      <c r="U256" s="133">
        <f t="shared" si="1"/>
        <v>8</v>
      </c>
      <c r="V256" s="133">
        <f t="shared" si="1"/>
        <v>19</v>
      </c>
      <c r="W256" s="133">
        <f t="shared" si="1"/>
        <v>2</v>
      </c>
      <c r="X256" s="134">
        <f t="shared" si="1"/>
        <v>8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0" t="s">
        <v>398</v>
      </c>
      <c r="B257" s="290"/>
      <c r="C257" s="290"/>
      <c r="D257" s="290"/>
      <c r="E257" s="135">
        <f>E137</f>
        <v>156</v>
      </c>
      <c r="F257" s="136">
        <f>F137</f>
        <v>91</v>
      </c>
      <c r="G257" s="135">
        <f>G137</f>
        <v>65</v>
      </c>
      <c r="H257" s="137">
        <f>F257/E257</f>
        <v>0.58333333333333337</v>
      </c>
      <c r="I257" s="135">
        <f>I137</f>
        <v>184</v>
      </c>
      <c r="J257" s="136">
        <f>J137</f>
        <v>97</v>
      </c>
      <c r="K257" s="135">
        <f>K137</f>
        <v>87</v>
      </c>
      <c r="L257" s="137">
        <f>L137</f>
        <v>0.52717391304347827</v>
      </c>
      <c r="M257" s="135">
        <f>(M137)</f>
        <v>2</v>
      </c>
      <c r="N257" s="136">
        <f>(N137)</f>
        <v>1</v>
      </c>
      <c r="O257" s="135">
        <f>(O137)</f>
        <v>1</v>
      </c>
      <c r="P257" s="137">
        <f>(P137)</f>
        <v>0.5</v>
      </c>
      <c r="Q257" s="135">
        <f t="shared" ref="Q257:X257" si="2">Q137</f>
        <v>3</v>
      </c>
      <c r="R257" s="136">
        <f t="shared" si="2"/>
        <v>0</v>
      </c>
      <c r="S257" s="135">
        <f t="shared" si="2"/>
        <v>3</v>
      </c>
      <c r="T257" s="137">
        <f t="shared" si="2"/>
        <v>0</v>
      </c>
      <c r="U257" s="136">
        <f t="shared" si="2"/>
        <v>15</v>
      </c>
      <c r="V257" s="136">
        <f t="shared" si="2"/>
        <v>46</v>
      </c>
      <c r="W257" s="136">
        <f t="shared" si="2"/>
        <v>0</v>
      </c>
      <c r="X257" s="138">
        <f t="shared" si="2"/>
        <v>2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1" t="s">
        <v>399</v>
      </c>
      <c r="B258" s="291"/>
      <c r="C258" s="291"/>
      <c r="D258" s="291"/>
      <c r="E258" s="139">
        <f t="shared" ref="E258:X258" si="3">E181</f>
        <v>148</v>
      </c>
      <c r="F258" s="140">
        <f t="shared" si="3"/>
        <v>75</v>
      </c>
      <c r="G258" s="139">
        <f t="shared" si="3"/>
        <v>73</v>
      </c>
      <c r="H258" s="141">
        <f t="shared" si="3"/>
        <v>0.5067567567567568</v>
      </c>
      <c r="I258" s="139">
        <f t="shared" si="3"/>
        <v>274</v>
      </c>
      <c r="J258" s="140">
        <f t="shared" si="3"/>
        <v>54</v>
      </c>
      <c r="K258" s="139">
        <f t="shared" si="3"/>
        <v>220</v>
      </c>
      <c r="L258" s="141">
        <f t="shared" si="3"/>
        <v>0.19708029197080293</v>
      </c>
      <c r="M258" s="139">
        <f t="shared" si="3"/>
        <v>11</v>
      </c>
      <c r="N258" s="140">
        <f t="shared" si="3"/>
        <v>0</v>
      </c>
      <c r="O258" s="139">
        <f t="shared" si="3"/>
        <v>11</v>
      </c>
      <c r="P258" s="141">
        <f t="shared" si="3"/>
        <v>0</v>
      </c>
      <c r="Q258" s="139">
        <f t="shared" si="3"/>
        <v>20</v>
      </c>
      <c r="R258" s="140">
        <f t="shared" si="3"/>
        <v>1</v>
      </c>
      <c r="S258" s="139">
        <f t="shared" si="3"/>
        <v>19</v>
      </c>
      <c r="T258" s="141">
        <f t="shared" si="3"/>
        <v>0.05</v>
      </c>
      <c r="U258" s="142">
        <f t="shared" si="3"/>
        <v>8</v>
      </c>
      <c r="V258" s="142">
        <f t="shared" si="3"/>
        <v>29</v>
      </c>
      <c r="W258" s="142">
        <f t="shared" si="3"/>
        <v>3</v>
      </c>
      <c r="X258" s="143">
        <f t="shared" si="3"/>
        <v>1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ht="15.75" x14ac:dyDescent="0.2">
      <c r="A259" s="292" t="s">
        <v>400</v>
      </c>
      <c r="B259" s="292"/>
      <c r="C259" s="292"/>
      <c r="D259" s="292"/>
      <c r="E259" s="144">
        <f t="shared" ref="E259:X259" si="4">E243</f>
        <v>206</v>
      </c>
      <c r="F259" s="145">
        <f t="shared" si="4"/>
        <v>104</v>
      </c>
      <c r="G259" s="144">
        <f t="shared" si="4"/>
        <v>102</v>
      </c>
      <c r="H259" s="146">
        <f t="shared" si="4"/>
        <v>0.50485436893203883</v>
      </c>
      <c r="I259" s="144">
        <f t="shared" si="4"/>
        <v>263</v>
      </c>
      <c r="J259" s="145">
        <f t="shared" si="4"/>
        <v>99</v>
      </c>
      <c r="K259" s="144">
        <f t="shared" si="4"/>
        <v>164</v>
      </c>
      <c r="L259" s="146">
        <f t="shared" si="4"/>
        <v>0.37642585551330798</v>
      </c>
      <c r="M259" s="144">
        <f t="shared" si="4"/>
        <v>15</v>
      </c>
      <c r="N259" s="145">
        <f t="shared" si="4"/>
        <v>2</v>
      </c>
      <c r="O259" s="144">
        <f t="shared" si="4"/>
        <v>13</v>
      </c>
      <c r="P259" s="146">
        <f t="shared" si="4"/>
        <v>0.13333333333333333</v>
      </c>
      <c r="Q259" s="144">
        <f t="shared" si="4"/>
        <v>14</v>
      </c>
      <c r="R259" s="145">
        <f t="shared" si="4"/>
        <v>0</v>
      </c>
      <c r="S259" s="144">
        <f t="shared" si="4"/>
        <v>14</v>
      </c>
      <c r="T259" s="146">
        <f t="shared" si="4"/>
        <v>0</v>
      </c>
      <c r="U259" s="145">
        <f t="shared" si="4"/>
        <v>17</v>
      </c>
      <c r="V259" s="145">
        <f t="shared" si="4"/>
        <v>157</v>
      </c>
      <c r="W259" s="145">
        <f t="shared" si="4"/>
        <v>0</v>
      </c>
      <c r="X259" s="147">
        <f t="shared" si="4"/>
        <v>0</v>
      </c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5.75" x14ac:dyDescent="0.2">
      <c r="A260" s="293" t="s">
        <v>401</v>
      </c>
      <c r="B260" s="293"/>
      <c r="C260" s="293"/>
      <c r="D260" s="293"/>
      <c r="E260" s="148">
        <f t="shared" ref="E260:X260" si="5">E244</f>
        <v>1085</v>
      </c>
      <c r="F260" s="148">
        <f t="shared" si="5"/>
        <v>738</v>
      </c>
      <c r="G260" s="148">
        <f t="shared" si="5"/>
        <v>347</v>
      </c>
      <c r="H260" s="149">
        <f t="shared" si="5"/>
        <v>0.68018433179723503</v>
      </c>
      <c r="I260" s="148">
        <f t="shared" si="5"/>
        <v>1489</v>
      </c>
      <c r="J260" s="148">
        <f t="shared" si="5"/>
        <v>624</v>
      </c>
      <c r="K260" s="148">
        <f t="shared" si="5"/>
        <v>865</v>
      </c>
      <c r="L260" s="149">
        <f t="shared" si="5"/>
        <v>0.41907320349227667</v>
      </c>
      <c r="M260" s="148">
        <f t="shared" si="5"/>
        <v>44</v>
      </c>
      <c r="N260" s="148">
        <f t="shared" si="5"/>
        <v>15</v>
      </c>
      <c r="O260" s="148">
        <f t="shared" si="5"/>
        <v>29</v>
      </c>
      <c r="P260" s="149">
        <f t="shared" si="5"/>
        <v>0.34090909090909088</v>
      </c>
      <c r="Q260" s="148">
        <f t="shared" si="5"/>
        <v>59</v>
      </c>
      <c r="R260" s="148">
        <f t="shared" si="5"/>
        <v>13</v>
      </c>
      <c r="S260" s="148">
        <f t="shared" si="5"/>
        <v>46</v>
      </c>
      <c r="T260" s="149">
        <f t="shared" si="5"/>
        <v>0.22033898305084745</v>
      </c>
      <c r="U260" s="148">
        <f t="shared" si="5"/>
        <v>48</v>
      </c>
      <c r="V260" s="148">
        <f t="shared" si="5"/>
        <v>251</v>
      </c>
      <c r="W260" s="148">
        <f t="shared" si="5"/>
        <v>5</v>
      </c>
      <c r="X260" s="150">
        <f t="shared" si="5"/>
        <v>11</v>
      </c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x14ac:dyDescent="0.2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16"/>
      <c r="B262" s="16"/>
      <c r="C262" s="16"/>
      <c r="D262" s="16"/>
      <c r="H262" s="16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8.2" customHeight="1" x14ac:dyDescent="0.2">
      <c r="A263" s="285" t="s">
        <v>394</v>
      </c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 t="s">
        <v>395</v>
      </c>
      <c r="B264" s="286" t="s">
        <v>5</v>
      </c>
      <c r="C264" s="286" t="s">
        <v>6</v>
      </c>
      <c r="D264" s="286" t="s">
        <v>7</v>
      </c>
      <c r="E264" s="294" t="s">
        <v>8</v>
      </c>
      <c r="F264" s="294"/>
      <c r="G264" s="294"/>
      <c r="H264" s="294"/>
      <c r="I264" s="294"/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x14ac:dyDescent="0.2">
      <c r="A265" s="286"/>
      <c r="B265" s="286"/>
      <c r="C265" s="286"/>
      <c r="D265" s="286"/>
      <c r="E265" s="294"/>
      <c r="F265" s="294"/>
      <c r="G265" s="294"/>
      <c r="H265" s="294"/>
      <c r="I265" s="294"/>
      <c r="J265" s="294"/>
      <c r="K265" s="294"/>
      <c r="L265" s="294"/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4.65" customHeight="1" x14ac:dyDescent="0.2">
      <c r="A266" s="286"/>
      <c r="B266" s="286"/>
      <c r="C266" s="286"/>
      <c r="D266" s="286"/>
      <c r="E266" s="287" t="s">
        <v>13</v>
      </c>
      <c r="F266" s="287"/>
      <c r="G266" s="287"/>
      <c r="H266" s="287"/>
      <c r="I266" s="294" t="s">
        <v>14</v>
      </c>
      <c r="J266" s="294"/>
      <c r="K266" s="294"/>
      <c r="L266" s="294"/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22.5" x14ac:dyDescent="0.2">
      <c r="A267" s="286"/>
      <c r="B267" s="286"/>
      <c r="C267" s="286"/>
      <c r="D267" s="286"/>
      <c r="E267" s="128" t="s">
        <v>15</v>
      </c>
      <c r="F267" s="128" t="s">
        <v>16</v>
      </c>
      <c r="G267" s="128" t="s">
        <v>17</v>
      </c>
      <c r="H267" s="129" t="s">
        <v>18</v>
      </c>
      <c r="I267" s="128" t="s">
        <v>15</v>
      </c>
      <c r="J267" s="128" t="s">
        <v>16</v>
      </c>
      <c r="K267" s="128" t="s">
        <v>17</v>
      </c>
      <c r="L267" s="21" t="s">
        <v>18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89" t="s">
        <v>397</v>
      </c>
      <c r="B268" s="289"/>
      <c r="C268" s="289"/>
      <c r="D268" s="289"/>
      <c r="E268" s="130">
        <f t="shared" ref="E268:G272" si="6">E256+M256</f>
        <v>591</v>
      </c>
      <c r="F268" s="131">
        <f t="shared" si="6"/>
        <v>480</v>
      </c>
      <c r="G268" s="130">
        <f t="shared" si="6"/>
        <v>111</v>
      </c>
      <c r="H268" s="132">
        <f>F268/E268</f>
        <v>0.81218274111675126</v>
      </c>
      <c r="I268" s="130">
        <f t="shared" ref="I268:K272" si="7">I256+Q256</f>
        <v>790</v>
      </c>
      <c r="J268" s="131">
        <f t="shared" si="7"/>
        <v>386</v>
      </c>
      <c r="K268" s="130">
        <f t="shared" si="7"/>
        <v>404</v>
      </c>
      <c r="L268" s="151">
        <f>J268/I268</f>
        <v>0.48860759493670886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5" t="s">
        <v>398</v>
      </c>
      <c r="B269" s="295"/>
      <c r="C269" s="295"/>
      <c r="D269" s="295"/>
      <c r="E269" s="152">
        <f t="shared" si="6"/>
        <v>158</v>
      </c>
      <c r="F269" s="153">
        <f t="shared" si="6"/>
        <v>92</v>
      </c>
      <c r="G269" s="152">
        <f t="shared" si="6"/>
        <v>66</v>
      </c>
      <c r="H269" s="154">
        <f>F269/E269</f>
        <v>0.58227848101265822</v>
      </c>
      <c r="I269" s="152">
        <f t="shared" si="7"/>
        <v>187</v>
      </c>
      <c r="J269" s="153">
        <f t="shared" si="7"/>
        <v>97</v>
      </c>
      <c r="K269" s="152">
        <f t="shared" si="7"/>
        <v>90</v>
      </c>
      <c r="L269" s="155">
        <f>J269/I269</f>
        <v>0.51871657754010692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1" t="s">
        <v>399</v>
      </c>
      <c r="B270" s="291"/>
      <c r="C270" s="291"/>
      <c r="D270" s="291"/>
      <c r="E270" s="139">
        <f t="shared" si="6"/>
        <v>159</v>
      </c>
      <c r="F270" s="140">
        <f t="shared" si="6"/>
        <v>75</v>
      </c>
      <c r="G270" s="139">
        <f t="shared" si="6"/>
        <v>84</v>
      </c>
      <c r="H270" s="141">
        <f>F270/E270</f>
        <v>0.47169811320754718</v>
      </c>
      <c r="I270" s="139">
        <f t="shared" si="7"/>
        <v>294</v>
      </c>
      <c r="J270" s="140">
        <f t="shared" si="7"/>
        <v>55</v>
      </c>
      <c r="K270" s="139">
        <f t="shared" si="7"/>
        <v>239</v>
      </c>
      <c r="L270" s="156">
        <f>J270/I270</f>
        <v>0.1870748299319728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5.75" x14ac:dyDescent="0.2">
      <c r="A271" s="292" t="s">
        <v>400</v>
      </c>
      <c r="B271" s="292"/>
      <c r="C271" s="292"/>
      <c r="D271" s="292"/>
      <c r="E271" s="144">
        <f t="shared" si="6"/>
        <v>221</v>
      </c>
      <c r="F271" s="145">
        <f t="shared" si="6"/>
        <v>106</v>
      </c>
      <c r="G271" s="144">
        <f t="shared" si="6"/>
        <v>115</v>
      </c>
      <c r="H271" s="146">
        <f>F271/E271</f>
        <v>0.47963800904977377</v>
      </c>
      <c r="I271" s="144">
        <f t="shared" si="7"/>
        <v>277</v>
      </c>
      <c r="J271" s="145">
        <f t="shared" si="7"/>
        <v>99</v>
      </c>
      <c r="K271" s="144">
        <f t="shared" si="7"/>
        <v>178</v>
      </c>
      <c r="L271" s="157">
        <f>J271/I271</f>
        <v>0.35740072202166068</v>
      </c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5.75" x14ac:dyDescent="0.2">
      <c r="A272" s="296" t="s">
        <v>401</v>
      </c>
      <c r="B272" s="296"/>
      <c r="C272" s="296"/>
      <c r="D272" s="296"/>
      <c r="E272" s="158">
        <f t="shared" si="6"/>
        <v>1129</v>
      </c>
      <c r="F272" s="148">
        <f t="shared" si="6"/>
        <v>753</v>
      </c>
      <c r="G272" s="158">
        <f t="shared" si="6"/>
        <v>376</v>
      </c>
      <c r="H272" s="159">
        <f>F272/E272</f>
        <v>0.66696191319751996</v>
      </c>
      <c r="I272" s="158">
        <f t="shared" si="7"/>
        <v>1548</v>
      </c>
      <c r="J272" s="148">
        <f t="shared" si="7"/>
        <v>637</v>
      </c>
      <c r="K272" s="158">
        <f t="shared" si="7"/>
        <v>911</v>
      </c>
      <c r="L272" s="160">
        <f>J272/I272</f>
        <v>0.41149870801033589</v>
      </c>
      <c r="O272" s="15"/>
      <c r="P272" s="126"/>
      <c r="Q272" s="15"/>
      <c r="R272" s="15"/>
      <c r="S272" s="15"/>
      <c r="T272" s="127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</row>
    <row r="273" spans="1:240" x14ac:dyDescent="0.2">
      <c r="A273" s="16"/>
      <c r="B273" s="16"/>
      <c r="C273" s="16"/>
      <c r="D273" s="16"/>
      <c r="H273" s="16"/>
      <c r="O273" s="15"/>
      <c r="P273" s="126"/>
      <c r="Q273" s="15"/>
      <c r="R273" s="15"/>
      <c r="S273" s="15"/>
      <c r="T273" s="127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</row>
    <row r="274" spans="1:240" ht="14.65" customHeight="1" x14ac:dyDescent="0.2">
      <c r="A274" s="16"/>
      <c r="B274" s="16"/>
      <c r="C274" s="297" t="s">
        <v>402</v>
      </c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240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240" x14ac:dyDescent="0.2">
      <c r="A276" s="16"/>
      <c r="B276" s="16"/>
      <c r="C276" s="297"/>
      <c r="D276" s="297"/>
      <c r="E276" s="297"/>
      <c r="F276" s="297"/>
      <c r="G276" s="297"/>
      <c r="H276" s="297"/>
      <c r="I276" s="297"/>
      <c r="J276" s="297"/>
      <c r="K276" s="297"/>
      <c r="L276" s="297"/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  <c r="AA276" s="297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240" x14ac:dyDescent="0.2">
      <c r="A277" s="16"/>
      <c r="B277" s="16"/>
      <c r="C277" s="297"/>
      <c r="D277" s="297"/>
      <c r="E277" s="297"/>
      <c r="F277" s="297"/>
      <c r="G277" s="297"/>
      <c r="H277" s="297"/>
      <c r="I277" s="297"/>
      <c r="J277" s="297"/>
      <c r="K277" s="297"/>
      <c r="L277" s="297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240" ht="55.5" customHeight="1" x14ac:dyDescent="0.2">
      <c r="A278" s="16"/>
      <c r="B278" s="16"/>
      <c r="C278" s="161" t="s">
        <v>403</v>
      </c>
      <c r="D278" s="162" t="s">
        <v>404</v>
      </c>
      <c r="E278" s="163">
        <v>44080</v>
      </c>
      <c r="F278" s="163">
        <v>44081</v>
      </c>
      <c r="G278" s="163">
        <v>44082</v>
      </c>
      <c r="H278" s="163">
        <v>44083</v>
      </c>
      <c r="I278" s="163">
        <v>44084</v>
      </c>
      <c r="J278" s="163">
        <v>44085</v>
      </c>
      <c r="K278" s="163">
        <v>44086</v>
      </c>
      <c r="L278" s="163">
        <v>44087</v>
      </c>
      <c r="M278" s="163">
        <v>44088</v>
      </c>
      <c r="N278" s="163">
        <v>44089</v>
      </c>
      <c r="O278" s="163">
        <v>44090</v>
      </c>
      <c r="P278" s="163">
        <v>44091</v>
      </c>
      <c r="Q278" s="163">
        <v>44092</v>
      </c>
      <c r="R278" s="163">
        <v>44093</v>
      </c>
      <c r="S278" s="163">
        <v>44094</v>
      </c>
      <c r="T278" s="163">
        <v>44095</v>
      </c>
      <c r="U278" s="163">
        <v>44096</v>
      </c>
      <c r="V278" s="163">
        <v>44097</v>
      </c>
      <c r="W278" s="163">
        <v>44098</v>
      </c>
      <c r="X278" s="163">
        <v>44099</v>
      </c>
      <c r="Y278" s="163">
        <v>44100</v>
      </c>
      <c r="Z278" s="163">
        <v>44101</v>
      </c>
      <c r="AA278" s="163">
        <v>44102</v>
      </c>
      <c r="AB278"/>
      <c r="AC278"/>
      <c r="AD278"/>
      <c r="AE278"/>
      <c r="AF278"/>
      <c r="AG278"/>
      <c r="AH278"/>
      <c r="AI278"/>
      <c r="AJ278"/>
      <c r="AK278"/>
    </row>
    <row r="279" spans="1:240" x14ac:dyDescent="0.2">
      <c r="A279" s="16"/>
      <c r="B279" s="16"/>
      <c r="C279" s="298" t="s">
        <v>397</v>
      </c>
      <c r="D279" s="164" t="s">
        <v>405</v>
      </c>
      <c r="E279" s="165">
        <v>0.82</v>
      </c>
      <c r="F279" s="165">
        <v>0.82</v>
      </c>
      <c r="G279" s="165">
        <v>0.83</v>
      </c>
      <c r="H279" s="165">
        <v>0.83</v>
      </c>
      <c r="I279" s="165">
        <v>0.83</v>
      </c>
      <c r="J279" s="165">
        <v>0.84</v>
      </c>
      <c r="K279" s="165">
        <v>0.83</v>
      </c>
      <c r="L279" s="165">
        <v>0.83</v>
      </c>
      <c r="M279" s="165">
        <v>0.84</v>
      </c>
      <c r="N279" s="165">
        <v>0.84</v>
      </c>
      <c r="O279" s="165">
        <v>0.85</v>
      </c>
      <c r="P279" s="165">
        <v>0.85</v>
      </c>
      <c r="Q279" s="165">
        <v>0.85</v>
      </c>
      <c r="R279" s="165">
        <v>0.85</v>
      </c>
      <c r="S279" s="165">
        <v>0.84</v>
      </c>
      <c r="T279" s="165">
        <v>0.83</v>
      </c>
      <c r="U279" s="165">
        <v>0.82</v>
      </c>
      <c r="V279" s="165">
        <v>0.82</v>
      </c>
      <c r="W279" s="165">
        <v>0.81</v>
      </c>
      <c r="X279" s="165">
        <v>0.8</v>
      </c>
      <c r="Y279" s="165">
        <v>0.8</v>
      </c>
      <c r="Z279" s="165">
        <v>0.79</v>
      </c>
      <c r="AA279" s="165">
        <v>0.79</v>
      </c>
      <c r="AB279"/>
      <c r="AC279"/>
      <c r="AD279"/>
      <c r="AE279"/>
      <c r="AF279"/>
      <c r="AG279"/>
      <c r="AH279"/>
      <c r="AI279"/>
      <c r="AJ279"/>
      <c r="AK279"/>
    </row>
    <row r="280" spans="1:240" x14ac:dyDescent="0.2">
      <c r="A280" s="16"/>
      <c r="B280" s="16"/>
      <c r="C280" s="298"/>
      <c r="D280" s="166" t="s">
        <v>406</v>
      </c>
      <c r="E280" s="167">
        <v>0.56000000000000005</v>
      </c>
      <c r="F280" s="167">
        <v>0.56000000000000005</v>
      </c>
      <c r="G280" s="167">
        <v>0.56000000000000005</v>
      </c>
      <c r="H280" s="167">
        <v>0.55000000000000004</v>
      </c>
      <c r="I280" s="167">
        <v>0.55000000000000004</v>
      </c>
      <c r="J280" s="167">
        <v>0.55000000000000004</v>
      </c>
      <c r="K280" s="167">
        <v>0.55000000000000004</v>
      </c>
      <c r="L280" s="167">
        <v>0.55000000000000004</v>
      </c>
      <c r="M280" s="167">
        <v>0.54</v>
      </c>
      <c r="N280" s="167">
        <v>0.54</v>
      </c>
      <c r="O280" s="167">
        <v>0.53</v>
      </c>
      <c r="P280" s="167">
        <v>0.53</v>
      </c>
      <c r="Q280" s="167">
        <v>0.52</v>
      </c>
      <c r="R280" s="167">
        <v>0.52</v>
      </c>
      <c r="S280" s="167">
        <v>0.51</v>
      </c>
      <c r="T280" s="167">
        <v>0.51</v>
      </c>
      <c r="U280" s="167">
        <v>0.51</v>
      </c>
      <c r="V280" s="167">
        <v>0.51</v>
      </c>
      <c r="W280" s="167">
        <v>0.5</v>
      </c>
      <c r="X280" s="167">
        <v>0.49</v>
      </c>
      <c r="Y280" s="167">
        <v>0.49</v>
      </c>
      <c r="Z280" s="167">
        <v>0.49</v>
      </c>
      <c r="AA280" s="167">
        <v>0.49</v>
      </c>
      <c r="AB280"/>
      <c r="AC280"/>
      <c r="AD280"/>
      <c r="AE280"/>
      <c r="AF280"/>
      <c r="AG280"/>
      <c r="AH280"/>
      <c r="AI280"/>
      <c r="AJ280"/>
      <c r="AK280"/>
    </row>
    <row r="281" spans="1:240" x14ac:dyDescent="0.2">
      <c r="A281" s="16"/>
      <c r="B281" s="16"/>
      <c r="C281" s="298"/>
      <c r="D281" s="166" t="s">
        <v>407</v>
      </c>
      <c r="E281" s="167">
        <v>0.42</v>
      </c>
      <c r="F281" s="167">
        <v>0.41</v>
      </c>
      <c r="G281" s="167">
        <v>0.41</v>
      </c>
      <c r="H281" s="167">
        <v>0.4</v>
      </c>
      <c r="I281" s="167">
        <v>0.4</v>
      </c>
      <c r="J281" s="167">
        <v>0.41</v>
      </c>
      <c r="K281" s="167">
        <v>0.41</v>
      </c>
      <c r="L281" s="167">
        <v>0.4</v>
      </c>
      <c r="M281" s="167">
        <v>0.41</v>
      </c>
      <c r="N281" s="167">
        <v>0.45</v>
      </c>
      <c r="O281" s="167">
        <v>0.49</v>
      </c>
      <c r="P281" s="167">
        <v>0.5</v>
      </c>
      <c r="Q281" s="167">
        <v>0.5</v>
      </c>
      <c r="R281" s="167">
        <v>0.5</v>
      </c>
      <c r="S281" s="167">
        <v>0.53</v>
      </c>
      <c r="T281" s="167">
        <v>0.57999999999999996</v>
      </c>
      <c r="U281" s="167">
        <v>0.6</v>
      </c>
      <c r="V281" s="167">
        <v>0.64</v>
      </c>
      <c r="W281" s="167">
        <v>0.67</v>
      </c>
      <c r="X281" s="167">
        <v>0.68</v>
      </c>
      <c r="Y281" s="167">
        <v>0.7</v>
      </c>
      <c r="Z281" s="167">
        <v>0.69</v>
      </c>
      <c r="AA281" s="167">
        <v>0.68</v>
      </c>
      <c r="AB281"/>
      <c r="AC281"/>
      <c r="AD281"/>
      <c r="AE281"/>
      <c r="AF281"/>
      <c r="AG281"/>
      <c r="AH281"/>
      <c r="AI281"/>
      <c r="AJ281"/>
      <c r="AK281"/>
    </row>
    <row r="282" spans="1:240" x14ac:dyDescent="0.2">
      <c r="A282" s="16"/>
      <c r="B282" s="16"/>
      <c r="C282" s="298"/>
      <c r="D282" s="168" t="s">
        <v>408</v>
      </c>
      <c r="E282" s="169">
        <v>0.22</v>
      </c>
      <c r="F282" s="169">
        <v>0.21</v>
      </c>
      <c r="G282" s="169">
        <v>0.56000000000000005</v>
      </c>
      <c r="H282" s="169">
        <v>0.18</v>
      </c>
      <c r="I282" s="169">
        <v>0.2</v>
      </c>
      <c r="J282" s="169">
        <v>0.2</v>
      </c>
      <c r="K282" s="169">
        <v>0.2</v>
      </c>
      <c r="L282" s="169">
        <v>0.2</v>
      </c>
      <c r="M282" s="169">
        <v>0.21</v>
      </c>
      <c r="N282" s="169">
        <v>0.22</v>
      </c>
      <c r="O282" s="169">
        <v>0.27</v>
      </c>
      <c r="P282" s="169">
        <v>0.28999999999999998</v>
      </c>
      <c r="Q282" s="169">
        <v>0.31</v>
      </c>
      <c r="R282" s="169">
        <v>0.35</v>
      </c>
      <c r="S282" s="169">
        <v>0.38</v>
      </c>
      <c r="T282" s="169">
        <v>0.4</v>
      </c>
      <c r="U282" s="169">
        <v>0.43</v>
      </c>
      <c r="V282" s="169">
        <v>0.4</v>
      </c>
      <c r="W282" s="169">
        <v>0.36</v>
      </c>
      <c r="X282" s="169">
        <v>0.35</v>
      </c>
      <c r="Y282" s="169">
        <v>0.34</v>
      </c>
      <c r="Z282" s="169">
        <v>0.34</v>
      </c>
      <c r="AA282" s="169">
        <v>0.36</v>
      </c>
      <c r="AB282"/>
      <c r="AC282"/>
      <c r="AD282"/>
      <c r="AE282"/>
      <c r="AF282"/>
      <c r="AG282"/>
      <c r="AH282"/>
      <c r="AI282"/>
      <c r="AJ282"/>
      <c r="AK282"/>
    </row>
    <row r="283" spans="1:240" x14ac:dyDescent="0.2">
      <c r="A283" s="16"/>
      <c r="B283" s="16"/>
      <c r="C283" s="299" t="s">
        <v>398</v>
      </c>
      <c r="D283" s="170" t="s">
        <v>405</v>
      </c>
      <c r="E283" s="171">
        <v>0.56999999999999995</v>
      </c>
      <c r="F283" s="171">
        <v>0.56999999999999995</v>
      </c>
      <c r="G283" s="171">
        <v>0.56000000000000005</v>
      </c>
      <c r="H283" s="171">
        <v>0.56000000000000005</v>
      </c>
      <c r="I283" s="171">
        <v>0.56999999999999995</v>
      </c>
      <c r="J283" s="171">
        <v>0.59</v>
      </c>
      <c r="K283" s="171">
        <v>0.6</v>
      </c>
      <c r="L283" s="171">
        <v>0.62</v>
      </c>
      <c r="M283" s="171">
        <v>0.63</v>
      </c>
      <c r="N283" s="171">
        <v>0.64</v>
      </c>
      <c r="O283" s="171">
        <v>0.65</v>
      </c>
      <c r="P283" s="171">
        <v>0.65</v>
      </c>
      <c r="Q283" s="171">
        <v>0.66</v>
      </c>
      <c r="R283" s="171">
        <v>0.66</v>
      </c>
      <c r="S283" s="171">
        <v>0.65</v>
      </c>
      <c r="T283" s="171">
        <v>0.66</v>
      </c>
      <c r="U283" s="171">
        <v>0.65</v>
      </c>
      <c r="V283" s="171">
        <v>0.65</v>
      </c>
      <c r="W283" s="171">
        <v>0.64</v>
      </c>
      <c r="X283" s="171">
        <v>0.63</v>
      </c>
      <c r="Y283" s="171">
        <v>0.63</v>
      </c>
      <c r="Z283" s="171">
        <v>0.62</v>
      </c>
      <c r="AA283" s="171">
        <v>0.61</v>
      </c>
      <c r="AB283"/>
      <c r="AC283"/>
      <c r="AD283"/>
      <c r="AE283"/>
      <c r="AF283"/>
      <c r="AG283"/>
      <c r="AH283"/>
      <c r="AI283"/>
      <c r="AJ283"/>
      <c r="AK283"/>
    </row>
    <row r="284" spans="1:240" x14ac:dyDescent="0.2">
      <c r="A284" s="16"/>
      <c r="B284" s="16"/>
      <c r="C284" s="299"/>
      <c r="D284" s="170" t="s">
        <v>406</v>
      </c>
      <c r="E284" s="171">
        <v>0.52</v>
      </c>
      <c r="F284" s="171">
        <v>0.52</v>
      </c>
      <c r="G284" s="171">
        <v>0.52</v>
      </c>
      <c r="H284" s="171">
        <v>0.52</v>
      </c>
      <c r="I284" s="171">
        <v>0.52</v>
      </c>
      <c r="J284" s="171">
        <v>0.52</v>
      </c>
      <c r="K284" s="171">
        <v>0.5</v>
      </c>
      <c r="L284" s="171">
        <v>0.5</v>
      </c>
      <c r="M284" s="171">
        <v>0.5</v>
      </c>
      <c r="N284" s="171">
        <v>0.48</v>
      </c>
      <c r="O284" s="171">
        <v>0.47</v>
      </c>
      <c r="P284" s="171">
        <v>0.47</v>
      </c>
      <c r="Q284" s="171">
        <v>0.47</v>
      </c>
      <c r="R284" s="171">
        <v>0.46</v>
      </c>
      <c r="S284" s="171">
        <v>0.46</v>
      </c>
      <c r="T284" s="171">
        <v>0.46</v>
      </c>
      <c r="U284" s="171">
        <v>0.46</v>
      </c>
      <c r="V284" s="171">
        <v>0.46</v>
      </c>
      <c r="W284" s="171">
        <v>0.46</v>
      </c>
      <c r="X284" s="171">
        <v>0.46</v>
      </c>
      <c r="Y284" s="171">
        <v>0.48</v>
      </c>
      <c r="Z284" s="171">
        <v>0.49</v>
      </c>
      <c r="AA284" s="171">
        <v>0.49</v>
      </c>
      <c r="AB284"/>
      <c r="AC284"/>
      <c r="AD284"/>
      <c r="AE284"/>
      <c r="AF284"/>
      <c r="AG284"/>
      <c r="AH284"/>
      <c r="AI284"/>
      <c r="AJ284"/>
      <c r="AK284"/>
    </row>
    <row r="285" spans="1:240" x14ac:dyDescent="0.2">
      <c r="A285" s="16"/>
      <c r="B285" s="16"/>
      <c r="C285" s="299"/>
      <c r="D285" s="170" t="s">
        <v>407</v>
      </c>
      <c r="E285" s="171">
        <v>0.5</v>
      </c>
      <c r="F285" s="171">
        <v>0.5</v>
      </c>
      <c r="G285" s="171">
        <v>0.5</v>
      </c>
      <c r="H285" s="171">
        <v>0.5</v>
      </c>
      <c r="I285" s="171">
        <v>0.5</v>
      </c>
      <c r="J285" s="171">
        <v>0.5</v>
      </c>
      <c r="K285" s="171">
        <v>0.5</v>
      </c>
      <c r="L285" s="171">
        <v>0.43</v>
      </c>
      <c r="M285" s="171">
        <v>0.36</v>
      </c>
      <c r="N285" s="171">
        <v>0.28999999999999998</v>
      </c>
      <c r="O285" s="171">
        <v>0.21</v>
      </c>
      <c r="P285" s="171">
        <v>0.14000000000000001</v>
      </c>
      <c r="Q285" s="171">
        <v>7.0000000000000007E-2</v>
      </c>
      <c r="R285" s="171">
        <v>0</v>
      </c>
      <c r="S285" s="171">
        <v>7.0000000000000007E-2</v>
      </c>
      <c r="T285" s="171">
        <v>7.0000000000000007E-2</v>
      </c>
      <c r="U285" s="171">
        <v>0.14000000000000001</v>
      </c>
      <c r="V285" s="171">
        <v>0.21</v>
      </c>
      <c r="W285" s="171">
        <v>0.28999999999999998</v>
      </c>
      <c r="X285" s="171">
        <v>0.36</v>
      </c>
      <c r="Y285" s="171">
        <v>0.43</v>
      </c>
      <c r="Z285" s="171">
        <v>0.43</v>
      </c>
      <c r="AA285" s="171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240" x14ac:dyDescent="0.2">
      <c r="A286" s="16"/>
      <c r="B286" s="16"/>
      <c r="C286" s="299"/>
      <c r="D286" s="170" t="s">
        <v>408</v>
      </c>
      <c r="E286" s="171">
        <v>0.33</v>
      </c>
      <c r="F286" s="171">
        <v>0.48</v>
      </c>
      <c r="G286" s="171">
        <v>0.52</v>
      </c>
      <c r="H286" s="171">
        <v>0.52</v>
      </c>
      <c r="I286" s="171">
        <v>0.52</v>
      </c>
      <c r="J286" s="171">
        <v>0.43</v>
      </c>
      <c r="K286" s="171">
        <v>0.33</v>
      </c>
      <c r="L286" s="171">
        <v>0.24</v>
      </c>
      <c r="M286" s="171">
        <v>0.1</v>
      </c>
      <c r="N286" s="171">
        <v>0.05</v>
      </c>
      <c r="O286" s="171">
        <v>0.05</v>
      </c>
      <c r="P286" s="171">
        <v>0.05</v>
      </c>
      <c r="Q286" s="171">
        <v>0.05</v>
      </c>
      <c r="R286" s="171">
        <v>0.05</v>
      </c>
      <c r="S286" s="171">
        <v>0.05</v>
      </c>
      <c r="T286" s="171">
        <v>0.1</v>
      </c>
      <c r="U286" s="171">
        <v>0.1</v>
      </c>
      <c r="V286" s="171">
        <v>0.1</v>
      </c>
      <c r="W286" s="171">
        <v>0.14000000000000001</v>
      </c>
      <c r="X286" s="171">
        <v>0.24</v>
      </c>
      <c r="Y286" s="171">
        <v>0.33</v>
      </c>
      <c r="Z286" s="171">
        <v>0.33</v>
      </c>
      <c r="AA286" s="171">
        <v>0.28999999999999998</v>
      </c>
      <c r="AB286"/>
      <c r="AC286"/>
      <c r="AD286"/>
      <c r="AE286"/>
      <c r="AF286"/>
      <c r="AG286"/>
      <c r="AH286"/>
      <c r="AI286"/>
      <c r="AJ286"/>
      <c r="AK286"/>
    </row>
    <row r="287" spans="1:240" x14ac:dyDescent="0.2">
      <c r="A287" s="16"/>
      <c r="B287" s="16"/>
      <c r="C287" s="300" t="s">
        <v>399</v>
      </c>
      <c r="D287" s="172" t="s">
        <v>405</v>
      </c>
      <c r="E287" s="173">
        <v>0.62</v>
      </c>
      <c r="F287" s="173">
        <v>0.63</v>
      </c>
      <c r="G287" s="173">
        <v>0.63</v>
      </c>
      <c r="H287" s="173">
        <v>0.62</v>
      </c>
      <c r="I287" s="173">
        <v>0.61</v>
      </c>
      <c r="J287" s="173">
        <v>0.6</v>
      </c>
      <c r="K287" s="173">
        <v>0.57999999999999996</v>
      </c>
      <c r="L287" s="173">
        <v>0.56999999999999995</v>
      </c>
      <c r="M287" s="173">
        <v>0.57999999999999996</v>
      </c>
      <c r="N287" s="173">
        <v>0.54</v>
      </c>
      <c r="O287" s="173">
        <v>0.52</v>
      </c>
      <c r="P287" s="173">
        <v>0.5</v>
      </c>
      <c r="Q287" s="173">
        <v>0.49</v>
      </c>
      <c r="R287" s="173">
        <v>0.49</v>
      </c>
      <c r="S287" s="173">
        <v>0.48</v>
      </c>
      <c r="T287" s="173">
        <v>0.48</v>
      </c>
      <c r="U287" s="173">
        <v>0.49</v>
      </c>
      <c r="V287" s="173">
        <v>0.5</v>
      </c>
      <c r="W287" s="173">
        <v>0.51</v>
      </c>
      <c r="X287" s="173">
        <v>0.52</v>
      </c>
      <c r="Y287" s="173">
        <v>0.52</v>
      </c>
      <c r="Z287" s="173">
        <v>0.51</v>
      </c>
      <c r="AA287" s="173">
        <v>0.51</v>
      </c>
      <c r="AB287"/>
      <c r="AC287"/>
      <c r="AD287"/>
      <c r="AE287"/>
      <c r="AF287"/>
      <c r="AG287"/>
      <c r="AH287"/>
      <c r="AI287"/>
      <c r="AJ287"/>
      <c r="AK287"/>
    </row>
    <row r="288" spans="1:240" x14ac:dyDescent="0.2">
      <c r="A288" s="16"/>
      <c r="B288" s="16"/>
      <c r="C288" s="300"/>
      <c r="D288" s="174" t="s">
        <v>406</v>
      </c>
      <c r="E288" s="175">
        <v>0.3</v>
      </c>
      <c r="F288" s="175">
        <v>0.3</v>
      </c>
      <c r="G288" s="175">
        <v>0.31</v>
      </c>
      <c r="H288" s="175">
        <v>0.32</v>
      </c>
      <c r="I288" s="175">
        <v>0.32</v>
      </c>
      <c r="J288" s="175">
        <v>0.31</v>
      </c>
      <c r="K288" s="175">
        <v>0.31</v>
      </c>
      <c r="L288" s="175">
        <v>0.3</v>
      </c>
      <c r="M288" s="175">
        <v>0.3</v>
      </c>
      <c r="N288" s="175">
        <v>0.28999999999999998</v>
      </c>
      <c r="O288" s="175">
        <v>0.28999999999999998</v>
      </c>
      <c r="P288" s="175">
        <v>0.28000000000000003</v>
      </c>
      <c r="Q288" s="175">
        <v>0.28000000000000003</v>
      </c>
      <c r="R288" s="175">
        <v>0.27</v>
      </c>
      <c r="S288" s="175">
        <v>0.26</v>
      </c>
      <c r="T288" s="175">
        <v>0.25</v>
      </c>
      <c r="U288" s="175">
        <v>0.24</v>
      </c>
      <c r="V288" s="175">
        <v>0.22</v>
      </c>
      <c r="W288" s="175">
        <v>0.21</v>
      </c>
      <c r="X288" s="175">
        <v>0.2</v>
      </c>
      <c r="Y288" s="175">
        <v>0.2</v>
      </c>
      <c r="Z288" s="175">
        <v>0.19</v>
      </c>
      <c r="AA288" s="175">
        <v>0.19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0"/>
      <c r="D289" s="174" t="s">
        <v>407</v>
      </c>
      <c r="E289" s="175">
        <v>0.16</v>
      </c>
      <c r="F289" s="175">
        <v>0.16</v>
      </c>
      <c r="G289" s="175">
        <v>0.14000000000000001</v>
      </c>
      <c r="H289" s="175">
        <v>0.13</v>
      </c>
      <c r="I289" s="175">
        <v>0.12</v>
      </c>
      <c r="J289" s="175">
        <v>0.12</v>
      </c>
      <c r="K289" s="175">
        <v>0.1</v>
      </c>
      <c r="L289" s="175">
        <v>0.09</v>
      </c>
      <c r="M289" s="175">
        <v>0.09</v>
      </c>
      <c r="N289" s="175">
        <v>0.09</v>
      </c>
      <c r="O289" s="175">
        <v>0.09</v>
      </c>
      <c r="P289" s="175">
        <v>0.1</v>
      </c>
      <c r="Q289" s="175">
        <v>0.1</v>
      </c>
      <c r="R289" s="175">
        <v>0.12</v>
      </c>
      <c r="S289" s="175">
        <v>0.12</v>
      </c>
      <c r="T289" s="175">
        <v>0.12</v>
      </c>
      <c r="U289" s="175">
        <v>0.13</v>
      </c>
      <c r="V289" s="175">
        <v>0.13</v>
      </c>
      <c r="W289" s="175">
        <v>0.21</v>
      </c>
      <c r="X289" s="175">
        <v>0.19</v>
      </c>
      <c r="Y289" s="175">
        <v>0.17</v>
      </c>
      <c r="Z289" s="175">
        <v>0.16</v>
      </c>
      <c r="AA289" s="175">
        <v>0.13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0"/>
      <c r="D290" s="176" t="s">
        <v>408</v>
      </c>
      <c r="E290" s="177">
        <v>0.18</v>
      </c>
      <c r="F290" s="177">
        <v>0.16</v>
      </c>
      <c r="G290" s="177">
        <v>0.14000000000000001</v>
      </c>
      <c r="H290" s="177">
        <v>0.14000000000000001</v>
      </c>
      <c r="I290" s="177">
        <v>0.11</v>
      </c>
      <c r="J290" s="177">
        <v>0.11</v>
      </c>
      <c r="K290" s="177">
        <v>0.11</v>
      </c>
      <c r="L290" s="177">
        <v>0.12</v>
      </c>
      <c r="M290" s="177">
        <v>0.13</v>
      </c>
      <c r="N290" s="177">
        <v>0.14000000000000001</v>
      </c>
      <c r="O290" s="177">
        <v>0.16</v>
      </c>
      <c r="P290" s="177">
        <v>0.17</v>
      </c>
      <c r="Q290" s="177">
        <v>0.16</v>
      </c>
      <c r="R290" s="177">
        <v>0.14000000000000001</v>
      </c>
      <c r="S290" s="177">
        <v>0.14000000000000001</v>
      </c>
      <c r="T290" s="177">
        <v>0.14000000000000001</v>
      </c>
      <c r="U290" s="177">
        <v>0.13</v>
      </c>
      <c r="V290" s="177">
        <v>0.14000000000000001</v>
      </c>
      <c r="W290" s="177">
        <v>0.13</v>
      </c>
      <c r="X290" s="177">
        <v>0.12</v>
      </c>
      <c r="Y290" s="177">
        <v>0.13</v>
      </c>
      <c r="Z290" s="177">
        <v>0.11</v>
      </c>
      <c r="AA290" s="177">
        <v>0.1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 t="s">
        <v>400</v>
      </c>
      <c r="D291" s="178" t="s">
        <v>405</v>
      </c>
      <c r="E291" s="179">
        <v>0.62</v>
      </c>
      <c r="F291" s="179">
        <v>0.63</v>
      </c>
      <c r="G291" s="179">
        <v>0.62</v>
      </c>
      <c r="H291" s="179">
        <v>0.62</v>
      </c>
      <c r="I291" s="179">
        <v>0.62</v>
      </c>
      <c r="J291" s="179">
        <v>0.63</v>
      </c>
      <c r="K291" s="179">
        <v>0.64</v>
      </c>
      <c r="L291" s="179">
        <v>0.64</v>
      </c>
      <c r="M291" s="179">
        <v>0.65</v>
      </c>
      <c r="N291" s="179">
        <v>0.65</v>
      </c>
      <c r="O291" s="179">
        <v>0.67</v>
      </c>
      <c r="P291" s="179">
        <v>0.66</v>
      </c>
      <c r="Q291" s="179">
        <v>0.65</v>
      </c>
      <c r="R291" s="179">
        <v>0.65</v>
      </c>
      <c r="S291" s="179">
        <v>0.64</v>
      </c>
      <c r="T291" s="179">
        <v>0.63</v>
      </c>
      <c r="U291" s="179">
        <v>0.63</v>
      </c>
      <c r="V291" s="179">
        <v>0.61</v>
      </c>
      <c r="W291" s="179">
        <v>0.6</v>
      </c>
      <c r="X291" s="179">
        <v>0.59</v>
      </c>
      <c r="Y291" s="179">
        <v>0.57999999999999996</v>
      </c>
      <c r="Z291" s="179">
        <v>0.56999999999999995</v>
      </c>
      <c r="AA291" s="179">
        <v>0.56000000000000005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406</v>
      </c>
      <c r="E292" s="179">
        <v>0.49</v>
      </c>
      <c r="F292" s="179">
        <v>0.5</v>
      </c>
      <c r="G292" s="179">
        <v>0.51</v>
      </c>
      <c r="H292" s="179">
        <v>0.52</v>
      </c>
      <c r="I292" s="179">
        <v>0.52</v>
      </c>
      <c r="J292" s="179">
        <v>0.52</v>
      </c>
      <c r="K292" s="179">
        <v>0.53</v>
      </c>
      <c r="L292" s="179">
        <v>0.53</v>
      </c>
      <c r="M292" s="179">
        <v>0.52</v>
      </c>
      <c r="N292" s="179">
        <v>0.51</v>
      </c>
      <c r="O292" s="179">
        <v>0.49</v>
      </c>
      <c r="P292" s="179">
        <v>0.49</v>
      </c>
      <c r="Q292" s="179">
        <v>0.48</v>
      </c>
      <c r="R292" s="179">
        <v>0.48</v>
      </c>
      <c r="S292" s="179">
        <v>0.47</v>
      </c>
      <c r="T292" s="179">
        <v>0.48</v>
      </c>
      <c r="U292" s="179">
        <v>0.47</v>
      </c>
      <c r="V292" s="179">
        <v>0.46</v>
      </c>
      <c r="W292" s="179">
        <v>0.46</v>
      </c>
      <c r="X292" s="179">
        <v>0.45</v>
      </c>
      <c r="Y292" s="179">
        <v>0.44</v>
      </c>
      <c r="Z292" s="179">
        <v>0.41</v>
      </c>
      <c r="AA292" s="179">
        <v>0.4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1"/>
      <c r="D293" s="178" t="s">
        <v>407</v>
      </c>
      <c r="E293" s="179">
        <v>0.21</v>
      </c>
      <c r="F293" s="179">
        <v>0.26</v>
      </c>
      <c r="G293" s="179">
        <v>0.28999999999999998</v>
      </c>
      <c r="H293" s="179">
        <v>0.31</v>
      </c>
      <c r="I293" s="179">
        <v>0.3</v>
      </c>
      <c r="J293" s="179">
        <v>0.3</v>
      </c>
      <c r="K293" s="179">
        <v>0.31</v>
      </c>
      <c r="L293" s="179">
        <v>0.3</v>
      </c>
      <c r="M293" s="179">
        <v>0.28000000000000003</v>
      </c>
      <c r="N293" s="179">
        <v>0.28000000000000003</v>
      </c>
      <c r="O293" s="179">
        <v>0.3</v>
      </c>
      <c r="P293" s="179">
        <v>0.31</v>
      </c>
      <c r="Q293" s="179">
        <v>0.31</v>
      </c>
      <c r="R293" s="179">
        <v>0.3</v>
      </c>
      <c r="S293" s="179">
        <v>0.31</v>
      </c>
      <c r="T293" s="179">
        <v>0.31</v>
      </c>
      <c r="U293" s="179">
        <v>0.3</v>
      </c>
      <c r="V293" s="179">
        <v>0.25</v>
      </c>
      <c r="W293" s="179">
        <v>0.2</v>
      </c>
      <c r="X293" s="179">
        <v>0.18</v>
      </c>
      <c r="Y293" s="179">
        <v>0.15</v>
      </c>
      <c r="Z293" s="179">
        <v>0.12</v>
      </c>
      <c r="AA293" s="179">
        <v>0.1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1"/>
      <c r="D294" s="178" t="s">
        <v>408</v>
      </c>
      <c r="E294" s="179">
        <v>7.0000000000000007E-2</v>
      </c>
      <c r="F294" s="179">
        <v>0.05</v>
      </c>
      <c r="G294" s="179">
        <v>0.02</v>
      </c>
      <c r="H294" s="179">
        <v>0.05</v>
      </c>
      <c r="I294" s="179">
        <v>0.06</v>
      </c>
      <c r="J294" s="179">
        <v>0.08</v>
      </c>
      <c r="K294" s="179">
        <v>0.08</v>
      </c>
      <c r="L294" s="179">
        <v>0.08</v>
      </c>
      <c r="M294" s="179">
        <v>0.11</v>
      </c>
      <c r="N294" s="179">
        <v>0.11</v>
      </c>
      <c r="O294" s="179">
        <v>7.0000000000000007E-2</v>
      </c>
      <c r="P294" s="179">
        <v>0.05</v>
      </c>
      <c r="Q294" s="179">
        <v>0.05</v>
      </c>
      <c r="R294" s="179">
        <v>0.03</v>
      </c>
      <c r="S294" s="179">
        <v>0.04</v>
      </c>
      <c r="T294" s="179">
        <v>0.06</v>
      </c>
      <c r="U294" s="179">
        <v>0.09</v>
      </c>
      <c r="V294" s="179">
        <v>0.12</v>
      </c>
      <c r="W294" s="179">
        <v>0.14000000000000001</v>
      </c>
      <c r="X294" s="179">
        <v>0.12</v>
      </c>
      <c r="Y294" s="179">
        <v>0.11</v>
      </c>
      <c r="Z294" s="179">
        <v>0.1</v>
      </c>
      <c r="AA294" s="179">
        <v>0.08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 t="s">
        <v>409</v>
      </c>
      <c r="D295" s="180" t="s">
        <v>405</v>
      </c>
      <c r="E295" s="181">
        <v>0.72</v>
      </c>
      <c r="F295" s="181">
        <v>0.73</v>
      </c>
      <c r="G295" s="181">
        <v>0.73</v>
      </c>
      <c r="H295" s="181">
        <v>0.72</v>
      </c>
      <c r="I295" s="181">
        <v>0.73</v>
      </c>
      <c r="J295" s="181">
        <v>0.73</v>
      </c>
      <c r="K295" s="181">
        <v>0.73</v>
      </c>
      <c r="L295" s="181">
        <v>0.73</v>
      </c>
      <c r="M295" s="181">
        <v>0.74</v>
      </c>
      <c r="N295" s="181">
        <v>0.74</v>
      </c>
      <c r="O295" s="181">
        <v>0.74</v>
      </c>
      <c r="P295" s="181">
        <v>0.74</v>
      </c>
      <c r="Q295" s="181">
        <v>0.74</v>
      </c>
      <c r="R295" s="181">
        <v>0.74</v>
      </c>
      <c r="S295" s="181">
        <v>0.73</v>
      </c>
      <c r="T295" s="181">
        <v>0.72</v>
      </c>
      <c r="U295" s="181">
        <v>0.72</v>
      </c>
      <c r="V295" s="181">
        <v>0.71</v>
      </c>
      <c r="W295" s="181">
        <v>0.71</v>
      </c>
      <c r="X295" s="181">
        <v>0.7</v>
      </c>
      <c r="Y295" s="181">
        <v>0.69</v>
      </c>
      <c r="Z295" s="181">
        <v>0.69</v>
      </c>
      <c r="AA295" s="181">
        <v>0.68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2" t="s">
        <v>408</v>
      </c>
      <c r="E296" s="183">
        <v>0.5</v>
      </c>
      <c r="F296" s="183">
        <v>0.5</v>
      </c>
      <c r="G296" s="183">
        <v>0.5</v>
      </c>
      <c r="H296" s="183">
        <v>0.5</v>
      </c>
      <c r="I296" s="183">
        <v>0.5</v>
      </c>
      <c r="J296" s="183">
        <v>0.5</v>
      </c>
      <c r="K296" s="183">
        <v>0.5</v>
      </c>
      <c r="L296" s="183">
        <v>0.5</v>
      </c>
      <c r="M296" s="183">
        <v>0.49</v>
      </c>
      <c r="N296" s="183">
        <v>0.48</v>
      </c>
      <c r="O296" s="183">
        <v>0.48</v>
      </c>
      <c r="P296" s="183">
        <v>0.47</v>
      </c>
      <c r="Q296" s="183">
        <v>0.47</v>
      </c>
      <c r="R296" s="183">
        <v>0.46</v>
      </c>
      <c r="S296" s="183">
        <v>0.45</v>
      </c>
      <c r="T296" s="183">
        <v>0.45</v>
      </c>
      <c r="U296" s="183">
        <v>0.45</v>
      </c>
      <c r="V296" s="183">
        <v>0.44</v>
      </c>
      <c r="W296" s="183">
        <v>0.43</v>
      </c>
      <c r="X296" s="183">
        <v>0.43</v>
      </c>
      <c r="Y296" s="183">
        <v>0.42</v>
      </c>
      <c r="Z296" s="183">
        <v>0.42</v>
      </c>
      <c r="AA296" s="183">
        <v>0.42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2"/>
      <c r="D297" s="182" t="s">
        <v>407</v>
      </c>
      <c r="E297" s="183">
        <v>0.3</v>
      </c>
      <c r="F297" s="183">
        <v>0.31</v>
      </c>
      <c r="G297" s="183">
        <v>0.32</v>
      </c>
      <c r="H297" s="183">
        <v>0.32</v>
      </c>
      <c r="I297" s="183">
        <v>0.31</v>
      </c>
      <c r="J297" s="183">
        <v>0.31</v>
      </c>
      <c r="K297" s="183">
        <v>0.31</v>
      </c>
      <c r="L297" s="183">
        <v>0.28999999999999998</v>
      </c>
      <c r="M297" s="183">
        <v>0.28000000000000003</v>
      </c>
      <c r="N297" s="183">
        <v>0.28999999999999998</v>
      </c>
      <c r="O297" s="183">
        <v>0.31</v>
      </c>
      <c r="P297" s="183">
        <v>0.32</v>
      </c>
      <c r="Q297" s="183">
        <v>0.31</v>
      </c>
      <c r="R297" s="183">
        <v>0.31</v>
      </c>
      <c r="S297" s="183">
        <v>0.33</v>
      </c>
      <c r="T297" s="183">
        <v>0.35</v>
      </c>
      <c r="U297" s="183">
        <v>0.36</v>
      </c>
      <c r="V297" s="183">
        <v>0.36</v>
      </c>
      <c r="W297" s="183">
        <v>0.38</v>
      </c>
      <c r="X297" s="183">
        <v>0.37</v>
      </c>
      <c r="Y297" s="183">
        <v>0.37</v>
      </c>
      <c r="Z297" s="183">
        <v>0.35</v>
      </c>
      <c r="AA297" s="183">
        <v>0.34</v>
      </c>
      <c r="AB297"/>
      <c r="AC297"/>
      <c r="AD297"/>
      <c r="AE297"/>
      <c r="AF297"/>
      <c r="AG297"/>
      <c r="AH297"/>
      <c r="AI297"/>
      <c r="AJ297"/>
      <c r="AK297"/>
    </row>
    <row r="298" spans="1:240" x14ac:dyDescent="0.2">
      <c r="A298" s="16"/>
      <c r="B298" s="16"/>
      <c r="C298" s="302"/>
      <c r="D298" s="184" t="s">
        <v>408</v>
      </c>
      <c r="E298" s="185">
        <v>0.18</v>
      </c>
      <c r="F298" s="185">
        <v>0.17</v>
      </c>
      <c r="G298" s="185">
        <v>0.16</v>
      </c>
      <c r="H298" s="185">
        <v>0.15</v>
      </c>
      <c r="I298" s="185">
        <v>0.16</v>
      </c>
      <c r="J298" s="185">
        <v>0.16</v>
      </c>
      <c r="K298" s="185">
        <v>0.16</v>
      </c>
      <c r="L298" s="185">
        <v>0.15</v>
      </c>
      <c r="M298" s="185">
        <v>0.16</v>
      </c>
      <c r="N298" s="185">
        <v>0.16</v>
      </c>
      <c r="O298" s="185">
        <v>0.18</v>
      </c>
      <c r="P298" s="185">
        <v>0.19</v>
      </c>
      <c r="Q298" s="185">
        <v>0.19</v>
      </c>
      <c r="R298" s="185">
        <v>0.19</v>
      </c>
      <c r="S298" s="185">
        <v>0.21</v>
      </c>
      <c r="T298" s="185">
        <v>0.22</v>
      </c>
      <c r="U298" s="185">
        <v>0.23</v>
      </c>
      <c r="V298" s="185">
        <v>0.23</v>
      </c>
      <c r="W298" s="185">
        <v>0.22</v>
      </c>
      <c r="X298" s="185">
        <v>0.21</v>
      </c>
      <c r="Y298" s="185">
        <v>0.22</v>
      </c>
      <c r="Z298" s="185">
        <v>0.21</v>
      </c>
      <c r="AA298" s="185">
        <v>0.2</v>
      </c>
      <c r="AB298"/>
      <c r="AC298"/>
      <c r="AD298"/>
      <c r="AE298"/>
      <c r="AF298"/>
      <c r="AG298"/>
      <c r="AH298"/>
      <c r="AI298"/>
      <c r="AJ298"/>
      <c r="AK298"/>
    </row>
    <row r="299" spans="1:240" x14ac:dyDescent="0.2">
      <c r="A299" s="16"/>
      <c r="B299" s="16"/>
      <c r="C299" s="303" t="s">
        <v>410</v>
      </c>
      <c r="D299" s="303"/>
      <c r="E299"/>
      <c r="F299"/>
      <c r="H299" s="16"/>
    </row>
    <row r="300" spans="1:240" x14ac:dyDescent="0.2">
      <c r="A300" s="16"/>
      <c r="B300" s="16"/>
      <c r="C300" s="186" t="s">
        <v>411</v>
      </c>
      <c r="D300"/>
      <c r="E300"/>
      <c r="F300"/>
      <c r="H300" s="16"/>
    </row>
    <row r="301" spans="1:240" x14ac:dyDescent="0.2">
      <c r="A301" s="16"/>
      <c r="B301" s="16"/>
      <c r="C301" s="16"/>
      <c r="D301" s="16"/>
      <c r="H301" s="16"/>
      <c r="O301" s="15"/>
      <c r="P301" s="126"/>
      <c r="Q301" s="15"/>
      <c r="R301" s="15"/>
      <c r="S301" s="15"/>
      <c r="T301" s="127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</row>
    <row r="302" spans="1:240" s="189" customFormat="1" ht="11.25" x14ac:dyDescent="0.2">
      <c r="A302" s="187"/>
      <c r="B302" s="187"/>
      <c r="C302" s="187"/>
      <c r="D302" s="187"/>
      <c r="E302" s="16"/>
      <c r="F302" s="16"/>
      <c r="G302" s="16"/>
      <c r="H302" s="17"/>
      <c r="I302" s="16"/>
      <c r="J302" s="16"/>
      <c r="K302" s="16"/>
      <c r="L302" s="16"/>
      <c r="M302" s="16"/>
      <c r="N302" s="16"/>
      <c r="O302" s="16"/>
      <c r="P302" s="17"/>
      <c r="Q302" s="16"/>
      <c r="R302" s="16"/>
      <c r="S302" s="16"/>
      <c r="T302" s="18"/>
      <c r="U302" s="188"/>
      <c r="V302" s="19"/>
      <c r="W302" s="188"/>
      <c r="X302" s="188"/>
    </row>
    <row r="303" spans="1:240" s="189" customFormat="1" ht="21.95" customHeight="1" x14ac:dyDescent="0.2">
      <c r="A303" s="187"/>
      <c r="B303" s="187"/>
      <c r="C303" s="187"/>
      <c r="D303" s="190" t="s">
        <v>412</v>
      </c>
      <c r="E303" s="191" t="s">
        <v>15</v>
      </c>
      <c r="F303" s="191" t="s">
        <v>16</v>
      </c>
      <c r="G303" s="191" t="s">
        <v>17</v>
      </c>
      <c r="H303" s="304" t="s">
        <v>18</v>
      </c>
      <c r="I303" s="304"/>
      <c r="J303" s="16"/>
      <c r="K303" s="16"/>
      <c r="L303" s="16"/>
      <c r="M303" s="16"/>
      <c r="N303" s="16"/>
      <c r="O303" s="16"/>
      <c r="P303" s="17"/>
      <c r="Q303" s="16"/>
      <c r="R303" s="16"/>
      <c r="S303" s="16"/>
      <c r="T303" s="18"/>
      <c r="U303" s="188"/>
      <c r="V303" s="19"/>
      <c r="W303" s="188"/>
      <c r="X303" s="188"/>
    </row>
    <row r="304" spans="1:240" ht="14.65" customHeight="1" x14ac:dyDescent="0.2">
      <c r="D304" s="192" t="s">
        <v>405</v>
      </c>
      <c r="E304" s="193">
        <f>E244</f>
        <v>1085</v>
      </c>
      <c r="F304" s="193">
        <f>F244</f>
        <v>738</v>
      </c>
      <c r="G304" s="193">
        <f>G244</f>
        <v>347</v>
      </c>
      <c r="H304" s="305">
        <f>F304/E304</f>
        <v>0.68018433179723503</v>
      </c>
      <c r="I304" s="305"/>
      <c r="M304" s="306"/>
      <c r="N304" s="306"/>
    </row>
    <row r="305" spans="1:14" ht="14.65" customHeight="1" x14ac:dyDescent="0.2">
      <c r="D305" s="192" t="s">
        <v>413</v>
      </c>
      <c r="E305" s="193">
        <f>I244</f>
        <v>1489</v>
      </c>
      <c r="F305" s="193">
        <f>J244</f>
        <v>624</v>
      </c>
      <c r="G305" s="193">
        <f>K244</f>
        <v>865</v>
      </c>
      <c r="H305" s="305">
        <f>F305/E305</f>
        <v>0.41907320349227667</v>
      </c>
      <c r="I305" s="305"/>
    </row>
    <row r="306" spans="1:14" ht="14.65" customHeight="1" x14ac:dyDescent="0.2">
      <c r="D306" s="192" t="s">
        <v>407</v>
      </c>
      <c r="E306" s="193">
        <f>M244</f>
        <v>44</v>
      </c>
      <c r="F306" s="193">
        <f>N244</f>
        <v>15</v>
      </c>
      <c r="G306" s="193">
        <f>O244</f>
        <v>29</v>
      </c>
      <c r="H306" s="305">
        <f>F306/E306</f>
        <v>0.34090909090909088</v>
      </c>
      <c r="I306" s="305"/>
    </row>
    <row r="307" spans="1:14" ht="14.65" customHeight="1" x14ac:dyDescent="0.2">
      <c r="D307" s="192" t="s">
        <v>414</v>
      </c>
      <c r="E307" s="193">
        <f>Q244</f>
        <v>59</v>
      </c>
      <c r="F307" s="193">
        <f>R244</f>
        <v>13</v>
      </c>
      <c r="G307" s="193">
        <f>S244</f>
        <v>46</v>
      </c>
      <c r="H307" s="305">
        <f>F307/E307</f>
        <v>0.22033898305084745</v>
      </c>
      <c r="I307" s="305"/>
    </row>
    <row r="308" spans="1:14" ht="14.65" customHeight="1" x14ac:dyDescent="0.2">
      <c r="D308" s="194" t="s">
        <v>401</v>
      </c>
      <c r="E308" s="158">
        <f>SUM(E304:E307)</f>
        <v>2677</v>
      </c>
      <c r="F308" s="158">
        <f>SUM(F304:F307)</f>
        <v>1390</v>
      </c>
      <c r="G308" s="158">
        <f>SUM(G304:G307)</f>
        <v>1287</v>
      </c>
      <c r="H308" s="307">
        <f>F308/E308</f>
        <v>0.51923795293238695</v>
      </c>
      <c r="I308" s="307"/>
    </row>
    <row r="310" spans="1:14" ht="87" customHeight="1" x14ac:dyDescent="0.2">
      <c r="D310" s="190" t="s">
        <v>415</v>
      </c>
      <c r="E310" s="195" t="s">
        <v>416</v>
      </c>
      <c r="F310" s="195" t="s">
        <v>417</v>
      </c>
      <c r="G310" s="195" t="s">
        <v>418</v>
      </c>
      <c r="H310" s="308" t="s">
        <v>419</v>
      </c>
      <c r="I310" s="308"/>
    </row>
    <row r="311" spans="1:14" ht="14.65" customHeight="1" x14ac:dyDescent="0.2">
      <c r="D311" s="192" t="s">
        <v>405</v>
      </c>
      <c r="E311" s="193">
        <f>F304</f>
        <v>738</v>
      </c>
      <c r="F311" s="193">
        <f>U244</f>
        <v>48</v>
      </c>
      <c r="G311" s="193">
        <v>86</v>
      </c>
      <c r="H311" s="309">
        <f>E311+F311+G311</f>
        <v>872</v>
      </c>
      <c r="I311" s="309">
        <f>SUM(E311:H311)</f>
        <v>1744</v>
      </c>
      <c r="J311" s="18"/>
    </row>
    <row r="312" spans="1:14" ht="14.65" customHeight="1" x14ac:dyDescent="0.2">
      <c r="D312" s="192" t="s">
        <v>413</v>
      </c>
      <c r="E312" s="193">
        <f>F305</f>
        <v>624</v>
      </c>
      <c r="F312" s="193">
        <f>V244</f>
        <v>251</v>
      </c>
      <c r="G312" s="193">
        <v>113</v>
      </c>
      <c r="H312" s="309">
        <f>E312+F312+G312</f>
        <v>988</v>
      </c>
      <c r="I312" s="309"/>
    </row>
    <row r="313" spans="1:14" ht="14.65" customHeight="1" x14ac:dyDescent="0.2">
      <c r="D313" s="192" t="s">
        <v>407</v>
      </c>
      <c r="E313" s="193">
        <f>F306</f>
        <v>15</v>
      </c>
      <c r="F313" s="193">
        <f>W244</f>
        <v>5</v>
      </c>
      <c r="G313" s="196">
        <v>3</v>
      </c>
      <c r="H313" s="309">
        <f>E313+F313+G313</f>
        <v>23</v>
      </c>
      <c r="I313" s="309"/>
    </row>
    <row r="314" spans="1:14" ht="14.65" customHeight="1" x14ac:dyDescent="0.2">
      <c r="D314" s="192" t="s">
        <v>414</v>
      </c>
      <c r="E314" s="193">
        <f>F307</f>
        <v>13</v>
      </c>
      <c r="F314" s="193">
        <f>X244</f>
        <v>11</v>
      </c>
      <c r="G314" s="196">
        <v>1</v>
      </c>
      <c r="H314" s="309">
        <f>E314+F314+G314</f>
        <v>25</v>
      </c>
      <c r="I314" s="309"/>
    </row>
    <row r="315" spans="1:14" ht="14.65" customHeight="1" x14ac:dyDescent="0.2">
      <c r="D315" s="194" t="s">
        <v>401</v>
      </c>
      <c r="E315" s="197">
        <f>SUM(E311:E314)</f>
        <v>1390</v>
      </c>
      <c r="F315" s="197">
        <f>SUM(F311:F314)</f>
        <v>315</v>
      </c>
      <c r="G315" s="197">
        <f>SUM(G311:G314)</f>
        <v>203</v>
      </c>
      <c r="H315" s="310">
        <f>H311+H312+H313+H314</f>
        <v>1908</v>
      </c>
      <c r="I315" s="310">
        <f>F315+G315+H315</f>
        <v>2426</v>
      </c>
    </row>
    <row r="317" spans="1:14" x14ac:dyDescent="0.2">
      <c r="A317" s="281" t="s">
        <v>420</v>
      </c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</row>
    <row r="318" spans="1:14" x14ac:dyDescent="0.2">
      <c r="A318" s="281" t="s">
        <v>421</v>
      </c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</row>
    <row r="319" spans="1:14" ht="25.35" customHeight="1" x14ac:dyDescent="0.2">
      <c r="A319" s="16"/>
      <c r="B319" s="16"/>
      <c r="C319" s="16"/>
      <c r="D319" s="311" t="s">
        <v>433</v>
      </c>
      <c r="E319" s="311" t="s">
        <v>423</v>
      </c>
      <c r="F319" s="311"/>
      <c r="G319" s="311"/>
      <c r="H319" s="311"/>
      <c r="I319" s="311"/>
      <c r="J319" s="311"/>
      <c r="K319" s="311"/>
      <c r="L319" s="311"/>
      <c r="M319" s="311"/>
    </row>
    <row r="320" spans="1:14" ht="14.65" customHeight="1" x14ac:dyDescent="0.2">
      <c r="A320" s="16"/>
      <c r="B320" s="16"/>
      <c r="C320" s="16"/>
      <c r="D320" s="312" t="s">
        <v>404</v>
      </c>
      <c r="E320" s="313" t="s">
        <v>424</v>
      </c>
      <c r="F320" s="313"/>
      <c r="G320" s="313"/>
      <c r="H320" s="314" t="s">
        <v>425</v>
      </c>
      <c r="I320" s="314"/>
      <c r="J320" s="314"/>
      <c r="K320" s="315" t="s">
        <v>426</v>
      </c>
      <c r="L320" s="315"/>
      <c r="M320" s="315"/>
    </row>
    <row r="321" spans="1:240" x14ac:dyDescent="0.2">
      <c r="A321" s="16"/>
      <c r="B321" s="16"/>
      <c r="C321" s="16"/>
      <c r="D321" s="312"/>
      <c r="E321" s="198" t="s">
        <v>427</v>
      </c>
      <c r="F321" s="198" t="s">
        <v>428</v>
      </c>
      <c r="G321" s="198" t="s">
        <v>401</v>
      </c>
      <c r="H321" s="199" t="s">
        <v>429</v>
      </c>
      <c r="I321" s="199" t="s">
        <v>428</v>
      </c>
      <c r="J321" s="199" t="s">
        <v>401</v>
      </c>
      <c r="K321" s="200" t="s">
        <v>427</v>
      </c>
      <c r="L321" s="200" t="s">
        <v>428</v>
      </c>
      <c r="M321" s="201" t="s">
        <v>401</v>
      </c>
    </row>
    <row r="322" spans="1:240" x14ac:dyDescent="0.2">
      <c r="A322" s="16"/>
      <c r="B322" s="16"/>
      <c r="C322" s="16"/>
      <c r="D322" s="202" t="s">
        <v>13</v>
      </c>
      <c r="E322" s="203">
        <f>K322-H322</f>
        <v>423</v>
      </c>
      <c r="F322" s="203">
        <v>383</v>
      </c>
      <c r="G322" s="203">
        <f>SUM(E322:F322)</f>
        <v>806</v>
      </c>
      <c r="H322" s="204">
        <v>26</v>
      </c>
      <c r="I322" s="204">
        <v>63</v>
      </c>
      <c r="J322" s="204">
        <f>SUM(H322:I322)</f>
        <v>89</v>
      </c>
      <c r="K322" s="205">
        <f>M322-L322</f>
        <v>449</v>
      </c>
      <c r="L322" s="205">
        <f>F322+I322</f>
        <v>446</v>
      </c>
      <c r="M322" s="206">
        <f>H311+H313</f>
        <v>895</v>
      </c>
    </row>
    <row r="323" spans="1:240" x14ac:dyDescent="0.2">
      <c r="A323" s="16"/>
      <c r="B323" s="16"/>
      <c r="C323" s="16"/>
      <c r="D323" s="202" t="s">
        <v>430</v>
      </c>
      <c r="E323" s="203">
        <f>K323-H323</f>
        <v>524</v>
      </c>
      <c r="F323" s="203">
        <v>375</v>
      </c>
      <c r="G323" s="203">
        <f>SUM(E323:F323)</f>
        <v>899</v>
      </c>
      <c r="H323" s="204">
        <v>29</v>
      </c>
      <c r="I323" s="204">
        <v>85</v>
      </c>
      <c r="J323" s="204">
        <f>SUM(H323:I323)</f>
        <v>114</v>
      </c>
      <c r="K323" s="205">
        <f>M323-L323</f>
        <v>553</v>
      </c>
      <c r="L323" s="205">
        <f>F323+I323</f>
        <v>460</v>
      </c>
      <c r="M323" s="206">
        <f>H312+H314</f>
        <v>1013</v>
      </c>
    </row>
    <row r="324" spans="1:240" x14ac:dyDescent="0.2">
      <c r="A324" s="16"/>
      <c r="B324" s="16"/>
      <c r="C324" s="16"/>
      <c r="D324" s="207" t="s">
        <v>431</v>
      </c>
      <c r="E324" s="208">
        <f>K324-H324</f>
        <v>947</v>
      </c>
      <c r="F324" s="208">
        <f>SUM(F322:F323)</f>
        <v>758</v>
      </c>
      <c r="G324" s="208">
        <f>SUM(E324:F324)</f>
        <v>1705</v>
      </c>
      <c r="H324" s="209">
        <f t="shared" ref="H324:M324" si="8">SUM(H322:H323)</f>
        <v>55</v>
      </c>
      <c r="I324" s="209">
        <f t="shared" si="8"/>
        <v>148</v>
      </c>
      <c r="J324" s="209">
        <f t="shared" si="8"/>
        <v>203</v>
      </c>
      <c r="K324" s="210">
        <f t="shared" si="8"/>
        <v>1002</v>
      </c>
      <c r="L324" s="210">
        <f t="shared" si="8"/>
        <v>906</v>
      </c>
      <c r="M324" s="211">
        <f t="shared" si="8"/>
        <v>1908</v>
      </c>
    </row>
    <row r="325" spans="1:240" x14ac:dyDescent="0.2">
      <c r="A325" s="16"/>
      <c r="B325" s="16"/>
      <c r="C325" s="16"/>
      <c r="D325" s="186" t="s">
        <v>411</v>
      </c>
    </row>
    <row r="326" spans="1:240" ht="14.65" customHeight="1" x14ac:dyDescent="0.2">
      <c r="A326" s="16"/>
      <c r="B326" s="16"/>
      <c r="C326" s="16"/>
      <c r="D326" s="303" t="s">
        <v>432</v>
      </c>
      <c r="E326" s="303"/>
      <c r="F326" s="303"/>
      <c r="G326" s="303"/>
      <c r="H326" s="303"/>
      <c r="I326" s="303"/>
      <c r="J326" s="303"/>
      <c r="K326" s="303"/>
      <c r="L326" s="303"/>
      <c r="M326" s="303"/>
    </row>
    <row r="327" spans="1:240" ht="25.7" customHeight="1" x14ac:dyDescent="0.2">
      <c r="A327"/>
      <c r="B327"/>
      <c r="C327" s="16"/>
      <c r="D327" s="316" t="s">
        <v>433</v>
      </c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  <c r="AA327" s="316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58.5" customHeight="1" x14ac:dyDescent="0.2">
      <c r="A328"/>
      <c r="B328"/>
      <c r="C328" s="16"/>
      <c r="D328" s="212" t="s">
        <v>404</v>
      </c>
      <c r="E328" s="213">
        <v>44080</v>
      </c>
      <c r="F328" s="213">
        <v>44081</v>
      </c>
      <c r="G328" s="213">
        <v>44082</v>
      </c>
      <c r="H328" s="213">
        <v>44083</v>
      </c>
      <c r="I328" s="213">
        <v>44084</v>
      </c>
      <c r="J328" s="213">
        <v>44085</v>
      </c>
      <c r="K328" s="213">
        <v>44086</v>
      </c>
      <c r="L328" s="213">
        <v>44087</v>
      </c>
      <c r="M328" s="213">
        <v>44088</v>
      </c>
      <c r="N328" s="213">
        <v>44089</v>
      </c>
      <c r="O328" s="213">
        <v>44090</v>
      </c>
      <c r="P328" s="213">
        <v>44091</v>
      </c>
      <c r="Q328" s="213">
        <v>44092</v>
      </c>
      <c r="R328" s="213">
        <v>44093</v>
      </c>
      <c r="S328" s="213">
        <v>44094</v>
      </c>
      <c r="T328" s="213">
        <v>44095</v>
      </c>
      <c r="U328" s="213">
        <v>44096</v>
      </c>
      <c r="V328" s="213">
        <v>44097</v>
      </c>
      <c r="W328" s="213">
        <v>44098</v>
      </c>
      <c r="X328" s="213">
        <v>44099</v>
      </c>
      <c r="Y328" s="213">
        <v>44100</v>
      </c>
      <c r="Z328" s="213">
        <v>44101</v>
      </c>
      <c r="AA328" s="213">
        <v>44102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4" t="s">
        <v>13</v>
      </c>
      <c r="E329" s="215">
        <v>957</v>
      </c>
      <c r="F329" s="215">
        <v>945</v>
      </c>
      <c r="G329" s="215">
        <v>942</v>
      </c>
      <c r="H329" s="215">
        <v>935</v>
      </c>
      <c r="I329" s="215">
        <v>962</v>
      </c>
      <c r="J329" s="215">
        <v>967</v>
      </c>
      <c r="K329" s="215">
        <v>964</v>
      </c>
      <c r="L329" s="215">
        <v>978</v>
      </c>
      <c r="M329" s="215">
        <v>994</v>
      </c>
      <c r="N329" s="215">
        <v>952</v>
      </c>
      <c r="O329" s="215">
        <v>952</v>
      </c>
      <c r="P329" s="215">
        <v>956</v>
      </c>
      <c r="Q329" s="215">
        <v>956</v>
      </c>
      <c r="R329" s="215">
        <v>959</v>
      </c>
      <c r="S329" s="215">
        <v>936</v>
      </c>
      <c r="T329" s="215">
        <v>944</v>
      </c>
      <c r="U329" s="215">
        <v>922</v>
      </c>
      <c r="V329" s="215">
        <v>945</v>
      </c>
      <c r="W329" s="215">
        <v>935</v>
      </c>
      <c r="X329" s="215">
        <v>912</v>
      </c>
      <c r="Y329" s="215">
        <v>888</v>
      </c>
      <c r="Z329" s="215">
        <v>876</v>
      </c>
      <c r="AA329" s="215">
        <v>892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0" spans="1:240" ht="22.7" customHeight="1" x14ac:dyDescent="0.2">
      <c r="A330"/>
      <c r="B330"/>
      <c r="C330" s="16"/>
      <c r="D330" s="216" t="s">
        <v>430</v>
      </c>
      <c r="E330" s="217">
        <v>1331</v>
      </c>
      <c r="F330" s="217">
        <v>1354</v>
      </c>
      <c r="G330" s="217">
        <v>1356</v>
      </c>
      <c r="H330" s="217">
        <v>1301</v>
      </c>
      <c r="I330" s="217">
        <v>1268</v>
      </c>
      <c r="J330" s="217">
        <v>1263</v>
      </c>
      <c r="K330" s="217">
        <v>1279</v>
      </c>
      <c r="L330" s="217">
        <v>1257</v>
      </c>
      <c r="M330" s="217">
        <v>1216</v>
      </c>
      <c r="N330" s="217">
        <v>1202</v>
      </c>
      <c r="O330" s="217">
        <v>1155</v>
      </c>
      <c r="P330" s="217">
        <v>1173</v>
      </c>
      <c r="Q330" s="217">
        <v>1179</v>
      </c>
      <c r="R330" s="217">
        <v>1161</v>
      </c>
      <c r="S330" s="217">
        <v>1130</v>
      </c>
      <c r="T330" s="217">
        <v>1131</v>
      </c>
      <c r="U330" s="217">
        <v>1085</v>
      </c>
      <c r="V330" s="217">
        <v>1064</v>
      </c>
      <c r="W330" s="217">
        <v>1029</v>
      </c>
      <c r="X330" s="217">
        <v>1039</v>
      </c>
      <c r="Y330" s="217">
        <v>1019</v>
      </c>
      <c r="Z330" s="217">
        <v>1013</v>
      </c>
      <c r="AA330" s="217">
        <v>1013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</row>
    <row r="331" spans="1:240" ht="22.7" customHeight="1" x14ac:dyDescent="0.2">
      <c r="A331"/>
      <c r="B331"/>
      <c r="C331" s="16"/>
      <c r="D331" s="218" t="s">
        <v>434</v>
      </c>
      <c r="E331" s="219">
        <f t="shared" ref="E331:AA331" si="9">SUM(E329:E330)</f>
        <v>2288</v>
      </c>
      <c r="F331" s="219">
        <f t="shared" si="9"/>
        <v>2299</v>
      </c>
      <c r="G331" s="219">
        <f t="shared" si="9"/>
        <v>2298</v>
      </c>
      <c r="H331" s="219">
        <f t="shared" si="9"/>
        <v>2236</v>
      </c>
      <c r="I331" s="219">
        <f t="shared" si="9"/>
        <v>2230</v>
      </c>
      <c r="J331" s="219">
        <f t="shared" si="9"/>
        <v>2230</v>
      </c>
      <c r="K331" s="219">
        <f t="shared" si="9"/>
        <v>2243</v>
      </c>
      <c r="L331" s="219">
        <f t="shared" si="9"/>
        <v>2235</v>
      </c>
      <c r="M331" s="219">
        <f t="shared" si="9"/>
        <v>2210</v>
      </c>
      <c r="N331" s="219">
        <f t="shared" si="9"/>
        <v>2154</v>
      </c>
      <c r="O331" s="219">
        <f t="shared" si="9"/>
        <v>2107</v>
      </c>
      <c r="P331" s="219">
        <f t="shared" si="9"/>
        <v>2129</v>
      </c>
      <c r="Q331" s="219">
        <f t="shared" si="9"/>
        <v>2135</v>
      </c>
      <c r="R331" s="219">
        <f t="shared" si="9"/>
        <v>2120</v>
      </c>
      <c r="S331" s="219">
        <f t="shared" si="9"/>
        <v>2066</v>
      </c>
      <c r="T331" s="219">
        <f t="shared" si="9"/>
        <v>2075</v>
      </c>
      <c r="U331" s="219">
        <f t="shared" si="9"/>
        <v>2007</v>
      </c>
      <c r="V331" s="219">
        <f t="shared" si="9"/>
        <v>2009</v>
      </c>
      <c r="W331" s="219">
        <f t="shared" si="9"/>
        <v>1964</v>
      </c>
      <c r="X331" s="219">
        <f t="shared" si="9"/>
        <v>1951</v>
      </c>
      <c r="Y331" s="219">
        <f t="shared" si="9"/>
        <v>1907</v>
      </c>
      <c r="Z331" s="219">
        <f t="shared" si="9"/>
        <v>1889</v>
      </c>
      <c r="AA331" s="219">
        <f t="shared" si="9"/>
        <v>1905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</row>
    <row r="333" spans="1:240" ht="28.35" customHeight="1" x14ac:dyDescent="0.2">
      <c r="C333" s="317" t="s">
        <v>435</v>
      </c>
      <c r="D333" s="317"/>
      <c r="E333" s="317"/>
      <c r="F333" s="317"/>
      <c r="G333" s="317"/>
      <c r="H333" s="318" t="s">
        <v>436</v>
      </c>
      <c r="I333" s="318"/>
      <c r="J333" s="318"/>
      <c r="K333" s="318"/>
      <c r="L333" s="319" t="s">
        <v>437</v>
      </c>
      <c r="M333" s="319"/>
      <c r="N333" s="319"/>
      <c r="O333" s="319"/>
      <c r="P333" s="320" t="s">
        <v>438</v>
      </c>
      <c r="Q333" s="320"/>
      <c r="R333" s="320"/>
      <c r="S333" s="320"/>
      <c r="T333" s="361" t="s">
        <v>426</v>
      </c>
      <c r="U333" s="361"/>
      <c r="V333" s="361"/>
      <c r="W333" s="361"/>
    </row>
    <row r="334" spans="1:240" x14ac:dyDescent="0.2">
      <c r="C334" s="317"/>
      <c r="D334" s="317"/>
      <c r="E334" s="317"/>
      <c r="F334" s="317"/>
      <c r="G334" s="317"/>
      <c r="H334" s="322" t="s">
        <v>439</v>
      </c>
      <c r="I334" s="322"/>
      <c r="J334" s="323" t="s">
        <v>440</v>
      </c>
      <c r="K334" s="323"/>
      <c r="L334" s="324" t="s">
        <v>439</v>
      </c>
      <c r="M334" s="324"/>
      <c r="N334" s="325" t="s">
        <v>440</v>
      </c>
      <c r="O334" s="325"/>
      <c r="P334" s="326" t="s">
        <v>439</v>
      </c>
      <c r="Q334" s="326"/>
      <c r="R334" s="327" t="s">
        <v>440</v>
      </c>
      <c r="S334" s="327"/>
      <c r="T334" s="362" t="s">
        <v>439</v>
      </c>
      <c r="U334" s="362"/>
      <c r="V334" s="363" t="s">
        <v>440</v>
      </c>
      <c r="W334" s="363"/>
    </row>
    <row r="335" spans="1:240" ht="14.65" customHeight="1" x14ac:dyDescent="0.2">
      <c r="C335" s="362" t="s">
        <v>441</v>
      </c>
      <c r="D335" s="364" t="s">
        <v>442</v>
      </c>
      <c r="E335" s="365" t="s">
        <v>443</v>
      </c>
      <c r="F335" s="365"/>
      <c r="G335" s="365"/>
      <c r="H335" s="332">
        <v>2607</v>
      </c>
      <c r="I335" s="332"/>
      <c r="J335" s="333">
        <f>H335/H341</f>
        <v>0.17210192764721416</v>
      </c>
      <c r="K335" s="333"/>
      <c r="L335" s="334">
        <v>804</v>
      </c>
      <c r="M335" s="334"/>
      <c r="N335" s="335">
        <f>L335/L341</f>
        <v>0.15488345212868426</v>
      </c>
      <c r="O335" s="335"/>
      <c r="P335" s="336">
        <v>29</v>
      </c>
      <c r="Q335" s="336"/>
      <c r="R335" s="337">
        <f>P335/P341</f>
        <v>0.26363636363636361</v>
      </c>
      <c r="S335" s="337"/>
      <c r="T335" s="379">
        <f>H335+L335+P335</f>
        <v>3440</v>
      </c>
      <c r="U335" s="379"/>
      <c r="V335" s="380">
        <f>T335/T341</f>
        <v>0.16823161189358374</v>
      </c>
      <c r="W335" s="380"/>
    </row>
    <row r="336" spans="1:240" x14ac:dyDescent="0.2">
      <c r="C336" s="362"/>
      <c r="D336" s="364"/>
      <c r="E336" s="365" t="s">
        <v>444</v>
      </c>
      <c r="F336" s="365"/>
      <c r="G336" s="365"/>
      <c r="H336" s="332">
        <v>593</v>
      </c>
      <c r="I336" s="332"/>
      <c r="J336" s="333">
        <f>H336/H341</f>
        <v>3.9147082123052547E-2</v>
      </c>
      <c r="K336" s="333"/>
      <c r="L336" s="334">
        <v>417</v>
      </c>
      <c r="M336" s="334"/>
      <c r="N336" s="335">
        <f>L336/L341</f>
        <v>8.0331342708533995E-2</v>
      </c>
      <c r="O336" s="335"/>
      <c r="P336" s="336">
        <v>0</v>
      </c>
      <c r="Q336" s="336"/>
      <c r="R336" s="337">
        <f>P336/P341</f>
        <v>0</v>
      </c>
      <c r="S336" s="337"/>
      <c r="T336" s="379">
        <f>H336+L336+P336</f>
        <v>1010</v>
      </c>
      <c r="U336" s="379"/>
      <c r="V336" s="380">
        <f>T336/T341</f>
        <v>4.9393583724569638E-2</v>
      </c>
      <c r="W336" s="380"/>
    </row>
    <row r="337" spans="1:240" x14ac:dyDescent="0.2">
      <c r="C337" s="362"/>
      <c r="D337" s="364"/>
      <c r="E337" s="365" t="s">
        <v>445</v>
      </c>
      <c r="F337" s="365"/>
      <c r="G337" s="365"/>
      <c r="H337" s="332">
        <v>2</v>
      </c>
      <c r="I337" s="332"/>
      <c r="J337" s="333">
        <f>H337/H341</f>
        <v>1.3203063110641669E-4</v>
      </c>
      <c r="K337" s="333"/>
      <c r="L337" s="334">
        <v>9</v>
      </c>
      <c r="M337" s="334"/>
      <c r="N337" s="335">
        <f>L337/L341</f>
        <v>1.7337699865151224E-3</v>
      </c>
      <c r="O337" s="335"/>
      <c r="P337" s="336">
        <v>0</v>
      </c>
      <c r="Q337" s="336"/>
      <c r="R337" s="337">
        <f>P337/P341</f>
        <v>0</v>
      </c>
      <c r="S337" s="337"/>
      <c r="T337" s="379">
        <f>H337+L337+P337</f>
        <v>11</v>
      </c>
      <c r="U337" s="379"/>
      <c r="V337" s="380">
        <f>T337/T341</f>
        <v>5.3794992175273861E-4</v>
      </c>
      <c r="W337" s="380"/>
    </row>
    <row r="338" spans="1:240" ht="14.65" customHeight="1" x14ac:dyDescent="0.2">
      <c r="C338" s="362"/>
      <c r="D338" s="364"/>
      <c r="E338" s="365" t="s">
        <v>446</v>
      </c>
      <c r="F338" s="365"/>
      <c r="G338" s="365"/>
      <c r="H338" s="332">
        <v>0</v>
      </c>
      <c r="I338" s="332"/>
      <c r="J338" s="333">
        <f>H338/H341</f>
        <v>0</v>
      </c>
      <c r="K338" s="333"/>
      <c r="L338" s="334">
        <v>3</v>
      </c>
      <c r="M338" s="334"/>
      <c r="N338" s="335">
        <f>L338/L341</f>
        <v>5.7792332883837411E-4</v>
      </c>
      <c r="O338" s="335"/>
      <c r="P338" s="336">
        <v>0</v>
      </c>
      <c r="Q338" s="336"/>
      <c r="R338" s="337">
        <f>P338/P341</f>
        <v>0</v>
      </c>
      <c r="S338" s="337"/>
      <c r="T338" s="379">
        <f>H338+L338+P338</f>
        <v>3</v>
      </c>
      <c r="U338" s="379"/>
      <c r="V338" s="380">
        <f>T338/T341</f>
        <v>1.4671361502347418E-4</v>
      </c>
      <c r="W338" s="380"/>
    </row>
    <row r="339" spans="1:240" ht="14.65" customHeight="1" x14ac:dyDescent="0.2">
      <c r="C339" s="362"/>
      <c r="D339" s="364"/>
      <c r="E339" s="368" t="s">
        <v>401</v>
      </c>
      <c r="F339" s="368"/>
      <c r="G339" s="368"/>
      <c r="H339" s="332">
        <f>SUM(H335:H338)</f>
        <v>3202</v>
      </c>
      <c r="I339" s="332">
        <f>SUM(H339:H339)</f>
        <v>3202</v>
      </c>
      <c r="J339" s="333">
        <f>H339/H341</f>
        <v>0.21138104040137312</v>
      </c>
      <c r="K339" s="333"/>
      <c r="L339" s="334">
        <f>L335+L336+L337+L338</f>
        <v>1233</v>
      </c>
      <c r="M339" s="334">
        <f>SUM(L339:L339)</f>
        <v>1233</v>
      </c>
      <c r="N339" s="335">
        <f>L339/L341</f>
        <v>0.23752648815257177</v>
      </c>
      <c r="O339" s="335"/>
      <c r="P339" s="336">
        <v>30</v>
      </c>
      <c r="Q339" s="336"/>
      <c r="R339" s="337">
        <f>P339/P341</f>
        <v>0.27272727272727271</v>
      </c>
      <c r="S339" s="337"/>
      <c r="T339" s="379">
        <f>SUM(T335:T338)</f>
        <v>4464</v>
      </c>
      <c r="U339" s="379"/>
      <c r="V339" s="380">
        <f>T339/T341</f>
        <v>0.21830985915492956</v>
      </c>
      <c r="W339" s="380"/>
    </row>
    <row r="340" spans="1:240" ht="14.65" customHeight="1" x14ac:dyDescent="0.2">
      <c r="A340"/>
      <c r="C340" s="362"/>
      <c r="D340" s="364" t="s">
        <v>447</v>
      </c>
      <c r="E340" s="364"/>
      <c r="F340" s="364"/>
      <c r="G340" s="364"/>
      <c r="H340" s="332">
        <v>11946</v>
      </c>
      <c r="I340" s="332"/>
      <c r="J340" s="333">
        <f>H340/H341</f>
        <v>0.78861895959862693</v>
      </c>
      <c r="K340" s="333"/>
      <c r="L340" s="334">
        <v>3958</v>
      </c>
      <c r="M340" s="334"/>
      <c r="N340" s="335">
        <f>L340/L341</f>
        <v>0.76247351184742829</v>
      </c>
      <c r="O340" s="335"/>
      <c r="P340" s="336">
        <v>80</v>
      </c>
      <c r="Q340" s="336"/>
      <c r="R340" s="337">
        <f>P340/P341</f>
        <v>0.72727272727272729</v>
      </c>
      <c r="S340" s="337"/>
      <c r="T340" s="379">
        <f>H340+L340+P340</f>
        <v>15984</v>
      </c>
      <c r="U340" s="379"/>
      <c r="V340" s="380">
        <f>T340/T341</f>
        <v>0.78169014084507038</v>
      </c>
      <c r="W340" s="380"/>
    </row>
    <row r="341" spans="1:240" ht="15.75" customHeight="1" x14ac:dyDescent="0.2">
      <c r="A341"/>
      <c r="C341" s="341" t="s">
        <v>448</v>
      </c>
      <c r="D341" s="341"/>
      <c r="E341" s="341"/>
      <c r="F341" s="341"/>
      <c r="G341" s="341"/>
      <c r="H341" s="342">
        <f>H339+H340</f>
        <v>15148</v>
      </c>
      <c r="I341" s="342"/>
      <c r="J341" s="307">
        <f>H341/H341</f>
        <v>1</v>
      </c>
      <c r="K341" s="307"/>
      <c r="L341" s="342">
        <f>L339+L340</f>
        <v>5191</v>
      </c>
      <c r="M341" s="342"/>
      <c r="N341" s="307">
        <f>L341/L341</f>
        <v>1</v>
      </c>
      <c r="O341" s="307"/>
      <c r="P341" s="342">
        <f>P339+P340</f>
        <v>110</v>
      </c>
      <c r="Q341" s="342"/>
      <c r="R341" s="307">
        <f>P341/P341</f>
        <v>1</v>
      </c>
      <c r="S341" s="307"/>
      <c r="T341" s="381">
        <f>T339+T340</f>
        <v>20448</v>
      </c>
      <c r="U341" s="381"/>
      <c r="V341" s="382">
        <f>T341/T341</f>
        <v>1</v>
      </c>
      <c r="W341" s="382"/>
    </row>
    <row r="342" spans="1:240" x14ac:dyDescent="0.2">
      <c r="A342"/>
      <c r="B342"/>
      <c r="C342" s="281" t="s">
        <v>449</v>
      </c>
      <c r="D342" s="281"/>
      <c r="E342" s="281"/>
      <c r="F342" s="281"/>
      <c r="G342" s="281"/>
      <c r="H342" s="281">
        <f>SUM(H335:H339)</f>
        <v>6404</v>
      </c>
      <c r="I342" s="281">
        <f>SUM(I335:I339)</f>
        <v>3202</v>
      </c>
      <c r="J342" s="281"/>
      <c r="K342" s="281"/>
      <c r="L342" s="281">
        <f>SUM(L335:L339)</f>
        <v>2466</v>
      </c>
      <c r="M342" s="281">
        <f>SUM(M335:M339)</f>
        <v>1233</v>
      </c>
      <c r="N342" s="281"/>
      <c r="O342" s="281"/>
      <c r="P342" s="28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4" spans="1:240" ht="54" customHeight="1" x14ac:dyDescent="0.2">
      <c r="A344"/>
      <c r="B344"/>
      <c r="C344"/>
      <c r="D344" s="357" t="s">
        <v>450</v>
      </c>
      <c r="E344" s="357"/>
      <c r="F344" s="357"/>
      <c r="G344" s="357"/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7"/>
      <c r="X344" s="357"/>
      <c r="Y344" s="357"/>
      <c r="Z344" s="357"/>
      <c r="AA344" s="357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67.7" customHeight="1" x14ac:dyDescent="0.2">
      <c r="A345"/>
      <c r="B345"/>
      <c r="C345"/>
      <c r="D345" s="224" t="s">
        <v>404</v>
      </c>
      <c r="E345" s="213">
        <v>44080</v>
      </c>
      <c r="F345" s="213">
        <v>44081</v>
      </c>
      <c r="G345" s="213">
        <v>44082</v>
      </c>
      <c r="H345" s="213">
        <v>44083</v>
      </c>
      <c r="I345" s="213">
        <v>44084</v>
      </c>
      <c r="J345" s="213">
        <v>44085</v>
      </c>
      <c r="K345" s="213">
        <v>44086</v>
      </c>
      <c r="L345" s="213">
        <v>44087</v>
      </c>
      <c r="M345" s="213">
        <v>44088</v>
      </c>
      <c r="N345" s="213">
        <v>44089</v>
      </c>
      <c r="O345" s="213">
        <v>44090</v>
      </c>
      <c r="P345" s="213">
        <v>44091</v>
      </c>
      <c r="Q345" s="213">
        <v>44092</v>
      </c>
      <c r="R345" s="213">
        <v>44093</v>
      </c>
      <c r="S345" s="213">
        <v>44094</v>
      </c>
      <c r="T345" s="213">
        <v>44095</v>
      </c>
      <c r="U345" s="213">
        <v>44096</v>
      </c>
      <c r="V345" s="213">
        <v>44097</v>
      </c>
      <c r="W345" s="213">
        <v>44098</v>
      </c>
      <c r="X345" s="213">
        <v>44099</v>
      </c>
      <c r="Y345" s="213">
        <v>44100</v>
      </c>
      <c r="Z345" s="226">
        <v>44101</v>
      </c>
      <c r="AA345" s="226">
        <v>44102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/>
      <c r="D346" s="227" t="s">
        <v>451</v>
      </c>
      <c r="E346" s="215">
        <v>957</v>
      </c>
      <c r="F346" s="215">
        <v>945</v>
      </c>
      <c r="G346" s="215">
        <v>942</v>
      </c>
      <c r="H346" s="215">
        <v>935</v>
      </c>
      <c r="I346" s="215">
        <v>962</v>
      </c>
      <c r="J346" s="215">
        <v>967</v>
      </c>
      <c r="K346" s="215">
        <v>964</v>
      </c>
      <c r="L346" s="215">
        <v>978</v>
      </c>
      <c r="M346" s="215">
        <v>994</v>
      </c>
      <c r="N346" s="215">
        <v>952</v>
      </c>
      <c r="O346" s="215">
        <v>952</v>
      </c>
      <c r="P346" s="215">
        <v>956</v>
      </c>
      <c r="Q346" s="215">
        <v>956</v>
      </c>
      <c r="R346" s="215">
        <v>959</v>
      </c>
      <c r="S346" s="215">
        <v>936</v>
      </c>
      <c r="T346" s="215">
        <v>944</v>
      </c>
      <c r="U346" s="215">
        <v>922</v>
      </c>
      <c r="V346" s="215">
        <v>945</v>
      </c>
      <c r="W346" s="215">
        <v>935</v>
      </c>
      <c r="X346" s="215">
        <v>912</v>
      </c>
      <c r="Y346" s="215">
        <v>888</v>
      </c>
      <c r="Z346" s="228">
        <v>4439</v>
      </c>
      <c r="AA346" s="228">
        <v>4464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ht="15" x14ac:dyDescent="0.2">
      <c r="A347"/>
      <c r="B347"/>
      <c r="C347"/>
      <c r="D347" s="229" t="s">
        <v>452</v>
      </c>
      <c r="E347" s="217">
        <v>1331</v>
      </c>
      <c r="F347" s="217">
        <v>1354</v>
      </c>
      <c r="G347" s="217">
        <v>1356</v>
      </c>
      <c r="H347" s="217">
        <v>1301</v>
      </c>
      <c r="I347" s="217">
        <v>1268</v>
      </c>
      <c r="J347" s="217">
        <v>1263</v>
      </c>
      <c r="K347" s="217">
        <v>1279</v>
      </c>
      <c r="L347" s="217">
        <v>1257</v>
      </c>
      <c r="M347" s="217">
        <v>1216</v>
      </c>
      <c r="N347" s="217">
        <v>1202</v>
      </c>
      <c r="O347" s="217">
        <v>1155</v>
      </c>
      <c r="P347" s="217">
        <v>1173</v>
      </c>
      <c r="Q347" s="217">
        <v>1179</v>
      </c>
      <c r="R347" s="217">
        <v>1161</v>
      </c>
      <c r="S347" s="217">
        <v>1130</v>
      </c>
      <c r="T347" s="217">
        <v>1131</v>
      </c>
      <c r="U347" s="217">
        <v>1085</v>
      </c>
      <c r="V347" s="217">
        <v>1064</v>
      </c>
      <c r="W347" s="217">
        <v>1029</v>
      </c>
      <c r="X347" s="217">
        <v>1039</v>
      </c>
      <c r="Y347" s="217">
        <v>1019</v>
      </c>
      <c r="Z347" s="230">
        <v>15929</v>
      </c>
      <c r="AA347" s="230">
        <v>15984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ht="15" x14ac:dyDescent="0.2">
      <c r="A348"/>
      <c r="B348"/>
      <c r="C348" s="16"/>
      <c r="D348" s="231" t="s">
        <v>453</v>
      </c>
      <c r="E348" s="219">
        <f t="shared" ref="E348:AA348" si="10">SUM(E346:E347)</f>
        <v>2288</v>
      </c>
      <c r="F348" s="219">
        <f t="shared" si="10"/>
        <v>2299</v>
      </c>
      <c r="G348" s="219">
        <f t="shared" si="10"/>
        <v>2298</v>
      </c>
      <c r="H348" s="219">
        <f t="shared" si="10"/>
        <v>2236</v>
      </c>
      <c r="I348" s="219">
        <f t="shared" si="10"/>
        <v>2230</v>
      </c>
      <c r="J348" s="219">
        <f t="shared" si="10"/>
        <v>2230</v>
      </c>
      <c r="K348" s="219">
        <f t="shared" si="10"/>
        <v>2243</v>
      </c>
      <c r="L348" s="219">
        <f t="shared" si="10"/>
        <v>2235</v>
      </c>
      <c r="M348" s="219">
        <f t="shared" si="10"/>
        <v>2210</v>
      </c>
      <c r="N348" s="219">
        <f t="shared" si="10"/>
        <v>2154</v>
      </c>
      <c r="O348" s="219">
        <f t="shared" si="10"/>
        <v>2107</v>
      </c>
      <c r="P348" s="219">
        <f t="shared" si="10"/>
        <v>2129</v>
      </c>
      <c r="Q348" s="219">
        <f t="shared" si="10"/>
        <v>2135</v>
      </c>
      <c r="R348" s="219">
        <f t="shared" si="10"/>
        <v>2120</v>
      </c>
      <c r="S348" s="219">
        <f t="shared" si="10"/>
        <v>2066</v>
      </c>
      <c r="T348" s="219">
        <f t="shared" si="10"/>
        <v>2075</v>
      </c>
      <c r="U348" s="219">
        <f t="shared" si="10"/>
        <v>2007</v>
      </c>
      <c r="V348" s="219">
        <f t="shared" si="10"/>
        <v>2009</v>
      </c>
      <c r="W348" s="219">
        <f t="shared" si="10"/>
        <v>1964</v>
      </c>
      <c r="X348" s="219">
        <f t="shared" si="10"/>
        <v>1951</v>
      </c>
      <c r="Y348" s="219">
        <f t="shared" si="10"/>
        <v>1907</v>
      </c>
      <c r="Z348" s="233">
        <f t="shared" si="10"/>
        <v>20368</v>
      </c>
      <c r="AA348" s="233">
        <f t="shared" si="10"/>
        <v>20448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 s="16"/>
      <c r="D349" s="303" t="s">
        <v>454</v>
      </c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x14ac:dyDescent="0.2">
      <c r="A350"/>
      <c r="B350"/>
      <c r="C350" s="16"/>
      <c r="D350" s="303" t="s">
        <v>455</v>
      </c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O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B352"/>
      <c r="C352"/>
      <c r="D352" s="383" t="s">
        <v>456</v>
      </c>
      <c r="E352" s="383"/>
      <c r="F352" s="383"/>
      <c r="G352" s="383"/>
      <c r="H352" s="383"/>
      <c r="I352" s="383"/>
      <c r="J352" s="383"/>
      <c r="K352" s="383"/>
      <c r="L352" s="384" t="s">
        <v>457</v>
      </c>
      <c r="M352" s="384"/>
      <c r="N352" s="384"/>
      <c r="O352" s="384"/>
      <c r="P352" s="384"/>
      <c r="Q352" s="384"/>
      <c r="R352" s="384"/>
      <c r="S352" s="384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</row>
    <row r="353" spans="2:240" ht="25.5" customHeight="1" x14ac:dyDescent="0.2">
      <c r="B353"/>
      <c r="C353"/>
      <c r="D353" s="383"/>
      <c r="E353" s="383"/>
      <c r="F353" s="383"/>
      <c r="G353" s="383"/>
      <c r="H353" s="383"/>
      <c r="I353" s="383"/>
      <c r="J353" s="383"/>
      <c r="K353" s="383"/>
      <c r="L353" s="347" t="s">
        <v>513</v>
      </c>
      <c r="M353" s="347"/>
      <c r="N353" s="347"/>
      <c r="O353" s="347"/>
      <c r="P353" s="385" t="s">
        <v>458</v>
      </c>
      <c r="Q353" s="385"/>
      <c r="R353" s="385"/>
      <c r="S353" s="38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</row>
    <row r="354" spans="2:240" ht="14.65" customHeight="1" x14ac:dyDescent="0.2">
      <c r="D354" s="386" t="s">
        <v>403</v>
      </c>
      <c r="E354" s="386"/>
      <c r="F354" s="386"/>
      <c r="G354" s="386"/>
      <c r="H354" s="387" t="s">
        <v>404</v>
      </c>
      <c r="I354" s="387"/>
      <c r="J354" s="387"/>
      <c r="K354" s="387"/>
      <c r="L354" s="388" t="s">
        <v>514</v>
      </c>
      <c r="M354" s="388" t="s">
        <v>515</v>
      </c>
      <c r="N354" s="388" t="s">
        <v>407</v>
      </c>
      <c r="O354" s="388" t="s">
        <v>516</v>
      </c>
      <c r="P354" s="388" t="s">
        <v>514</v>
      </c>
      <c r="Q354" s="388" t="s">
        <v>515</v>
      </c>
      <c r="R354" s="388" t="s">
        <v>407</v>
      </c>
      <c r="S354" s="389" t="s">
        <v>516</v>
      </c>
    </row>
    <row r="355" spans="2:240" x14ac:dyDescent="0.2">
      <c r="D355" s="386"/>
      <c r="E355" s="386"/>
      <c r="F355" s="386"/>
      <c r="G355" s="386"/>
      <c r="H355" s="390" t="s">
        <v>517</v>
      </c>
      <c r="I355" s="390"/>
      <c r="J355" s="390"/>
      <c r="K355" s="390"/>
      <c r="L355" s="388"/>
      <c r="M355" s="388"/>
      <c r="N355" s="388"/>
      <c r="O355" s="388"/>
      <c r="P355" s="388"/>
      <c r="Q355" s="388"/>
      <c r="R355" s="388"/>
      <c r="S355" s="389"/>
    </row>
    <row r="356" spans="2:240" ht="17.100000000000001" customHeight="1" x14ac:dyDescent="0.2">
      <c r="D356" s="391" t="s">
        <v>397</v>
      </c>
      <c r="E356" s="391"/>
      <c r="F356" s="391"/>
      <c r="G356" s="391"/>
      <c r="H356" s="392" t="s">
        <v>452</v>
      </c>
      <c r="I356" s="392"/>
      <c r="J356" s="392"/>
      <c r="K356" s="392"/>
      <c r="L356" s="243">
        <v>10.58</v>
      </c>
      <c r="M356" s="244">
        <v>6.45</v>
      </c>
      <c r="N356" s="244">
        <v>3.62</v>
      </c>
      <c r="O356" s="245">
        <v>3.54</v>
      </c>
      <c r="P356" s="244">
        <v>7.12</v>
      </c>
      <c r="Q356" s="244">
        <v>6.04</v>
      </c>
      <c r="R356" s="244">
        <v>3.45</v>
      </c>
      <c r="S356" s="245">
        <v>1.75</v>
      </c>
    </row>
    <row r="357" spans="2:240" ht="17.100000000000001" customHeight="1" x14ac:dyDescent="0.2">
      <c r="D357" s="391"/>
      <c r="E357" s="391"/>
      <c r="F357" s="391"/>
      <c r="G357" s="391"/>
      <c r="H357" s="393" t="s">
        <v>518</v>
      </c>
      <c r="I357" s="393"/>
      <c r="J357" s="393"/>
      <c r="K357" s="393"/>
      <c r="L357" s="246">
        <v>11.16</v>
      </c>
      <c r="M357" s="247">
        <v>7.95</v>
      </c>
      <c r="N357" s="247">
        <v>20</v>
      </c>
      <c r="O357" s="248">
        <v>0</v>
      </c>
      <c r="P357" s="247">
        <v>12.75</v>
      </c>
      <c r="Q357" s="247">
        <v>8.5399999999999991</v>
      </c>
      <c r="R357" s="247">
        <v>20</v>
      </c>
      <c r="S357" s="248">
        <v>0</v>
      </c>
    </row>
    <row r="358" spans="2:240" ht="17.100000000000001" customHeight="1" x14ac:dyDescent="0.2">
      <c r="D358" s="394" t="s">
        <v>398</v>
      </c>
      <c r="E358" s="394"/>
      <c r="F358" s="394"/>
      <c r="G358" s="394"/>
      <c r="H358" s="395" t="s">
        <v>452</v>
      </c>
      <c r="I358" s="395"/>
      <c r="J358" s="395"/>
      <c r="K358" s="395"/>
      <c r="L358" s="249">
        <v>9.25</v>
      </c>
      <c r="M358" s="250">
        <v>6.08</v>
      </c>
      <c r="N358" s="250">
        <v>5.87</v>
      </c>
      <c r="O358" s="251">
        <v>4.75</v>
      </c>
      <c r="P358" s="250">
        <v>12.16</v>
      </c>
      <c r="Q358" s="250">
        <v>6.08</v>
      </c>
      <c r="R358" s="250">
        <v>5.04</v>
      </c>
      <c r="S358" s="251">
        <v>10.62</v>
      </c>
    </row>
    <row r="359" spans="2:240" ht="17.100000000000001" customHeight="1" x14ac:dyDescent="0.2">
      <c r="D359" s="394"/>
      <c r="E359" s="394"/>
      <c r="F359" s="394"/>
      <c r="G359" s="394"/>
      <c r="H359" s="395" t="s">
        <v>518</v>
      </c>
      <c r="I359" s="395"/>
      <c r="J359" s="395"/>
      <c r="K359" s="395"/>
      <c r="L359" s="249">
        <v>10.45</v>
      </c>
      <c r="M359" s="250">
        <v>8.1999999999999993</v>
      </c>
      <c r="N359" s="250">
        <v>0</v>
      </c>
      <c r="O359" s="251">
        <v>0</v>
      </c>
      <c r="P359" s="250">
        <v>12.95</v>
      </c>
      <c r="Q359" s="250">
        <v>8.1999999999999993</v>
      </c>
      <c r="R359" s="250">
        <v>0</v>
      </c>
      <c r="S359" s="251">
        <v>0</v>
      </c>
    </row>
    <row r="360" spans="2:240" ht="17.100000000000001" customHeight="1" x14ac:dyDescent="0.2">
      <c r="D360" s="396" t="s">
        <v>399</v>
      </c>
      <c r="E360" s="396"/>
      <c r="F360" s="396"/>
      <c r="G360" s="396"/>
      <c r="H360" s="397" t="s">
        <v>452</v>
      </c>
      <c r="I360" s="397"/>
      <c r="J360" s="397"/>
      <c r="K360" s="397"/>
      <c r="L360" s="252">
        <v>9.0399999999999991</v>
      </c>
      <c r="M360" s="253">
        <v>5.62</v>
      </c>
      <c r="N360" s="253">
        <v>2.7</v>
      </c>
      <c r="O360" s="254">
        <v>2.29</v>
      </c>
      <c r="P360" s="253">
        <v>11.37</v>
      </c>
      <c r="Q360" s="253">
        <v>6.62</v>
      </c>
      <c r="R360" s="253">
        <v>7.58</v>
      </c>
      <c r="S360" s="254">
        <v>5.79</v>
      </c>
    </row>
    <row r="361" spans="2:240" ht="17.100000000000001" customHeight="1" x14ac:dyDescent="0.2">
      <c r="D361" s="396"/>
      <c r="E361" s="396"/>
      <c r="F361" s="396"/>
      <c r="G361" s="396"/>
      <c r="H361" s="398" t="s">
        <v>518</v>
      </c>
      <c r="I361" s="398"/>
      <c r="J361" s="398"/>
      <c r="K361" s="398"/>
      <c r="L361" s="255">
        <v>9.8699999999999992</v>
      </c>
      <c r="M361" s="256">
        <v>3.87</v>
      </c>
      <c r="N361" s="256">
        <v>1.79</v>
      </c>
      <c r="O361" s="257">
        <v>0</v>
      </c>
      <c r="P361" s="256">
        <v>12.16</v>
      </c>
      <c r="Q361" s="256">
        <v>8.3699999999999992</v>
      </c>
      <c r="R361" s="256">
        <v>0</v>
      </c>
      <c r="S361" s="257">
        <v>0</v>
      </c>
    </row>
    <row r="362" spans="2:240" ht="17.100000000000001" customHeight="1" x14ac:dyDescent="0.2">
      <c r="D362" s="399" t="s">
        <v>400</v>
      </c>
      <c r="E362" s="399"/>
      <c r="F362" s="399"/>
      <c r="G362" s="399"/>
      <c r="H362" s="400" t="s">
        <v>452</v>
      </c>
      <c r="I362" s="400"/>
      <c r="J362" s="400"/>
      <c r="K362" s="400"/>
      <c r="L362" s="258">
        <v>7.58</v>
      </c>
      <c r="M362" s="259">
        <v>5.04</v>
      </c>
      <c r="N362" s="259">
        <v>3.45</v>
      </c>
      <c r="O362" s="260">
        <v>3.66</v>
      </c>
      <c r="P362" s="259">
        <v>9.6199999999999992</v>
      </c>
      <c r="Q362" s="259">
        <v>6.83</v>
      </c>
      <c r="R362" s="259">
        <v>7.62</v>
      </c>
      <c r="S362" s="260">
        <v>2.66</v>
      </c>
    </row>
    <row r="363" spans="2:240" ht="17.100000000000001" customHeight="1" x14ac:dyDescent="0.2">
      <c r="D363" s="399"/>
      <c r="E363" s="399"/>
      <c r="F363" s="399"/>
      <c r="G363" s="399"/>
      <c r="H363" s="401" t="s">
        <v>518</v>
      </c>
      <c r="I363" s="401"/>
      <c r="J363" s="401"/>
      <c r="K363" s="401"/>
      <c r="L363" s="261">
        <v>9.25</v>
      </c>
      <c r="M363" s="262">
        <v>4.87</v>
      </c>
      <c r="N363" s="262">
        <v>0</v>
      </c>
      <c r="O363" s="263">
        <v>0</v>
      </c>
      <c r="P363" s="262">
        <v>10.29</v>
      </c>
      <c r="Q363" s="262">
        <v>6.45</v>
      </c>
      <c r="R363" s="262">
        <v>0</v>
      </c>
      <c r="S363" s="263">
        <v>0</v>
      </c>
    </row>
    <row r="364" spans="2:240" ht="17.100000000000001" customHeight="1" x14ac:dyDescent="0.2">
      <c r="D364" s="402" t="s">
        <v>409</v>
      </c>
      <c r="E364" s="402"/>
      <c r="F364" s="402"/>
      <c r="G364" s="402"/>
      <c r="H364" s="403" t="s">
        <v>452</v>
      </c>
      <c r="I364" s="403"/>
      <c r="J364" s="403"/>
      <c r="K364" s="403"/>
      <c r="L364" s="264">
        <v>9.16</v>
      </c>
      <c r="M364" s="265">
        <v>5.91</v>
      </c>
      <c r="N364" s="265">
        <v>3.62</v>
      </c>
      <c r="O364" s="266">
        <v>3.16</v>
      </c>
      <c r="P364" s="265">
        <v>11.25</v>
      </c>
      <c r="Q364" s="265">
        <v>6.33</v>
      </c>
      <c r="R364" s="265">
        <v>3.45</v>
      </c>
      <c r="S364" s="266">
        <v>6.7</v>
      </c>
    </row>
    <row r="365" spans="2:240" ht="17.100000000000001" customHeight="1" x14ac:dyDescent="0.2">
      <c r="D365" s="402"/>
      <c r="E365" s="402"/>
      <c r="F365" s="402"/>
      <c r="G365" s="402"/>
      <c r="H365" s="404" t="s">
        <v>518</v>
      </c>
      <c r="I365" s="404"/>
      <c r="J365" s="404"/>
      <c r="K365" s="404"/>
      <c r="L365" s="267">
        <v>10.41</v>
      </c>
      <c r="M365" s="268">
        <v>6.54</v>
      </c>
      <c r="N365" s="268">
        <v>1.79</v>
      </c>
      <c r="O365" s="269">
        <v>0</v>
      </c>
      <c r="P365" s="268">
        <v>12.16</v>
      </c>
      <c r="Q365" s="268">
        <v>8.0399999999999991</v>
      </c>
      <c r="R365" s="268">
        <v>0</v>
      </c>
      <c r="S365" s="269">
        <v>0</v>
      </c>
    </row>
    <row r="366" spans="2:240" x14ac:dyDescent="0.2">
      <c r="D366" s="15" t="s">
        <v>463</v>
      </c>
    </row>
    <row r="367" spans="2:240" x14ac:dyDescent="0.2">
      <c r="D367" s="15" t="s">
        <v>519</v>
      </c>
    </row>
    <row r="368" spans="2:240" ht="25.5" customHeight="1" x14ac:dyDescent="0.2">
      <c r="E368" s="369" t="s">
        <v>494</v>
      </c>
      <c r="F368" s="369"/>
      <c r="G368" s="369"/>
      <c r="H368" s="369"/>
      <c r="I368" s="36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</row>
    <row r="369" spans="3:19" ht="26.25" customHeight="1" x14ac:dyDescent="0.2">
      <c r="E369" s="370" t="s">
        <v>495</v>
      </c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</row>
    <row r="370" spans="3:19" x14ac:dyDescent="0.2">
      <c r="E370" s="371" t="s">
        <v>468</v>
      </c>
      <c r="F370" s="371"/>
      <c r="G370" s="371"/>
      <c r="H370" s="371"/>
      <c r="I370" s="371"/>
      <c r="J370" s="371"/>
      <c r="K370" s="359" t="s">
        <v>439</v>
      </c>
      <c r="L370" s="359"/>
      <c r="M370" s="359"/>
      <c r="N370" s="359"/>
      <c r="O370" s="359"/>
      <c r="P370" s="372" t="s">
        <v>440</v>
      </c>
      <c r="Q370" s="372"/>
      <c r="R370" s="372"/>
      <c r="S370" s="372"/>
    </row>
    <row r="371" spans="3:19" x14ac:dyDescent="0.2">
      <c r="E371" s="373" t="s">
        <v>469</v>
      </c>
      <c r="F371" s="373"/>
      <c r="G371" s="373"/>
      <c r="H371" s="373"/>
      <c r="I371" s="373"/>
      <c r="J371" s="373"/>
      <c r="K371" s="374">
        <v>8995</v>
      </c>
      <c r="L371" s="374"/>
      <c r="M371" s="374"/>
      <c r="N371" s="374"/>
      <c r="O371" s="374"/>
      <c r="P371" s="375">
        <f>K371/K379</f>
        <v>0.59380776340110908</v>
      </c>
      <c r="Q371" s="375"/>
      <c r="R371" s="375"/>
      <c r="S371" s="375">
        <f t="shared" ref="S371:S379" si="11">SUM(P371:R371)</f>
        <v>0.59380776340110908</v>
      </c>
    </row>
    <row r="372" spans="3:19" x14ac:dyDescent="0.2">
      <c r="E372" s="373" t="s">
        <v>470</v>
      </c>
      <c r="F372" s="373"/>
      <c r="G372" s="373"/>
      <c r="H372" s="373"/>
      <c r="I372" s="373"/>
      <c r="J372" s="373"/>
      <c r="K372" s="374">
        <v>1834</v>
      </c>
      <c r="L372" s="374"/>
      <c r="M372" s="374"/>
      <c r="N372" s="374"/>
      <c r="O372" s="374"/>
      <c r="P372" s="375">
        <f>K372/K379</f>
        <v>0.12107208872458411</v>
      </c>
      <c r="Q372" s="375"/>
      <c r="R372" s="375"/>
      <c r="S372" s="375">
        <f t="shared" si="11"/>
        <v>0.12107208872458411</v>
      </c>
    </row>
    <row r="373" spans="3:19" x14ac:dyDescent="0.2">
      <c r="E373" s="373" t="s">
        <v>471</v>
      </c>
      <c r="F373" s="373"/>
      <c r="G373" s="373"/>
      <c r="H373" s="373"/>
      <c r="I373" s="373"/>
      <c r="J373" s="373"/>
      <c r="K373" s="374">
        <v>1053</v>
      </c>
      <c r="L373" s="374"/>
      <c r="M373" s="374"/>
      <c r="N373" s="374"/>
      <c r="O373" s="374"/>
      <c r="P373" s="375">
        <f>K373/K379</f>
        <v>6.9514127277528384E-2</v>
      </c>
      <c r="Q373" s="375"/>
      <c r="R373" s="375"/>
      <c r="S373" s="375">
        <f t="shared" si="11"/>
        <v>6.9514127277528384E-2</v>
      </c>
    </row>
    <row r="374" spans="3:19" x14ac:dyDescent="0.2">
      <c r="E374" s="373" t="s">
        <v>472</v>
      </c>
      <c r="F374" s="373"/>
      <c r="G374" s="373"/>
      <c r="H374" s="373"/>
      <c r="I374" s="373"/>
      <c r="J374" s="373"/>
      <c r="K374" s="374">
        <v>794</v>
      </c>
      <c r="L374" s="374"/>
      <c r="M374" s="374"/>
      <c r="N374" s="374"/>
      <c r="O374" s="374"/>
      <c r="P374" s="375">
        <f>K374/K379</f>
        <v>5.2416160549247429E-2</v>
      </c>
      <c r="Q374" s="375"/>
      <c r="R374" s="375"/>
      <c r="S374" s="375">
        <f t="shared" si="11"/>
        <v>5.2416160549247429E-2</v>
      </c>
    </row>
    <row r="375" spans="3:19" x14ac:dyDescent="0.2">
      <c r="E375" s="373" t="s">
        <v>473</v>
      </c>
      <c r="F375" s="373"/>
      <c r="G375" s="373"/>
      <c r="H375" s="373"/>
      <c r="I375" s="373"/>
      <c r="J375" s="373"/>
      <c r="K375" s="374">
        <v>692</v>
      </c>
      <c r="L375" s="374"/>
      <c r="M375" s="374"/>
      <c r="N375" s="374"/>
      <c r="O375" s="374"/>
      <c r="P375" s="375">
        <f>K375/K379</f>
        <v>4.5682598362820175E-2</v>
      </c>
      <c r="Q375" s="375"/>
      <c r="R375" s="375"/>
      <c r="S375" s="375">
        <f t="shared" si="11"/>
        <v>4.5682598362820175E-2</v>
      </c>
    </row>
    <row r="376" spans="3:19" x14ac:dyDescent="0.2">
      <c r="E376" s="373" t="s">
        <v>474</v>
      </c>
      <c r="F376" s="373"/>
      <c r="G376" s="373"/>
      <c r="H376" s="373"/>
      <c r="I376" s="373"/>
      <c r="J376" s="373"/>
      <c r="K376" s="374">
        <v>585</v>
      </c>
      <c r="L376" s="374"/>
      <c r="M376" s="374"/>
      <c r="N376" s="374"/>
      <c r="O376" s="374"/>
      <c r="P376" s="375">
        <f>K376/K379</f>
        <v>3.8618959598626879E-2</v>
      </c>
      <c r="Q376" s="375"/>
      <c r="R376" s="375"/>
      <c r="S376" s="375">
        <f t="shared" si="11"/>
        <v>3.8618959598626879E-2</v>
      </c>
    </row>
    <row r="377" spans="3:19" x14ac:dyDescent="0.2">
      <c r="E377" s="373" t="s">
        <v>505</v>
      </c>
      <c r="F377" s="373"/>
      <c r="G377" s="373"/>
      <c r="H377" s="373"/>
      <c r="I377" s="373"/>
      <c r="J377" s="373"/>
      <c r="K377" s="374">
        <f>389+184+106+78+77+75</f>
        <v>909</v>
      </c>
      <c r="L377" s="374"/>
      <c r="M377" s="374"/>
      <c r="N377" s="374"/>
      <c r="O377" s="374"/>
      <c r="P377" s="375">
        <f>K377/K379</f>
        <v>6.0007921837866386E-2</v>
      </c>
      <c r="Q377" s="375"/>
      <c r="R377" s="375"/>
      <c r="S377" s="375">
        <f t="shared" si="11"/>
        <v>6.0007921837866386E-2</v>
      </c>
    </row>
    <row r="378" spans="3:19" x14ac:dyDescent="0.2">
      <c r="E378" s="373" t="s">
        <v>476</v>
      </c>
      <c r="F378" s="373"/>
      <c r="G378" s="373"/>
      <c r="H378" s="373"/>
      <c r="I378" s="373"/>
      <c r="J378" s="373"/>
      <c r="K378" s="374">
        <f>15148-14862</f>
        <v>286</v>
      </c>
      <c r="L378" s="374"/>
      <c r="M378" s="374"/>
      <c r="N378" s="374"/>
      <c r="O378" s="374"/>
      <c r="P378" s="375">
        <f>K378/K379</f>
        <v>1.8880380248217588E-2</v>
      </c>
      <c r="Q378" s="375"/>
      <c r="R378" s="375"/>
      <c r="S378" s="375">
        <f t="shared" si="11"/>
        <v>1.8880380248217588E-2</v>
      </c>
    </row>
    <row r="379" spans="3:19" x14ac:dyDescent="0.2">
      <c r="E379" s="376" t="s">
        <v>401</v>
      </c>
      <c r="F379" s="376"/>
      <c r="G379" s="376"/>
      <c r="H379" s="376"/>
      <c r="I379" s="376"/>
      <c r="J379" s="376"/>
      <c r="K379" s="377">
        <f>K371+K372+K373+K374+K375+K376+K377+K378</f>
        <v>15148</v>
      </c>
      <c r="L379" s="377"/>
      <c r="M379" s="377"/>
      <c r="N379" s="377"/>
      <c r="O379" s="377">
        <f>SUM(K379:N379)</f>
        <v>15148</v>
      </c>
      <c r="P379" s="378">
        <f>SUM(P371:P378)</f>
        <v>1</v>
      </c>
      <c r="Q379" s="378"/>
      <c r="R379" s="378"/>
      <c r="S379" s="378">
        <f t="shared" si="11"/>
        <v>1</v>
      </c>
    </row>
    <row r="380" spans="3:19" x14ac:dyDescent="0.2">
      <c r="E380" s="239" t="s">
        <v>477</v>
      </c>
      <c r="F380" s="239"/>
      <c r="G380" s="239"/>
      <c r="H380" s="240"/>
      <c r="I380" s="241"/>
      <c r="J380" s="241"/>
      <c r="K380" s="241"/>
      <c r="L380" s="241"/>
      <c r="M380" s="241"/>
      <c r="N380" s="241"/>
    </row>
    <row r="381" spans="3:19" x14ac:dyDescent="0.2">
      <c r="E381" s="239" t="s">
        <v>478</v>
      </c>
      <c r="F381" s="239"/>
      <c r="G381" s="239"/>
      <c r="H381" s="240"/>
      <c r="I381" s="241"/>
      <c r="J381" s="241"/>
      <c r="K381" s="241"/>
      <c r="L381" s="241"/>
      <c r="M381" s="241"/>
      <c r="N381" s="241"/>
    </row>
    <row r="382" spans="3:19" x14ac:dyDescent="0.2">
      <c r="C382"/>
      <c r="E382" s="242" t="s">
        <v>506</v>
      </c>
    </row>
  </sheetData>
  <mergeCells count="279">
    <mergeCell ref="E377:J377"/>
    <mergeCell ref="K377:O377"/>
    <mergeCell ref="P377:S377"/>
    <mergeCell ref="E378:J378"/>
    <mergeCell ref="K378:O378"/>
    <mergeCell ref="P378:S378"/>
    <mergeCell ref="E379:J379"/>
    <mergeCell ref="K379:O379"/>
    <mergeCell ref="P379:S379"/>
    <mergeCell ref="E374:J374"/>
    <mergeCell ref="K374:O374"/>
    <mergeCell ref="P374:S374"/>
    <mergeCell ref="E375:J375"/>
    <mergeCell ref="K375:O375"/>
    <mergeCell ref="P375:S375"/>
    <mergeCell ref="E376:J376"/>
    <mergeCell ref="K376:O376"/>
    <mergeCell ref="P376:S376"/>
    <mergeCell ref="E371:J371"/>
    <mergeCell ref="K371:O371"/>
    <mergeCell ref="P371:S371"/>
    <mergeCell ref="E372:J372"/>
    <mergeCell ref="K372:O372"/>
    <mergeCell ref="P372:S372"/>
    <mergeCell ref="E373:J373"/>
    <mergeCell ref="K373:O373"/>
    <mergeCell ref="P373:S373"/>
    <mergeCell ref="D362:G363"/>
    <mergeCell ref="H362:K362"/>
    <mergeCell ref="H363:K363"/>
    <mergeCell ref="D364:G365"/>
    <mergeCell ref="H364:K364"/>
    <mergeCell ref="H365:K365"/>
    <mergeCell ref="E368:S368"/>
    <mergeCell ref="E369:S369"/>
    <mergeCell ref="E370:J370"/>
    <mergeCell ref="K370:O370"/>
    <mergeCell ref="P370:S370"/>
    <mergeCell ref="D356:G357"/>
    <mergeCell ref="H356:K356"/>
    <mergeCell ref="H357:K357"/>
    <mergeCell ref="D358:G359"/>
    <mergeCell ref="H358:K358"/>
    <mergeCell ref="H359:K359"/>
    <mergeCell ref="D360:G361"/>
    <mergeCell ref="H360:K360"/>
    <mergeCell ref="H361:K361"/>
    <mergeCell ref="C342:P342"/>
    <mergeCell ref="D344:AA344"/>
    <mergeCell ref="D349:Z349"/>
    <mergeCell ref="D350:Z350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H355:K355"/>
    <mergeCell ref="C341:G341"/>
    <mergeCell ref="H341:I341"/>
    <mergeCell ref="J341:K341"/>
    <mergeCell ref="L341:M341"/>
    <mergeCell ref="N341:O341"/>
    <mergeCell ref="P341:Q341"/>
    <mergeCell ref="R341:S341"/>
    <mergeCell ref="T341:U341"/>
    <mergeCell ref="V341:W341"/>
    <mergeCell ref="T339:U339"/>
    <mergeCell ref="V339:W339"/>
    <mergeCell ref="D340:G340"/>
    <mergeCell ref="H340:I340"/>
    <mergeCell ref="J340:K340"/>
    <mergeCell ref="L340:M340"/>
    <mergeCell ref="N340:O340"/>
    <mergeCell ref="P340:Q340"/>
    <mergeCell ref="R340:S340"/>
    <mergeCell ref="T340:U340"/>
    <mergeCell ref="V340:W340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C335:C340"/>
    <mergeCell ref="D335:D339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E339:G339"/>
    <mergeCell ref="H339:I339"/>
    <mergeCell ref="J339:K339"/>
    <mergeCell ref="L339:M339"/>
    <mergeCell ref="N339:O339"/>
    <mergeCell ref="P339:Q339"/>
    <mergeCell ref="R339:S339"/>
    <mergeCell ref="D319:M319"/>
    <mergeCell ref="D320:D321"/>
    <mergeCell ref="E320:G320"/>
    <mergeCell ref="H320:J320"/>
    <mergeCell ref="K320:M320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H308:I308"/>
    <mergeCell ref="H310:I310"/>
    <mergeCell ref="H311:I311"/>
    <mergeCell ref="H312:I312"/>
    <mergeCell ref="H313:I313"/>
    <mergeCell ref="H314:I314"/>
    <mergeCell ref="H315:I315"/>
    <mergeCell ref="A317:N317"/>
    <mergeCell ref="A318:K318"/>
    <mergeCell ref="C291:C294"/>
    <mergeCell ref="C295:C298"/>
    <mergeCell ref="C299:D299"/>
    <mergeCell ref="H303:I303"/>
    <mergeCell ref="H304:I304"/>
    <mergeCell ref="M304:N304"/>
    <mergeCell ref="H305:I305"/>
    <mergeCell ref="H306:I306"/>
    <mergeCell ref="H307:I307"/>
    <mergeCell ref="A268:D268"/>
    <mergeCell ref="A269:D269"/>
    <mergeCell ref="A270:D270"/>
    <mergeCell ref="A271:D271"/>
    <mergeCell ref="A272:D272"/>
    <mergeCell ref="C274:AA277"/>
    <mergeCell ref="C279:C282"/>
    <mergeCell ref="C283:C286"/>
    <mergeCell ref="C287:C290"/>
    <mergeCell ref="A256:D256"/>
    <mergeCell ref="A257:D257"/>
    <mergeCell ref="A258:D258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A243:D243"/>
    <mergeCell ref="A244:D244"/>
    <mergeCell ref="A245:N245"/>
    <mergeCell ref="A247:X247"/>
    <mergeCell ref="A248:X248"/>
    <mergeCell ref="A249:X249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I254:L254"/>
    <mergeCell ref="M254:P254"/>
    <mergeCell ref="Q254:T254"/>
    <mergeCell ref="A181:D181"/>
    <mergeCell ref="A182:A242"/>
    <mergeCell ref="B182:B187"/>
    <mergeCell ref="C186:C187"/>
    <mergeCell ref="B188:B209"/>
    <mergeCell ref="C188:C196"/>
    <mergeCell ref="C202:C203"/>
    <mergeCell ref="B210:B217"/>
    <mergeCell ref="C216:C217"/>
    <mergeCell ref="B218:B233"/>
    <mergeCell ref="C226:C227"/>
    <mergeCell ref="B234:B242"/>
    <mergeCell ref="C234:C237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C163:C164"/>
    <mergeCell ref="B170:B180"/>
    <mergeCell ref="C171:C176"/>
    <mergeCell ref="A82:D82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B128:B136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zoomScaleNormal="100" workbookViewId="0">
      <selection activeCell="AH292" sqref="AH292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44103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12</v>
      </c>
      <c r="G13" s="44">
        <f>E13-F13</f>
        <v>8</v>
      </c>
      <c r="H13" s="45">
        <f>F13/E13</f>
        <v>0.6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>
        <v>1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8</v>
      </c>
      <c r="G14" s="44">
        <f>E14-F14</f>
        <v>0</v>
      </c>
      <c r="H14" s="45">
        <f>F14/E14</f>
        <v>1</v>
      </c>
      <c r="I14" s="44">
        <v>10</v>
      </c>
      <c r="J14" s="43">
        <v>8</v>
      </c>
      <c r="K14" s="44">
        <f>I14-J14</f>
        <v>2</v>
      </c>
      <c r="L14" s="46">
        <f>J14/I14</f>
        <v>0.8</v>
      </c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4</v>
      </c>
      <c r="G16" s="44">
        <f>E16-F16</f>
        <v>6</v>
      </c>
      <c r="H16" s="45">
        <f>F16/E16</f>
        <v>0.4</v>
      </c>
      <c r="I16" s="44">
        <v>15</v>
      </c>
      <c r="J16" s="43">
        <v>3</v>
      </c>
      <c r="K16" s="44">
        <f>I16-J16</f>
        <v>12</v>
      </c>
      <c r="L16" s="46">
        <f>J16/I16</f>
        <v>0.2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42</v>
      </c>
      <c r="G17" s="44">
        <f>E17-F17</f>
        <v>23</v>
      </c>
      <c r="H17" s="45">
        <f>F17/E17</f>
        <v>0.64615384615384619</v>
      </c>
      <c r="I17" s="44">
        <v>70</v>
      </c>
      <c r="J17" s="43">
        <v>42</v>
      </c>
      <c r="K17" s="44">
        <f>I17-J17</f>
        <v>28</v>
      </c>
      <c r="L17" s="46">
        <f>J17/I17</f>
        <v>0.6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>
        <v>2</v>
      </c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54</v>
      </c>
      <c r="G19" s="44">
        <f>E19-F19</f>
        <v>7</v>
      </c>
      <c r="H19" s="45">
        <f>F19/E19</f>
        <v>0.88524590163934425</v>
      </c>
      <c r="I19" s="44">
        <v>83</v>
      </c>
      <c r="J19" s="43">
        <v>76</v>
      </c>
      <c r="K19" s="44">
        <f>I19-J19</f>
        <v>7</v>
      </c>
      <c r="L19" s="46">
        <f>J19/I19</f>
        <v>0.91566265060240959</v>
      </c>
      <c r="M19" s="54">
        <v>5</v>
      </c>
      <c r="N19" s="51">
        <v>3</v>
      </c>
      <c r="O19" s="49">
        <f>M19-N19</f>
        <v>2</v>
      </c>
      <c r="P19" s="45">
        <f>N19/M19</f>
        <v>0.6</v>
      </c>
      <c r="Q19" s="54"/>
      <c r="R19" s="43"/>
      <c r="S19" s="44"/>
      <c r="T19" s="46"/>
      <c r="U19" s="51"/>
      <c r="V19" s="51"/>
      <c r="W19" s="51"/>
      <c r="X19" s="52">
        <v>11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3</v>
      </c>
      <c r="O20" s="49">
        <f>M20-N20</f>
        <v>2</v>
      </c>
      <c r="P20" s="45">
        <f>N20/M20</f>
        <v>0.6</v>
      </c>
      <c r="Q20" s="54">
        <v>10</v>
      </c>
      <c r="R20" s="43">
        <v>5</v>
      </c>
      <c r="S20" s="44">
        <f>Q20-R20</f>
        <v>5</v>
      </c>
      <c r="T20" s="46">
        <f>R20/Q20</f>
        <v>0.5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4</v>
      </c>
      <c r="G22" s="44">
        <f>E22-F22</f>
        <v>1</v>
      </c>
      <c r="H22" s="45">
        <f>F22/E22</f>
        <v>0.8</v>
      </c>
      <c r="I22" s="44">
        <v>8</v>
      </c>
      <c r="J22" s="43">
        <v>3</v>
      </c>
      <c r="K22" s="44">
        <f>I22-J22</f>
        <v>5</v>
      </c>
      <c r="L22" s="46">
        <f>J22/I22</f>
        <v>0.375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32</v>
      </c>
      <c r="G24" s="44">
        <f>E24-F24</f>
        <v>1</v>
      </c>
      <c r="H24" s="45">
        <f>F24/E24</f>
        <v>0.96969696969696972</v>
      </c>
      <c r="I24" s="44">
        <v>48</v>
      </c>
      <c r="J24" s="43">
        <v>20</v>
      </c>
      <c r="K24" s="44">
        <f>I24-J24</f>
        <v>28</v>
      </c>
      <c r="L24" s="46">
        <f>J24/I24</f>
        <v>0.41666666666666669</v>
      </c>
      <c r="M24" s="54">
        <v>6</v>
      </c>
      <c r="N24" s="51">
        <v>1</v>
      </c>
      <c r="O24" s="49">
        <f>M24-N24</f>
        <v>5</v>
      </c>
      <c r="P24" s="45">
        <f>N24/M24</f>
        <v>0.16666666666666666</v>
      </c>
      <c r="Q24" s="54">
        <v>10</v>
      </c>
      <c r="R24" s="43">
        <v>1</v>
      </c>
      <c r="S24" s="44">
        <f>Q24-R24</f>
        <v>9</v>
      </c>
      <c r="T24" s="46">
        <f>R24/Q24</f>
        <v>0.1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60</v>
      </c>
      <c r="G25" s="44">
        <f>E25-F25</f>
        <v>2</v>
      </c>
      <c r="H25" s="45">
        <f>F25/E25</f>
        <v>0.967741935483871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/>
      <c r="V25" s="51">
        <v>3</v>
      </c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20</v>
      </c>
      <c r="G27" s="44">
        <f>E27-F27</f>
        <v>2</v>
      </c>
      <c r="H27" s="45">
        <f>F27/E27</f>
        <v>0.90909090909090906</v>
      </c>
      <c r="I27" s="44">
        <v>20</v>
      </c>
      <c r="J27" s="43">
        <v>15</v>
      </c>
      <c r="K27" s="44">
        <f>I27-J27</f>
        <v>5</v>
      </c>
      <c r="L27" s="46">
        <f>J27/I27</f>
        <v>0.75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38</v>
      </c>
      <c r="G29" s="44">
        <f>E29-F29</f>
        <v>14</v>
      </c>
      <c r="H29" s="45">
        <f>F29/E29</f>
        <v>0.73076923076923073</v>
      </c>
      <c r="I29" s="44">
        <v>32</v>
      </c>
      <c r="J29" s="43">
        <v>10</v>
      </c>
      <c r="K29" s="44">
        <f>I29-J29</f>
        <v>22</v>
      </c>
      <c r="L29" s="46">
        <f>J29/I29</f>
        <v>0.3125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8</v>
      </c>
      <c r="G30" s="44">
        <f>E30-F30</f>
        <v>2</v>
      </c>
      <c r="H30" s="45">
        <f>F30/E30</f>
        <v>0.8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2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2</v>
      </c>
      <c r="X33" s="52"/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6</v>
      </c>
      <c r="G34" s="44">
        <f>E34-F34</f>
        <v>2</v>
      </c>
      <c r="H34" s="45">
        <f>F34/E34</f>
        <v>0.75</v>
      </c>
      <c r="I34" s="44">
        <v>10</v>
      </c>
      <c r="J34" s="43">
        <v>9</v>
      </c>
      <c r="K34" s="44">
        <f>I34-J34</f>
        <v>1</v>
      </c>
      <c r="L34" s="46">
        <f>J34/I34</f>
        <v>0.9</v>
      </c>
      <c r="M34" s="54"/>
      <c r="N34" s="51"/>
      <c r="O34" s="49"/>
      <c r="P34" s="45"/>
      <c r="Q34" s="54"/>
      <c r="R34" s="43"/>
      <c r="S34" s="44"/>
      <c r="T34" s="46"/>
      <c r="U34" s="51"/>
      <c r="V34" s="51">
        <v>1</v>
      </c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113</v>
      </c>
      <c r="G35" s="44">
        <f>E35-F35</f>
        <v>12</v>
      </c>
      <c r="H35" s="45">
        <f>F35/E35</f>
        <v>0.90400000000000003</v>
      </c>
      <c r="I35" s="44">
        <v>212</v>
      </c>
      <c r="J35" s="43">
        <v>61</v>
      </c>
      <c r="K35" s="44">
        <f>I35-J35</f>
        <v>151</v>
      </c>
      <c r="L35" s="46">
        <f>J35/I35</f>
        <v>0.28773584905660377</v>
      </c>
      <c r="M35" s="54"/>
      <c r="N35" s="51"/>
      <c r="O35" s="49"/>
      <c r="P35" s="45"/>
      <c r="Q35" s="54"/>
      <c r="R35" s="43"/>
      <c r="S35" s="44"/>
      <c r="T35" s="46"/>
      <c r="U35" s="51">
        <v>3</v>
      </c>
      <c r="V35" s="51">
        <v>1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/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1</v>
      </c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/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1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28</v>
      </c>
      <c r="G50" s="44">
        <f>E50-F50</f>
        <v>2</v>
      </c>
      <c r="H50" s="45">
        <f>F50/E50</f>
        <v>0.93333333333333335</v>
      </c>
      <c r="I50" s="44">
        <v>34</v>
      </c>
      <c r="J50" s="43">
        <v>20</v>
      </c>
      <c r="K50" s="44">
        <f>I50-J50</f>
        <v>14</v>
      </c>
      <c r="L50" s="46">
        <f>J50/I50</f>
        <v>0.58823529411764708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1</v>
      </c>
      <c r="W50" s="51"/>
      <c r="X50" s="52"/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>
        <v>1</v>
      </c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>
        <v>1</v>
      </c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3</v>
      </c>
      <c r="G65" s="44">
        <f>E65-F65</f>
        <v>1</v>
      </c>
      <c r="H65" s="45">
        <f>F65/E65</f>
        <v>0.75</v>
      </c>
      <c r="I65" s="44">
        <v>4</v>
      </c>
      <c r="J65" s="43">
        <v>2</v>
      </c>
      <c r="K65" s="44">
        <f>I65-J65</f>
        <v>2</v>
      </c>
      <c r="L65" s="46">
        <f>J65/I65</f>
        <v>0.5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1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/>
      <c r="F66" s="43"/>
      <c r="G66" s="44"/>
      <c r="H66" s="45"/>
      <c r="I66" s="44"/>
      <c r="J66" s="43"/>
      <c r="K66" s="44"/>
      <c r="L66" s="46"/>
      <c r="M66" s="54"/>
      <c r="N66" s="51"/>
      <c r="O66" s="49"/>
      <c r="P66" s="45"/>
      <c r="Q66" s="54"/>
      <c r="R66" s="43"/>
      <c r="S66" s="44"/>
      <c r="T66" s="46"/>
      <c r="U66" s="51"/>
      <c r="V66" s="51">
        <v>1</v>
      </c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7</v>
      </c>
      <c r="G67" s="44">
        <f>E67-F67</f>
        <v>13</v>
      </c>
      <c r="H67" s="45">
        <f>F67/E67</f>
        <v>0.35</v>
      </c>
      <c r="I67" s="44">
        <v>60</v>
      </c>
      <c r="J67" s="43">
        <v>8</v>
      </c>
      <c r="K67" s="44">
        <f>I67-J67</f>
        <v>52</v>
      </c>
      <c r="L67" s="46">
        <f>J67/I67</f>
        <v>0.13333333333333333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3</v>
      </c>
      <c r="G71" s="44">
        <f>E71-F71</f>
        <v>7</v>
      </c>
      <c r="H71" s="45">
        <f>F71/E71</f>
        <v>0.3</v>
      </c>
      <c r="I71" s="44">
        <v>20</v>
      </c>
      <c r="J71" s="43">
        <v>3</v>
      </c>
      <c r="K71" s="44">
        <f>I71-J71</f>
        <v>17</v>
      </c>
      <c r="L71" s="46">
        <f>J71/I71</f>
        <v>0.15</v>
      </c>
      <c r="M71" s="54"/>
      <c r="N71" s="51"/>
      <c r="O71" s="49"/>
      <c r="P71" s="45"/>
      <c r="Q71" s="54"/>
      <c r="R71" s="43"/>
      <c r="S71" s="44"/>
      <c r="T71" s="46"/>
      <c r="U71" s="51"/>
      <c r="V71" s="51">
        <v>1</v>
      </c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1</v>
      </c>
      <c r="G73" s="44">
        <f>E73-F73</f>
        <v>3</v>
      </c>
      <c r="H73" s="45">
        <f>F73/E73</f>
        <v>0.25</v>
      </c>
      <c r="I73" s="44">
        <v>8</v>
      </c>
      <c r="J73" s="43">
        <v>3</v>
      </c>
      <c r="K73" s="44">
        <f>I73-J73</f>
        <v>5</v>
      </c>
      <c r="L73" s="46">
        <f>J73/I73</f>
        <v>0.375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2</v>
      </c>
      <c r="G74" s="44">
        <f>E74-F74</f>
        <v>0</v>
      </c>
      <c r="H74" s="45">
        <f>F74/E74</f>
        <v>1</v>
      </c>
      <c r="I74" s="44">
        <v>4</v>
      </c>
      <c r="J74" s="43">
        <v>0</v>
      </c>
      <c r="K74" s="44">
        <f>I74-J74</f>
        <v>4</v>
      </c>
      <c r="L74" s="46">
        <f>J74/I74</f>
        <v>0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>
        <v>2</v>
      </c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7</v>
      </c>
      <c r="G80" s="44">
        <f>E80-F80</f>
        <v>13</v>
      </c>
      <c r="H80" s="45">
        <f>F80/E80</f>
        <v>0.35</v>
      </c>
      <c r="I80" s="44">
        <v>20</v>
      </c>
      <c r="J80" s="43">
        <v>8</v>
      </c>
      <c r="K80" s="44">
        <f>I80-J80</f>
        <v>12</v>
      </c>
      <c r="L80" s="46">
        <f>J80/I80</f>
        <v>0.4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2</v>
      </c>
      <c r="G81" s="44">
        <f>E81-F81</f>
        <v>2</v>
      </c>
      <c r="H81" s="45">
        <f>F81/E81</f>
        <v>0.5</v>
      </c>
      <c r="I81" s="44">
        <v>6</v>
      </c>
      <c r="J81" s="43">
        <v>5</v>
      </c>
      <c r="K81" s="44">
        <f>I81-J81</f>
        <v>1</v>
      </c>
      <c r="L81" s="46">
        <f>J81/I81</f>
        <v>0.83333333333333337</v>
      </c>
      <c r="M81" s="54"/>
      <c r="N81" s="51"/>
      <c r="O81" s="49"/>
      <c r="P81" s="45"/>
      <c r="Q81" s="54">
        <v>2</v>
      </c>
      <c r="R81" s="43">
        <v>1</v>
      </c>
      <c r="S81" s="44">
        <f>Q81-R81</f>
        <v>1</v>
      </c>
      <c r="T81" s="46">
        <f>R81/Q81</f>
        <v>0.5</v>
      </c>
      <c r="U81" s="51"/>
      <c r="V81" s="51">
        <v>2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575</v>
      </c>
      <c r="F82" s="59">
        <f>SUM(F10:F81)</f>
        <v>454</v>
      </c>
      <c r="G82" s="59">
        <f>E82-F82</f>
        <v>121</v>
      </c>
      <c r="H82" s="24">
        <f>F82/E82</f>
        <v>0.78956521739130436</v>
      </c>
      <c r="I82" s="23">
        <f>SUM(I10:I81)</f>
        <v>764</v>
      </c>
      <c r="J82" s="23">
        <f>SUM(J10:J81)</f>
        <v>386</v>
      </c>
      <c r="K82" s="23">
        <f>I82-J82</f>
        <v>378</v>
      </c>
      <c r="L82" s="60">
        <f>J82/I82</f>
        <v>0.50523560209424079</v>
      </c>
      <c r="M82" s="59">
        <f>SUM(M10:M81)</f>
        <v>16</v>
      </c>
      <c r="N82" s="59">
        <f>SUM(N10:N81)</f>
        <v>7</v>
      </c>
      <c r="O82" s="61">
        <f>M82-N82</f>
        <v>9</v>
      </c>
      <c r="P82" s="24">
        <f>N82/M82</f>
        <v>0.4375</v>
      </c>
      <c r="Q82" s="59">
        <f>SUM(Q10:Q81)</f>
        <v>22</v>
      </c>
      <c r="R82" s="59">
        <f>SUM(R10:R81)</f>
        <v>7</v>
      </c>
      <c r="S82" s="23">
        <f>Q82-R82</f>
        <v>15</v>
      </c>
      <c r="T82" s="60">
        <f>R82/Q82</f>
        <v>0.31818181818181818</v>
      </c>
      <c r="U82" s="59">
        <f>SUM(U10:U81)</f>
        <v>7</v>
      </c>
      <c r="V82" s="59">
        <f>SUM(V10:V81)</f>
        <v>25</v>
      </c>
      <c r="W82" s="59">
        <f>SUM(W10:W81)</f>
        <v>2</v>
      </c>
      <c r="X82" s="62">
        <f>SUM(X10:X81)</f>
        <v>12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2</v>
      </c>
      <c r="G83" s="68">
        <f>E83-F83</f>
        <v>5</v>
      </c>
      <c r="H83" s="69">
        <f>F83/E83</f>
        <v>0.2857142857142857</v>
      </c>
      <c r="I83" s="68">
        <v>7</v>
      </c>
      <c r="J83" s="67">
        <v>5</v>
      </c>
      <c r="K83" s="70">
        <f>I83-J83</f>
        <v>2</v>
      </c>
      <c r="L83" s="71">
        <f>J83/I83</f>
        <v>0.7142857142857143</v>
      </c>
      <c r="M83" s="68">
        <v>2</v>
      </c>
      <c r="N83" s="67">
        <v>1</v>
      </c>
      <c r="O83" s="70">
        <f>M83-N83</f>
        <v>1</v>
      </c>
      <c r="P83" s="69">
        <f>N83/M83</f>
        <v>0.5</v>
      </c>
      <c r="Q83" s="68">
        <v>3</v>
      </c>
      <c r="R83" s="67">
        <v>0</v>
      </c>
      <c r="S83" s="70">
        <f>Q83-R83</f>
        <v>3</v>
      </c>
      <c r="T83" s="71">
        <f>R83/Q83</f>
        <v>0</v>
      </c>
      <c r="U83" s="72"/>
      <c r="V83" s="67"/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3</v>
      </c>
      <c r="G84" s="76">
        <f>E84-F84</f>
        <v>2</v>
      </c>
      <c r="H84" s="77">
        <f>F84/E84</f>
        <v>0.6</v>
      </c>
      <c r="I84" s="76">
        <v>15</v>
      </c>
      <c r="J84" s="75">
        <v>5</v>
      </c>
      <c r="K84" s="78">
        <f>I84-J84</f>
        <v>10</v>
      </c>
      <c r="L84" s="79">
        <f>J84/I84</f>
        <v>0.33333333333333331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5</v>
      </c>
      <c r="G87" s="76">
        <f>E87-F87</f>
        <v>5</v>
      </c>
      <c r="H87" s="77">
        <f>F87/E87</f>
        <v>0.5</v>
      </c>
      <c r="I87" s="76">
        <v>20</v>
      </c>
      <c r="J87" s="75">
        <v>5</v>
      </c>
      <c r="K87" s="78">
        <f>I87-J87</f>
        <v>15</v>
      </c>
      <c r="L87" s="79">
        <f>J87/I87</f>
        <v>0.25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524</v>
      </c>
      <c r="D88" s="65" t="s">
        <v>525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1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149</v>
      </c>
      <c r="D89" s="65" t="s">
        <v>150</v>
      </c>
      <c r="E89" s="74">
        <v>10</v>
      </c>
      <c r="F89" s="75">
        <v>2</v>
      </c>
      <c r="G89" s="76">
        <f>E89-F89</f>
        <v>8</v>
      </c>
      <c r="H89" s="77">
        <f>F89/E89</f>
        <v>0.2</v>
      </c>
      <c r="I89" s="76">
        <v>7</v>
      </c>
      <c r="J89" s="75">
        <v>0</v>
      </c>
      <c r="K89" s="78">
        <f>I89-J89</f>
        <v>7</v>
      </c>
      <c r="L89" s="79">
        <f>J89/I89</f>
        <v>0</v>
      </c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151</v>
      </c>
      <c r="D90" s="65" t="s">
        <v>152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>
        <v>3</v>
      </c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 t="s">
        <v>153</v>
      </c>
      <c r="C91" s="64" t="s">
        <v>154</v>
      </c>
      <c r="D91" s="65" t="s">
        <v>155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156</v>
      </c>
      <c r="D92" s="65" t="s">
        <v>157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158</v>
      </c>
      <c r="D93" s="65" t="s">
        <v>159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160</v>
      </c>
      <c r="D94" s="65" t="s">
        <v>161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162</v>
      </c>
      <c r="D95" s="65" t="s">
        <v>163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/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164</v>
      </c>
      <c r="D96" s="65" t="s">
        <v>165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>
        <v>1</v>
      </c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64" t="s">
        <v>166</v>
      </c>
      <c r="D97" s="65" t="s">
        <v>167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>
        <v>1</v>
      </c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 t="s">
        <v>168</v>
      </c>
      <c r="D98" s="65" t="s">
        <v>169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170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</row>
    <row r="100" spans="1:240" x14ac:dyDescent="0.2">
      <c r="A100" s="274"/>
      <c r="B100" s="275"/>
      <c r="C100" s="275"/>
      <c r="D100" s="65" t="s">
        <v>171</v>
      </c>
      <c r="E100" s="74">
        <v>10</v>
      </c>
      <c r="F100" s="75">
        <v>7</v>
      </c>
      <c r="G100" s="76">
        <f>E100-F100</f>
        <v>3</v>
      </c>
      <c r="H100" s="77">
        <f>F100/E100</f>
        <v>0.7</v>
      </c>
      <c r="I100" s="76">
        <v>10</v>
      </c>
      <c r="J100" s="75">
        <v>8</v>
      </c>
      <c r="K100" s="78">
        <f>I100-J100</f>
        <v>2</v>
      </c>
      <c r="L100" s="79">
        <f>J100/I100</f>
        <v>0.8</v>
      </c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172</v>
      </c>
      <c r="D101" s="65" t="s">
        <v>173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 t="s">
        <v>174</v>
      </c>
      <c r="C102" s="64" t="s">
        <v>175</v>
      </c>
      <c r="D102" s="65" t="s">
        <v>176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64" t="s">
        <v>177</v>
      </c>
      <c r="D103" s="65" t="s">
        <v>178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>
        <v>2</v>
      </c>
      <c r="W103" s="75"/>
      <c r="X103" s="81"/>
    </row>
    <row r="104" spans="1:240" x14ac:dyDescent="0.2">
      <c r="A104" s="274"/>
      <c r="B104" s="275"/>
      <c r="C104" s="64" t="s">
        <v>179</v>
      </c>
      <c r="D104" s="65" t="s">
        <v>180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/>
      <c r="W104" s="75"/>
      <c r="X104" s="81"/>
    </row>
    <row r="105" spans="1:240" x14ac:dyDescent="0.2">
      <c r="A105" s="274"/>
      <c r="B105" s="275"/>
      <c r="C105" s="64" t="s">
        <v>211</v>
      </c>
      <c r="D105" s="65" t="s">
        <v>202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>
        <v>1</v>
      </c>
      <c r="W105" s="75"/>
      <c r="X105" s="81"/>
    </row>
    <row r="106" spans="1:240" x14ac:dyDescent="0.2">
      <c r="A106" s="274"/>
      <c r="B106" s="275"/>
      <c r="C106" s="275" t="s">
        <v>181</v>
      </c>
      <c r="D106" s="65" t="s">
        <v>182</v>
      </c>
      <c r="E106" s="74">
        <v>30</v>
      </c>
      <c r="F106" s="75">
        <v>30</v>
      </c>
      <c r="G106" s="76">
        <f>E106-F106</f>
        <v>0</v>
      </c>
      <c r="H106" s="77">
        <f>F106/E106</f>
        <v>1</v>
      </c>
      <c r="I106" s="76">
        <v>52</v>
      </c>
      <c r="J106" s="75">
        <v>39</v>
      </c>
      <c r="K106" s="78">
        <f>I106-J106</f>
        <v>13</v>
      </c>
      <c r="L106" s="79">
        <f>J106/I106</f>
        <v>0.75</v>
      </c>
      <c r="M106" s="76"/>
      <c r="N106" s="75"/>
      <c r="O106" s="78"/>
      <c r="P106" s="77"/>
      <c r="Q106" s="76"/>
      <c r="R106" s="75"/>
      <c r="S106" s="78"/>
      <c r="T106" s="79"/>
      <c r="U106" s="80">
        <v>10</v>
      </c>
      <c r="V106" s="75">
        <v>28</v>
      </c>
      <c r="W106" s="75"/>
      <c r="X106" s="81">
        <v>1</v>
      </c>
    </row>
    <row r="107" spans="1:240" x14ac:dyDescent="0.2">
      <c r="A107" s="274"/>
      <c r="B107" s="275"/>
      <c r="C107" s="275"/>
      <c r="D107" s="65" t="s">
        <v>183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>
        <v>4</v>
      </c>
      <c r="V107" s="75">
        <v>1</v>
      </c>
      <c r="W107" s="75"/>
      <c r="X107" s="81"/>
    </row>
    <row r="108" spans="1:240" x14ac:dyDescent="0.2">
      <c r="A108" s="274"/>
      <c r="B108" s="275" t="s">
        <v>184</v>
      </c>
      <c r="C108" s="64" t="s">
        <v>185</v>
      </c>
      <c r="D108" s="65" t="s">
        <v>186</v>
      </c>
      <c r="E108" s="74"/>
      <c r="F108" s="75"/>
      <c r="G108" s="76"/>
      <c r="H108" s="77"/>
      <c r="I108" s="76"/>
      <c r="J108" s="75"/>
      <c r="K108" s="78"/>
      <c r="L108" s="79"/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188</v>
      </c>
      <c r="E109" s="74">
        <v>30</v>
      </c>
      <c r="F109" s="75">
        <v>16</v>
      </c>
      <c r="G109" s="76">
        <f>E109-F109</f>
        <v>14</v>
      </c>
      <c r="H109" s="77">
        <f>F109/E109</f>
        <v>0.53333333333333333</v>
      </c>
      <c r="I109" s="76">
        <v>27</v>
      </c>
      <c r="J109" s="75">
        <v>17</v>
      </c>
      <c r="K109" s="78">
        <f>I109-J109</f>
        <v>10</v>
      </c>
      <c r="L109" s="79">
        <f>J109/I109</f>
        <v>0.62962962962962965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>
        <v>1</v>
      </c>
    </row>
    <row r="110" spans="1:240" x14ac:dyDescent="0.2">
      <c r="A110" s="274"/>
      <c r="B110" s="275"/>
      <c r="C110" s="275"/>
      <c r="D110" s="82" t="s">
        <v>189</v>
      </c>
      <c r="E110" s="74">
        <v>14</v>
      </c>
      <c r="F110" s="75">
        <v>8</v>
      </c>
      <c r="G110" s="76">
        <f>E110-F110</f>
        <v>6</v>
      </c>
      <c r="H110" s="77">
        <f>F110/E110</f>
        <v>0.5714285714285714</v>
      </c>
      <c r="I110" s="76">
        <v>28</v>
      </c>
      <c r="J110" s="75">
        <v>9</v>
      </c>
      <c r="K110" s="78">
        <f>I110-J110</f>
        <v>19</v>
      </c>
      <c r="L110" s="79">
        <f>J110/I110</f>
        <v>0.32142857142857145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 t="s">
        <v>187</v>
      </c>
      <c r="D111" s="65" t="s">
        <v>190</v>
      </c>
      <c r="E111" s="74">
        <v>2</v>
      </c>
      <c r="F111" s="75">
        <v>1</v>
      </c>
      <c r="G111" s="76">
        <f>E111-F111</f>
        <v>1</v>
      </c>
      <c r="H111" s="77">
        <f>F111/E111</f>
        <v>0.5</v>
      </c>
      <c r="I111" s="76">
        <v>4</v>
      </c>
      <c r="J111" s="75">
        <v>1</v>
      </c>
      <c r="K111" s="78">
        <f>I111-J111</f>
        <v>3</v>
      </c>
      <c r="L111" s="79">
        <f>J111/I111</f>
        <v>0.25</v>
      </c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191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275"/>
      <c r="D113" s="65" t="s">
        <v>192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>
        <v>1</v>
      </c>
      <c r="W113" s="75"/>
      <c r="X113" s="81"/>
    </row>
    <row r="114" spans="1:24" x14ac:dyDescent="0.2">
      <c r="A114" s="274"/>
      <c r="B114" s="275"/>
      <c r="C114" s="275"/>
      <c r="D114" s="65" t="s">
        <v>193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194</v>
      </c>
      <c r="D115" s="65" t="s">
        <v>195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196</v>
      </c>
      <c r="D116" s="65" t="s">
        <v>47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197</v>
      </c>
      <c r="D117" s="65" t="s">
        <v>198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64" t="s">
        <v>199</v>
      </c>
      <c r="D118" s="65" t="s">
        <v>200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275" t="s">
        <v>201</v>
      </c>
      <c r="D119" s="65" t="s">
        <v>202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203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275"/>
      <c r="D121" s="65" t="s">
        <v>204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2</v>
      </c>
      <c r="W121" s="75"/>
      <c r="X121" s="81"/>
    </row>
    <row r="122" spans="1:24" x14ac:dyDescent="0.2">
      <c r="A122" s="274"/>
      <c r="B122" s="275"/>
      <c r="C122" s="64" t="s">
        <v>205</v>
      </c>
      <c r="D122" s="65" t="s">
        <v>206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>
        <v>2</v>
      </c>
      <c r="W122" s="75"/>
      <c r="X122" s="81"/>
    </row>
    <row r="123" spans="1:24" x14ac:dyDescent="0.2">
      <c r="A123" s="274"/>
      <c r="B123" s="275"/>
      <c r="C123" s="64" t="s">
        <v>207</v>
      </c>
      <c r="D123" s="65" t="s">
        <v>47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208</v>
      </c>
      <c r="D124" s="65" t="s">
        <v>123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209</v>
      </c>
      <c r="D125" s="65" t="s">
        <v>210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1</v>
      </c>
      <c r="W125" s="75"/>
      <c r="X125" s="81"/>
    </row>
    <row r="126" spans="1:24" x14ac:dyDescent="0.2">
      <c r="A126" s="274"/>
      <c r="B126" s="275"/>
      <c r="C126" s="64" t="s">
        <v>212</v>
      </c>
      <c r="D126" s="65" t="s">
        <v>213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214</v>
      </c>
      <c r="D127" s="65" t="s">
        <v>47</v>
      </c>
      <c r="E127" s="74"/>
      <c r="F127" s="75"/>
      <c r="G127" s="76"/>
      <c r="H127" s="77"/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 t="s">
        <v>215</v>
      </c>
      <c r="C128" s="64" t="s">
        <v>216</v>
      </c>
      <c r="D128" s="65" t="s">
        <v>217</v>
      </c>
      <c r="E128" s="74">
        <v>14</v>
      </c>
      <c r="F128" s="75">
        <v>9</v>
      </c>
      <c r="G128" s="76">
        <f>E128-F128</f>
        <v>5</v>
      </c>
      <c r="H128" s="77">
        <f>F128/E128</f>
        <v>0.6428571428571429</v>
      </c>
      <c r="I128" s="76">
        <v>14</v>
      </c>
      <c r="J128" s="75">
        <v>0</v>
      </c>
      <c r="K128" s="78">
        <f>I128-J128</f>
        <v>14</v>
      </c>
      <c r="L128" s="79">
        <f>J128/I128</f>
        <v>0</v>
      </c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218</v>
      </c>
      <c r="D129" s="65" t="s">
        <v>219</v>
      </c>
      <c r="E129" s="74">
        <v>24</v>
      </c>
      <c r="F129" s="75">
        <v>12</v>
      </c>
      <c r="G129" s="76">
        <f>E129-F129</f>
        <v>12</v>
      </c>
      <c r="H129" s="77">
        <f>F129/E129</f>
        <v>0.5</v>
      </c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220</v>
      </c>
      <c r="D130" s="65" t="s">
        <v>221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222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223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224</v>
      </c>
      <c r="D133" s="65" t="s">
        <v>180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225</v>
      </c>
      <c r="D134" s="65" t="s">
        <v>47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2</v>
      </c>
      <c r="W134" s="75"/>
      <c r="X134" s="81"/>
    </row>
    <row r="135" spans="1:240" x14ac:dyDescent="0.2">
      <c r="A135" s="274"/>
      <c r="B135" s="275"/>
      <c r="C135" s="64" t="s">
        <v>226</v>
      </c>
      <c r="D135" s="65" t="s">
        <v>227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/>
      <c r="W135" s="75"/>
      <c r="X135" s="81"/>
    </row>
    <row r="136" spans="1:240" x14ac:dyDescent="0.2">
      <c r="A136" s="274"/>
      <c r="B136" s="275"/>
      <c r="C136" s="64" t="s">
        <v>228</v>
      </c>
      <c r="D136" s="65" t="s">
        <v>229</v>
      </c>
      <c r="E136" s="74"/>
      <c r="F136" s="75"/>
      <c r="G136" s="76"/>
      <c r="H136" s="77"/>
      <c r="I136" s="76"/>
      <c r="J136" s="75"/>
      <c r="K136" s="78"/>
      <c r="L136" s="79"/>
      <c r="M136" s="76"/>
      <c r="N136" s="75"/>
      <c r="O136" s="78"/>
      <c r="P136" s="77"/>
      <c r="Q136" s="76"/>
      <c r="R136" s="75"/>
      <c r="S136" s="78"/>
      <c r="T136" s="79"/>
      <c r="U136" s="80"/>
      <c r="V136" s="75"/>
      <c r="W136" s="75"/>
      <c r="X136" s="81"/>
    </row>
    <row r="137" spans="1:240" x14ac:dyDescent="0.2">
      <c r="A137" s="276" t="s">
        <v>230</v>
      </c>
      <c r="B137" s="276"/>
      <c r="C137" s="276"/>
      <c r="D137" s="276"/>
      <c r="E137" s="83">
        <f>SUM(E83:E136)</f>
        <v>156</v>
      </c>
      <c r="F137" s="84">
        <f>SUM(F83:F136)</f>
        <v>95</v>
      </c>
      <c r="G137" s="84">
        <f>E137-F137</f>
        <v>61</v>
      </c>
      <c r="H137" s="85">
        <f>F137/E137</f>
        <v>0.60897435897435892</v>
      </c>
      <c r="I137" s="84">
        <f>SUM(I83:I136)</f>
        <v>184</v>
      </c>
      <c r="J137" s="84">
        <f>SUM(J83:J136)</f>
        <v>89</v>
      </c>
      <c r="K137" s="86">
        <f>I137-J137</f>
        <v>95</v>
      </c>
      <c r="L137" s="87">
        <f>J137/I137</f>
        <v>0.48369565217391303</v>
      </c>
      <c r="M137" s="84">
        <f>SUM(M83:M136)</f>
        <v>2</v>
      </c>
      <c r="N137" s="84">
        <f>SUM(N83:N136)</f>
        <v>1</v>
      </c>
      <c r="O137" s="86">
        <f>(M137-N137)</f>
        <v>1</v>
      </c>
      <c r="P137" s="85">
        <f>N137/M137</f>
        <v>0.5</v>
      </c>
      <c r="Q137" s="84">
        <f>SUM(Q83:Q136)</f>
        <v>3</v>
      </c>
      <c r="R137" s="84">
        <f>SUM(R83:R136)</f>
        <v>0</v>
      </c>
      <c r="S137" s="86">
        <f>Q137-R137</f>
        <v>3</v>
      </c>
      <c r="T137" s="87">
        <f>R137/Q137</f>
        <v>0</v>
      </c>
      <c r="U137" s="83">
        <f>SUM(U83:U136)</f>
        <v>14</v>
      </c>
      <c r="V137" s="84">
        <f>SUM(V83:V136)</f>
        <v>47</v>
      </c>
      <c r="W137" s="84">
        <f>SUM(W83:W136)</f>
        <v>0</v>
      </c>
      <c r="X137" s="88">
        <f>SUM(X83:X136)</f>
        <v>2</v>
      </c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</row>
    <row r="138" spans="1:240" x14ac:dyDescent="0.2">
      <c r="A138" s="4" t="s">
        <v>231</v>
      </c>
      <c r="B138" s="277" t="s">
        <v>232</v>
      </c>
      <c r="C138" s="277" t="s">
        <v>233</v>
      </c>
      <c r="D138" s="89" t="s">
        <v>234</v>
      </c>
      <c r="E138" s="90">
        <v>15</v>
      </c>
      <c r="F138" s="91">
        <v>5</v>
      </c>
      <c r="G138" s="92">
        <f>E138-F138</f>
        <v>10</v>
      </c>
      <c r="H138" s="93">
        <f>F138/E138</f>
        <v>0.33333333333333331</v>
      </c>
      <c r="I138" s="92">
        <v>25</v>
      </c>
      <c r="J138" s="91">
        <v>6</v>
      </c>
      <c r="K138" s="94">
        <f>I138-J138</f>
        <v>19</v>
      </c>
      <c r="L138" s="95">
        <f>J138/I138</f>
        <v>0.24</v>
      </c>
      <c r="M138" s="92"/>
      <c r="N138" s="91"/>
      <c r="O138" s="94"/>
      <c r="P138" s="93"/>
      <c r="Q138" s="92"/>
      <c r="R138" s="91"/>
      <c r="S138" s="94"/>
      <c r="T138" s="95"/>
      <c r="U138" s="96"/>
      <c r="V138" s="97">
        <v>1</v>
      </c>
      <c r="W138" s="97"/>
      <c r="X138" s="98"/>
    </row>
    <row r="139" spans="1:240" x14ac:dyDescent="0.2">
      <c r="A139" s="4"/>
      <c r="B139" s="277"/>
      <c r="C139" s="277"/>
      <c r="D139" s="99" t="s">
        <v>235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>
        <v>1</v>
      </c>
      <c r="W139" s="97"/>
      <c r="X139" s="98"/>
    </row>
    <row r="140" spans="1:240" x14ac:dyDescent="0.2">
      <c r="A140" s="4"/>
      <c r="B140" s="277"/>
      <c r="C140" s="105" t="s">
        <v>236</v>
      </c>
      <c r="D140" s="99" t="s">
        <v>237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238</v>
      </c>
      <c r="D141" s="99" t="s">
        <v>239</v>
      </c>
      <c r="E141" s="100">
        <v>10</v>
      </c>
      <c r="F141" s="97">
        <v>6</v>
      </c>
      <c r="G141" s="101">
        <f>E141-F141</f>
        <v>4</v>
      </c>
      <c r="H141" s="102">
        <f>F141/E141</f>
        <v>0.6</v>
      </c>
      <c r="I141" s="101">
        <v>20</v>
      </c>
      <c r="J141" s="97">
        <v>2</v>
      </c>
      <c r="K141" s="103">
        <f>I141-J141</f>
        <v>18</v>
      </c>
      <c r="L141" s="104">
        <f>J141/I141</f>
        <v>0.1</v>
      </c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240</v>
      </c>
      <c r="D142" s="99" t="s">
        <v>47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241</v>
      </c>
      <c r="D143" s="99" t="s">
        <v>242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1</v>
      </c>
      <c r="W143" s="97"/>
      <c r="X143" s="98"/>
    </row>
    <row r="144" spans="1:240" x14ac:dyDescent="0.2">
      <c r="A144" s="4"/>
      <c r="B144" s="277"/>
      <c r="C144" s="105" t="s">
        <v>243</v>
      </c>
      <c r="D144" s="99" t="s">
        <v>244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7"/>
      <c r="C145" s="105" t="s">
        <v>245</v>
      </c>
      <c r="D145" s="99" t="s">
        <v>56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7"/>
      <c r="C146" s="105" t="s">
        <v>246</v>
      </c>
      <c r="D146" s="99" t="s">
        <v>247</v>
      </c>
      <c r="E146" s="100"/>
      <c r="F146" s="97"/>
      <c r="G146" s="101"/>
      <c r="H146" s="102"/>
      <c r="I146" s="101"/>
      <c r="J146" s="97"/>
      <c r="K146" s="103"/>
      <c r="L146" s="104"/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 t="s">
        <v>248</v>
      </c>
      <c r="C147" s="278" t="s">
        <v>249</v>
      </c>
      <c r="D147" s="99" t="s">
        <v>250</v>
      </c>
      <c r="E147" s="100">
        <v>10</v>
      </c>
      <c r="F147" s="97">
        <v>4</v>
      </c>
      <c r="G147" s="101">
        <f>E147-F147</f>
        <v>6</v>
      </c>
      <c r="H147" s="102">
        <f>F147/E147</f>
        <v>0.4</v>
      </c>
      <c r="I147" s="101">
        <v>30</v>
      </c>
      <c r="J147" s="97">
        <v>12</v>
      </c>
      <c r="K147" s="103">
        <f>I147-J147</f>
        <v>18</v>
      </c>
      <c r="L147" s="104">
        <f>J147/I147</f>
        <v>0.4</v>
      </c>
      <c r="M147" s="101"/>
      <c r="N147" s="97"/>
      <c r="O147" s="103"/>
      <c r="P147" s="102"/>
      <c r="Q147" s="101"/>
      <c r="R147" s="97"/>
      <c r="S147" s="103"/>
      <c r="T147" s="104"/>
      <c r="U147" s="96">
        <v>1</v>
      </c>
      <c r="V147" s="97"/>
      <c r="W147" s="97"/>
      <c r="X147" s="98"/>
    </row>
    <row r="148" spans="1:24" x14ac:dyDescent="0.2">
      <c r="A148" s="4"/>
      <c r="B148" s="278"/>
      <c r="C148" s="278"/>
      <c r="D148" s="99" t="s">
        <v>251</v>
      </c>
      <c r="E148" s="100">
        <v>10</v>
      </c>
      <c r="F148" s="97">
        <v>3</v>
      </c>
      <c r="G148" s="101">
        <f>E148-F148</f>
        <v>7</v>
      </c>
      <c r="H148" s="102">
        <f>F148/E148</f>
        <v>0.3</v>
      </c>
      <c r="I148" s="101">
        <v>10</v>
      </c>
      <c r="J148" s="97">
        <v>3</v>
      </c>
      <c r="K148" s="103">
        <f>I148-J148</f>
        <v>7</v>
      </c>
      <c r="L148" s="104">
        <f>J148/I148</f>
        <v>0.3</v>
      </c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252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>
        <v>1</v>
      </c>
      <c r="V149" s="97"/>
      <c r="W149" s="97"/>
      <c r="X149" s="98"/>
    </row>
    <row r="150" spans="1:24" x14ac:dyDescent="0.2">
      <c r="A150" s="4"/>
      <c r="B150" s="278"/>
      <c r="C150" s="278"/>
      <c r="D150" s="99" t="s">
        <v>253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>
        <v>1</v>
      </c>
      <c r="V150" s="97"/>
      <c r="W150" s="97"/>
      <c r="X150" s="98"/>
    </row>
    <row r="151" spans="1:24" x14ac:dyDescent="0.2">
      <c r="A151" s="4"/>
      <c r="B151" s="278" t="s">
        <v>254</v>
      </c>
      <c r="C151" s="105" t="s">
        <v>255</v>
      </c>
      <c r="D151" s="99" t="s">
        <v>256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257</v>
      </c>
      <c r="D152" s="99" t="s">
        <v>47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258</v>
      </c>
      <c r="D153" s="99" t="s">
        <v>259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105" t="s">
        <v>260</v>
      </c>
      <c r="D154" s="99" t="s">
        <v>180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105" t="s">
        <v>261</v>
      </c>
      <c r="D155" s="99" t="s">
        <v>262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 t="s">
        <v>263</v>
      </c>
      <c r="D156" s="99" t="s">
        <v>264</v>
      </c>
      <c r="E156" s="100"/>
      <c r="F156" s="97"/>
      <c r="G156" s="101"/>
      <c r="H156" s="102"/>
      <c r="I156" s="101"/>
      <c r="J156" s="97"/>
      <c r="K156" s="103"/>
      <c r="L156" s="104"/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/>
      <c r="C157" s="278"/>
      <c r="D157" s="99" t="s">
        <v>265</v>
      </c>
      <c r="E157" s="100">
        <v>6</v>
      </c>
      <c r="F157" s="97">
        <v>0</v>
      </c>
      <c r="G157" s="101">
        <f>E157-F157</f>
        <v>6</v>
      </c>
      <c r="H157" s="102">
        <f>F157/E157</f>
        <v>0</v>
      </c>
      <c r="I157" s="101">
        <v>13</v>
      </c>
      <c r="J157" s="97">
        <v>3</v>
      </c>
      <c r="K157" s="103">
        <f>I157-J157</f>
        <v>10</v>
      </c>
      <c r="L157" s="104">
        <f>J157/I157</f>
        <v>0.23076923076923078</v>
      </c>
      <c r="M157" s="101"/>
      <c r="N157" s="97"/>
      <c r="O157" s="103"/>
      <c r="P157" s="102"/>
      <c r="Q157" s="101"/>
      <c r="R157" s="97"/>
      <c r="S157" s="103"/>
      <c r="T157" s="104"/>
      <c r="U157" s="96"/>
      <c r="V157" s="97">
        <v>2</v>
      </c>
      <c r="W157" s="97"/>
      <c r="X157" s="98"/>
    </row>
    <row r="158" spans="1:24" x14ac:dyDescent="0.2">
      <c r="A158" s="4"/>
      <c r="B158" s="278" t="s">
        <v>266</v>
      </c>
      <c r="C158" s="105" t="s">
        <v>267</v>
      </c>
      <c r="D158" s="99" t="s">
        <v>268</v>
      </c>
      <c r="E158" s="100">
        <v>10</v>
      </c>
      <c r="F158" s="97">
        <v>7</v>
      </c>
      <c r="G158" s="101">
        <f>E158-F158</f>
        <v>3</v>
      </c>
      <c r="H158" s="102">
        <f>F158/E158</f>
        <v>0.7</v>
      </c>
      <c r="I158" s="101">
        <v>20</v>
      </c>
      <c r="J158" s="97">
        <v>2</v>
      </c>
      <c r="K158" s="103">
        <f>I158-J158</f>
        <v>18</v>
      </c>
      <c r="L158" s="104">
        <f>J158/I158</f>
        <v>0.1</v>
      </c>
      <c r="M158" s="101"/>
      <c r="N158" s="97"/>
      <c r="O158" s="103"/>
      <c r="P158" s="102"/>
      <c r="Q158" s="101"/>
      <c r="R158" s="97"/>
      <c r="S158" s="103"/>
      <c r="T158" s="104"/>
      <c r="U158" s="96"/>
      <c r="V158" s="97">
        <v>1</v>
      </c>
      <c r="W158" s="97"/>
      <c r="X158" s="98"/>
    </row>
    <row r="159" spans="1:24" x14ac:dyDescent="0.2">
      <c r="A159" s="4"/>
      <c r="B159" s="278"/>
      <c r="C159" s="105" t="s">
        <v>269</v>
      </c>
      <c r="D159" s="99" t="s">
        <v>270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271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272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105" t="s">
        <v>273</v>
      </c>
      <c r="D162" s="99" t="s">
        <v>47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278" t="s">
        <v>274</v>
      </c>
      <c r="D163" s="99" t="s">
        <v>275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278"/>
      <c r="D164" s="99" t="s">
        <v>276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/>
      <c r="W164" s="97"/>
      <c r="X164" s="98"/>
    </row>
    <row r="165" spans="1:29" x14ac:dyDescent="0.2">
      <c r="A165" s="4"/>
      <c r="B165" s="278"/>
      <c r="C165" s="105" t="s">
        <v>277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278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279</v>
      </c>
      <c r="D167" s="99" t="s">
        <v>47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280</v>
      </c>
      <c r="D168" s="99" t="s">
        <v>281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/>
      <c r="C169" s="105" t="s">
        <v>282</v>
      </c>
      <c r="D169" s="99" t="s">
        <v>283</v>
      </c>
      <c r="E169" s="100"/>
      <c r="F169" s="97"/>
      <c r="G169" s="101"/>
      <c r="H169" s="102"/>
      <c r="I169" s="101"/>
      <c r="J169" s="97"/>
      <c r="K169" s="103"/>
      <c r="L169" s="104"/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</row>
    <row r="170" spans="1:29" x14ac:dyDescent="0.2">
      <c r="A170" s="4"/>
      <c r="B170" s="278" t="s">
        <v>284</v>
      </c>
      <c r="C170" s="105" t="s">
        <v>285</v>
      </c>
      <c r="D170" s="99" t="s">
        <v>286</v>
      </c>
      <c r="E170" s="100">
        <v>10</v>
      </c>
      <c r="F170" s="97">
        <v>5</v>
      </c>
      <c r="G170" s="101">
        <f>E170-F170</f>
        <v>5</v>
      </c>
      <c r="H170" s="102">
        <f>F170/E170</f>
        <v>0.5</v>
      </c>
      <c r="I170" s="101">
        <v>25</v>
      </c>
      <c r="J170" s="97">
        <v>2</v>
      </c>
      <c r="K170" s="103">
        <f>I170-J170</f>
        <v>23</v>
      </c>
      <c r="L170" s="104">
        <f>J170/I170</f>
        <v>0.08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1</v>
      </c>
      <c r="W170" s="97"/>
      <c r="X170" s="98"/>
      <c r="AC170"/>
    </row>
    <row r="171" spans="1:29" x14ac:dyDescent="0.2">
      <c r="A171" s="4"/>
      <c r="B171" s="278"/>
      <c r="C171" s="278" t="s">
        <v>287</v>
      </c>
      <c r="D171" s="99" t="s">
        <v>288</v>
      </c>
      <c r="E171" s="100">
        <v>25</v>
      </c>
      <c r="F171" s="97">
        <v>17</v>
      </c>
      <c r="G171" s="101">
        <f>E171-F171</f>
        <v>8</v>
      </c>
      <c r="H171" s="102">
        <f>F171/E171</f>
        <v>0.68</v>
      </c>
      <c r="I171" s="101">
        <v>52</v>
      </c>
      <c r="J171" s="97">
        <v>8</v>
      </c>
      <c r="K171" s="103">
        <f>I171-J171</f>
        <v>44</v>
      </c>
      <c r="L171" s="104">
        <f>J171/I171</f>
        <v>0.15384615384615385</v>
      </c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5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289</v>
      </c>
      <c r="E172" s="100">
        <v>10</v>
      </c>
      <c r="F172" s="97">
        <v>8</v>
      </c>
      <c r="G172" s="101">
        <f>E172-F172</f>
        <v>2</v>
      </c>
      <c r="H172" s="102">
        <f>F172/E172</f>
        <v>0.8</v>
      </c>
      <c r="I172" s="101">
        <v>20</v>
      </c>
      <c r="J172" s="97">
        <v>6</v>
      </c>
      <c r="K172" s="103">
        <f>I172-J172</f>
        <v>14</v>
      </c>
      <c r="L172" s="104">
        <f>J172/I172</f>
        <v>0.3</v>
      </c>
      <c r="M172" s="101">
        <v>9</v>
      </c>
      <c r="N172" s="97">
        <v>1</v>
      </c>
      <c r="O172" s="103">
        <f>M172-N172</f>
        <v>8</v>
      </c>
      <c r="P172" s="102">
        <f>N172/M172</f>
        <v>0.1111111111111111</v>
      </c>
      <c r="Q172" s="101">
        <v>18</v>
      </c>
      <c r="R172" s="97">
        <v>1</v>
      </c>
      <c r="S172" s="103">
        <f>Q172-R172</f>
        <v>17</v>
      </c>
      <c r="T172" s="104">
        <f>R172/Q172</f>
        <v>5.5555555555555552E-2</v>
      </c>
      <c r="U172" s="96">
        <v>2</v>
      </c>
      <c r="V172" s="97"/>
      <c r="W172" s="97">
        <v>1</v>
      </c>
      <c r="X172" s="98"/>
      <c r="AC172"/>
    </row>
    <row r="173" spans="1:29" x14ac:dyDescent="0.2">
      <c r="A173" s="4"/>
      <c r="B173" s="278"/>
      <c r="C173" s="278"/>
      <c r="D173" s="99" t="s">
        <v>290</v>
      </c>
      <c r="E173" s="100">
        <v>10</v>
      </c>
      <c r="F173" s="97">
        <v>8</v>
      </c>
      <c r="G173" s="101">
        <f>E173-F173</f>
        <v>2</v>
      </c>
      <c r="H173" s="102">
        <f>F173/E173</f>
        <v>0.8</v>
      </c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2</v>
      </c>
      <c r="W173" s="97"/>
      <c r="X173" s="98"/>
      <c r="AC173"/>
    </row>
    <row r="174" spans="1:29" x14ac:dyDescent="0.2">
      <c r="A174" s="4"/>
      <c r="B174" s="278"/>
      <c r="C174" s="278"/>
      <c r="D174" s="99" t="s">
        <v>291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>
        <v>1</v>
      </c>
      <c r="W174" s="97"/>
      <c r="X174" s="98"/>
    </row>
    <row r="175" spans="1:29" x14ac:dyDescent="0.2">
      <c r="A175" s="4"/>
      <c r="B175" s="278"/>
      <c r="C175" s="278"/>
      <c r="D175" s="99" t="s">
        <v>292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>
        <v>1</v>
      </c>
      <c r="W175" s="97"/>
      <c r="X175" s="98"/>
    </row>
    <row r="176" spans="1:29" x14ac:dyDescent="0.2">
      <c r="A176" s="4"/>
      <c r="B176" s="278"/>
      <c r="C176" s="278"/>
      <c r="D176" s="99" t="s">
        <v>293</v>
      </c>
      <c r="E176" s="100">
        <v>20</v>
      </c>
      <c r="F176" s="97">
        <v>12</v>
      </c>
      <c r="G176" s="101">
        <f>E176-F176</f>
        <v>8</v>
      </c>
      <c r="H176" s="102">
        <f>F176/E176</f>
        <v>0.6</v>
      </c>
      <c r="I176" s="101">
        <v>30</v>
      </c>
      <c r="J176" s="97">
        <v>8</v>
      </c>
      <c r="K176" s="103">
        <f>I176-J176</f>
        <v>22</v>
      </c>
      <c r="L176" s="104">
        <f>J176/I176</f>
        <v>0.26666666666666666</v>
      </c>
      <c r="M176" s="101"/>
      <c r="N176" s="97"/>
      <c r="O176" s="103"/>
      <c r="P176" s="102"/>
      <c r="Q176" s="101"/>
      <c r="R176" s="97"/>
      <c r="S176" s="103"/>
      <c r="T176" s="104"/>
      <c r="U176" s="96">
        <v>1</v>
      </c>
      <c r="V176" s="97">
        <v>7</v>
      </c>
      <c r="W176" s="97"/>
      <c r="X176" s="98">
        <v>1</v>
      </c>
    </row>
    <row r="177" spans="1:240" x14ac:dyDescent="0.2">
      <c r="A177" s="4"/>
      <c r="B177" s="278"/>
      <c r="C177" s="105" t="s">
        <v>294</v>
      </c>
      <c r="D177" s="99" t="s">
        <v>295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/>
      <c r="W177" s="97"/>
      <c r="X177" s="98"/>
    </row>
    <row r="178" spans="1:240" x14ac:dyDescent="0.2">
      <c r="A178" s="4"/>
      <c r="B178" s="278"/>
      <c r="C178" s="105" t="s">
        <v>296</v>
      </c>
      <c r="D178" s="99" t="s">
        <v>47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4"/>
      <c r="B179" s="278"/>
      <c r="C179" s="105" t="s">
        <v>297</v>
      </c>
      <c r="D179" s="99" t="s">
        <v>298</v>
      </c>
      <c r="E179" s="100">
        <v>12</v>
      </c>
      <c r="F179" s="97">
        <v>6</v>
      </c>
      <c r="G179" s="101">
        <f>E179-F179</f>
        <v>6</v>
      </c>
      <c r="H179" s="102">
        <f>F179/E179</f>
        <v>0.5</v>
      </c>
      <c r="I179" s="101">
        <v>29</v>
      </c>
      <c r="J179" s="97">
        <v>8</v>
      </c>
      <c r="K179" s="103">
        <f>I179-J179</f>
        <v>21</v>
      </c>
      <c r="L179" s="104">
        <f>J179/I179</f>
        <v>0.27586206896551724</v>
      </c>
      <c r="M179" s="101">
        <v>2</v>
      </c>
      <c r="N179" s="97">
        <v>1</v>
      </c>
      <c r="O179" s="103">
        <f>M179-N179</f>
        <v>1</v>
      </c>
      <c r="P179" s="102">
        <f>N179/M179</f>
        <v>0.5</v>
      </c>
      <c r="Q179" s="101">
        <v>2</v>
      </c>
      <c r="R179" s="97">
        <v>1</v>
      </c>
      <c r="S179" s="103">
        <f>Q179-R179</f>
        <v>1</v>
      </c>
      <c r="T179" s="102">
        <f>R179/Q179</f>
        <v>0.5</v>
      </c>
      <c r="U179" s="96">
        <v>2</v>
      </c>
      <c r="V179" s="97">
        <v>5</v>
      </c>
      <c r="W179" s="97">
        <v>2</v>
      </c>
      <c r="X179" s="98"/>
    </row>
    <row r="180" spans="1:240" x14ac:dyDescent="0.2">
      <c r="A180" s="4"/>
      <c r="B180" s="278"/>
      <c r="C180" s="105" t="s">
        <v>299</v>
      </c>
      <c r="D180" s="99" t="s">
        <v>300</v>
      </c>
      <c r="E180" s="100"/>
      <c r="F180" s="97"/>
      <c r="G180" s="101"/>
      <c r="H180" s="102"/>
      <c r="I180" s="101"/>
      <c r="J180" s="97"/>
      <c r="K180" s="103"/>
      <c r="L180" s="104"/>
      <c r="M180" s="101"/>
      <c r="N180" s="97"/>
      <c r="O180" s="103"/>
      <c r="P180" s="102"/>
      <c r="Q180" s="101"/>
      <c r="R180" s="97"/>
      <c r="S180" s="103"/>
      <c r="T180" s="104"/>
      <c r="U180" s="96"/>
      <c r="V180" s="97"/>
      <c r="W180" s="97"/>
      <c r="X180" s="98"/>
    </row>
    <row r="181" spans="1:240" x14ac:dyDescent="0.2">
      <c r="A181" s="279" t="s">
        <v>301</v>
      </c>
      <c r="B181" s="279"/>
      <c r="C181" s="279"/>
      <c r="D181" s="279"/>
      <c r="E181" s="58">
        <f>SUM(E138:E180)</f>
        <v>148</v>
      </c>
      <c r="F181" s="59">
        <f>SUM(F138:F180)</f>
        <v>81</v>
      </c>
      <c r="G181" s="59">
        <f>E181-F181</f>
        <v>67</v>
      </c>
      <c r="H181" s="24">
        <f>F181/E181</f>
        <v>0.54729729729729726</v>
      </c>
      <c r="I181" s="59">
        <f>SUM(I138:I180)</f>
        <v>274</v>
      </c>
      <c r="J181" s="59">
        <f>SUM(J138:J180)</f>
        <v>60</v>
      </c>
      <c r="K181" s="23">
        <f>I181-J181</f>
        <v>214</v>
      </c>
      <c r="L181" s="60">
        <f>J181/I181</f>
        <v>0.21897810218978103</v>
      </c>
      <c r="M181" s="59">
        <f>SUM(M138:M180)</f>
        <v>11</v>
      </c>
      <c r="N181" s="59">
        <f>SUM(N138:N180)</f>
        <v>2</v>
      </c>
      <c r="O181" s="23">
        <f>M181-N181</f>
        <v>9</v>
      </c>
      <c r="P181" s="24">
        <f>N181/M181</f>
        <v>0.18181818181818182</v>
      </c>
      <c r="Q181" s="59">
        <f>SUM(Q138:Q180)</f>
        <v>20</v>
      </c>
      <c r="R181" s="59">
        <f>SUM(R138:R180)</f>
        <v>2</v>
      </c>
      <c r="S181" s="23">
        <f>Q181-R181</f>
        <v>18</v>
      </c>
      <c r="T181" s="60">
        <f>R181/Q181</f>
        <v>0.1</v>
      </c>
      <c r="U181" s="58">
        <f>SUM(U138:U180)</f>
        <v>8</v>
      </c>
      <c r="V181" s="59">
        <f>SUM(V138:V180)</f>
        <v>29</v>
      </c>
      <c r="W181" s="59">
        <f>SUM(W138:W180)</f>
        <v>3</v>
      </c>
      <c r="X181" s="62">
        <f>SUM(X138:X180)</f>
        <v>1</v>
      </c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</row>
    <row r="182" spans="1:240" x14ac:dyDescent="0.2">
      <c r="A182" s="274" t="s">
        <v>302</v>
      </c>
      <c r="B182" s="280" t="s">
        <v>303</v>
      </c>
      <c r="C182" s="106" t="s">
        <v>304</v>
      </c>
      <c r="D182" s="107" t="s">
        <v>305</v>
      </c>
      <c r="E182" s="108">
        <v>30</v>
      </c>
      <c r="F182" s="109">
        <v>12</v>
      </c>
      <c r="G182" s="110">
        <f>E182-F182</f>
        <v>18</v>
      </c>
      <c r="H182" s="111">
        <f>F182/E182</f>
        <v>0.4</v>
      </c>
      <c r="I182" s="110">
        <v>40</v>
      </c>
      <c r="J182" s="109">
        <v>8</v>
      </c>
      <c r="K182" s="112">
        <f>I182-J182</f>
        <v>32</v>
      </c>
      <c r="L182" s="113">
        <f>J182/I182</f>
        <v>0.2</v>
      </c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306</v>
      </c>
      <c r="D183" s="107" t="s">
        <v>307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308</v>
      </c>
      <c r="D184" s="107" t="s">
        <v>47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/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106" t="s">
        <v>309</v>
      </c>
      <c r="D185" s="107" t="s">
        <v>310</v>
      </c>
      <c r="E185" s="120"/>
      <c r="F185" s="115"/>
      <c r="G185" s="114"/>
      <c r="H185" s="117"/>
      <c r="I185" s="114"/>
      <c r="J185" s="115"/>
      <c r="K185" s="116"/>
      <c r="L185" s="118"/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106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 t="s">
        <v>311</v>
      </c>
      <c r="D186" s="107" t="s">
        <v>312</v>
      </c>
      <c r="E186" s="120">
        <v>13</v>
      </c>
      <c r="F186" s="115">
        <v>11</v>
      </c>
      <c r="G186" s="114">
        <f>E186-F186</f>
        <v>2</v>
      </c>
      <c r="H186" s="117">
        <f>F186/E186</f>
        <v>0.84615384615384615</v>
      </c>
      <c r="I186" s="114">
        <v>20</v>
      </c>
      <c r="J186" s="115">
        <v>12</v>
      </c>
      <c r="K186" s="116">
        <f>I186-J186</f>
        <v>8</v>
      </c>
      <c r="L186" s="118">
        <f>J186/I186</f>
        <v>0.6</v>
      </c>
      <c r="M186" s="114"/>
      <c r="N186" s="115"/>
      <c r="O186" s="116"/>
      <c r="P186" s="117"/>
      <c r="Q186" s="114"/>
      <c r="R186" s="115"/>
      <c r="S186" s="116"/>
      <c r="T186" s="118"/>
      <c r="U186" s="115">
        <v>1</v>
      </c>
      <c r="V186" s="115">
        <v>3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313</v>
      </c>
      <c r="E187" s="120"/>
      <c r="F187" s="115"/>
      <c r="G187" s="114"/>
      <c r="H187" s="117"/>
      <c r="I187" s="114"/>
      <c r="J187" s="115"/>
      <c r="K187" s="116"/>
      <c r="L187" s="118"/>
      <c r="M187" s="114">
        <v>1</v>
      </c>
      <c r="N187" s="115">
        <v>0</v>
      </c>
      <c r="O187" s="116">
        <f>M187-N187</f>
        <v>1</v>
      </c>
      <c r="P187" s="117">
        <f>N187/M187</f>
        <v>0</v>
      </c>
      <c r="Q187" s="114">
        <v>14</v>
      </c>
      <c r="R187" s="115">
        <v>1</v>
      </c>
      <c r="S187" s="116">
        <f>Q187-R187</f>
        <v>13</v>
      </c>
      <c r="T187" s="118">
        <f>R187/Q187</f>
        <v>7.1428571428571425E-2</v>
      </c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 t="s">
        <v>314</v>
      </c>
      <c r="C188" s="280" t="s">
        <v>315</v>
      </c>
      <c r="D188" s="107" t="s">
        <v>316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>
        <v>1</v>
      </c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40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317</v>
      </c>
      <c r="E190" s="120"/>
      <c r="F190" s="115"/>
      <c r="G190" s="114"/>
      <c r="H190" s="117"/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191</v>
      </c>
      <c r="E191" s="120">
        <v>50</v>
      </c>
      <c r="F191" s="115">
        <v>19</v>
      </c>
      <c r="G191" s="114">
        <f>E191-F191</f>
        <v>31</v>
      </c>
      <c r="H191" s="117">
        <f>F191/E191</f>
        <v>0.38</v>
      </c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/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318</v>
      </c>
      <c r="E192" s="120">
        <v>66</v>
      </c>
      <c r="F192" s="115">
        <v>34</v>
      </c>
      <c r="G192" s="114">
        <f>E192-F192</f>
        <v>32</v>
      </c>
      <c r="H192" s="117">
        <f>F192/E192</f>
        <v>0.51515151515151514</v>
      </c>
      <c r="I192" s="114">
        <v>96</v>
      </c>
      <c r="J192" s="115">
        <v>75</v>
      </c>
      <c r="K192" s="116">
        <f>I192-J192</f>
        <v>21</v>
      </c>
      <c r="L192" s="118">
        <f>J192/I192</f>
        <v>0.78125</v>
      </c>
      <c r="M192" s="114">
        <v>14</v>
      </c>
      <c r="N192" s="115">
        <v>1</v>
      </c>
      <c r="O192" s="116">
        <f>M192-N192</f>
        <v>13</v>
      </c>
      <c r="P192" s="117">
        <f>N192/M192</f>
        <v>7.1428571428571425E-2</v>
      </c>
      <c r="Q192" s="114"/>
      <c r="R192" s="115"/>
      <c r="S192" s="116"/>
      <c r="T192" s="118"/>
      <c r="U192" s="115">
        <v>14</v>
      </c>
      <c r="V192" s="115">
        <v>28</v>
      </c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526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1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319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1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280"/>
      <c r="D195" s="107" t="s">
        <v>320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280"/>
      <c r="D196" s="107" t="s">
        <v>321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>
        <v>3</v>
      </c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322</v>
      </c>
      <c r="D197" s="107" t="s">
        <v>323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324</v>
      </c>
      <c r="D198" s="107" t="s">
        <v>61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106" t="s">
        <v>325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106" t="s">
        <v>326</v>
      </c>
      <c r="D200" s="107" t="s">
        <v>86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327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280" t="s">
        <v>328</v>
      </c>
      <c r="D202" s="107" t="s">
        <v>329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1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280"/>
      <c r="D203" s="107" t="s">
        <v>330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331</v>
      </c>
      <c r="D204" s="107" t="s">
        <v>47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>
        <v>4</v>
      </c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332</v>
      </c>
      <c r="D205" s="107" t="s">
        <v>47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333</v>
      </c>
      <c r="D206" s="107" t="s">
        <v>334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335</v>
      </c>
      <c r="D207" s="107" t="s">
        <v>336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337</v>
      </c>
      <c r="D208" s="107" t="s">
        <v>169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28" x14ac:dyDescent="0.2">
      <c r="A209" s="274"/>
      <c r="B209" s="280"/>
      <c r="C209" s="106" t="s">
        <v>338</v>
      </c>
      <c r="D209" s="107" t="s">
        <v>339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>
        <v>1</v>
      </c>
      <c r="V209" s="115"/>
      <c r="W209" s="115"/>
      <c r="X209" s="119"/>
      <c r="Y209"/>
      <c r="Z209"/>
      <c r="AA209"/>
      <c r="AB209"/>
    </row>
    <row r="210" spans="1:28" x14ac:dyDescent="0.2">
      <c r="A210" s="274"/>
      <c r="B210" s="280" t="s">
        <v>340</v>
      </c>
      <c r="C210" s="106" t="s">
        <v>341</v>
      </c>
      <c r="D210" s="107" t="s">
        <v>342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28" x14ac:dyDescent="0.2">
      <c r="A211" s="274"/>
      <c r="B211" s="280"/>
      <c r="C211" s="106" t="s">
        <v>343</v>
      </c>
      <c r="D211" s="107" t="s">
        <v>344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>
        <v>1</v>
      </c>
      <c r="V211" s="115">
        <v>2</v>
      </c>
      <c r="W211" s="115"/>
      <c r="X211" s="119"/>
      <c r="Y211"/>
      <c r="Z211"/>
      <c r="AA211"/>
      <c r="AB211"/>
    </row>
    <row r="212" spans="1:28" x14ac:dyDescent="0.2">
      <c r="A212" s="274"/>
      <c r="B212" s="280"/>
      <c r="C212" s="106" t="s">
        <v>345</v>
      </c>
      <c r="D212" s="107" t="s">
        <v>180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28" x14ac:dyDescent="0.2">
      <c r="A213" s="274"/>
      <c r="B213" s="280"/>
      <c r="C213" s="106" t="s">
        <v>346</v>
      </c>
      <c r="D213" s="107" t="s">
        <v>347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28" x14ac:dyDescent="0.2">
      <c r="A214" s="274"/>
      <c r="B214" s="280"/>
      <c r="C214" s="106" t="s">
        <v>348</v>
      </c>
      <c r="D214" s="107" t="s">
        <v>349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28" x14ac:dyDescent="0.2">
      <c r="A215" s="274"/>
      <c r="B215" s="280"/>
      <c r="C215" s="106" t="s">
        <v>350</v>
      </c>
      <c r="D215" s="107" t="s">
        <v>351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28" x14ac:dyDescent="0.2">
      <c r="A216" s="274"/>
      <c r="B216" s="280"/>
      <c r="C216" s="280" t="s">
        <v>352</v>
      </c>
      <c r="D216" s="107" t="s">
        <v>353</v>
      </c>
      <c r="E216" s="120">
        <v>10</v>
      </c>
      <c r="F216" s="115">
        <v>10</v>
      </c>
      <c r="G216" s="114">
        <f>E216-F216</f>
        <v>0</v>
      </c>
      <c r="H216" s="117">
        <f>F216/E216</f>
        <v>1</v>
      </c>
      <c r="I216" s="114">
        <v>10</v>
      </c>
      <c r="J216" s="115">
        <v>10</v>
      </c>
      <c r="K216" s="116">
        <f>I216-J216</f>
        <v>0</v>
      </c>
      <c r="L216" s="118">
        <f>J216/I216</f>
        <v>1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28" x14ac:dyDescent="0.2">
      <c r="A217" s="274"/>
      <c r="B217" s="280"/>
      <c r="C217" s="280"/>
      <c r="D217" s="107" t="s">
        <v>354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28" x14ac:dyDescent="0.2">
      <c r="A218" s="274"/>
      <c r="B218" s="280" t="s">
        <v>355</v>
      </c>
      <c r="C218" s="106" t="s">
        <v>356</v>
      </c>
      <c r="D218" s="107" t="s">
        <v>357</v>
      </c>
      <c r="E218" s="120">
        <v>1</v>
      </c>
      <c r="F218" s="115">
        <v>1</v>
      </c>
      <c r="G218" s="114">
        <f>E218-F218</f>
        <v>0</v>
      </c>
      <c r="H218" s="117">
        <f>F218/E218</f>
        <v>1</v>
      </c>
      <c r="I218" s="114">
        <v>10</v>
      </c>
      <c r="J218" s="115">
        <v>3</v>
      </c>
      <c r="K218" s="116">
        <f>I218-J218</f>
        <v>7</v>
      </c>
      <c r="L218" s="118">
        <f>J218/I218</f>
        <v>0.3</v>
      </c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28" x14ac:dyDescent="0.2">
      <c r="A219" s="274"/>
      <c r="B219" s="280"/>
      <c r="C219" s="106" t="s">
        <v>358</v>
      </c>
      <c r="D219" s="107" t="s">
        <v>359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28" x14ac:dyDescent="0.2">
      <c r="A220" s="274"/>
      <c r="B220" s="280"/>
      <c r="C220" s="106" t="s">
        <v>360</v>
      </c>
      <c r="D220" s="107" t="s">
        <v>361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28" x14ac:dyDescent="0.2">
      <c r="A221" s="274"/>
      <c r="B221" s="280"/>
      <c r="C221" s="106" t="s">
        <v>362</v>
      </c>
      <c r="D221" s="107" t="s">
        <v>290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28" x14ac:dyDescent="0.2">
      <c r="A222" s="274"/>
      <c r="B222" s="280"/>
      <c r="C222" s="106" t="s">
        <v>363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28" x14ac:dyDescent="0.2">
      <c r="A223" s="274"/>
      <c r="B223" s="280"/>
      <c r="C223" s="106" t="s">
        <v>364</v>
      </c>
      <c r="D223" s="107" t="s">
        <v>89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</row>
    <row r="224" spans="1:28" x14ac:dyDescent="0.2">
      <c r="A224" s="274"/>
      <c r="B224" s="280"/>
      <c r="C224" s="106" t="s">
        <v>365</v>
      </c>
      <c r="D224" s="107" t="s">
        <v>47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</row>
    <row r="225" spans="1:38" x14ac:dyDescent="0.2">
      <c r="A225" s="274"/>
      <c r="B225" s="280"/>
      <c r="C225" s="106" t="s">
        <v>366</v>
      </c>
      <c r="D225" s="107" t="s">
        <v>367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2</v>
      </c>
      <c r="W225" s="115"/>
      <c r="X225" s="119"/>
      <c r="Y225"/>
      <c r="Z225"/>
      <c r="AA225"/>
      <c r="AB225"/>
    </row>
    <row r="226" spans="1:38" x14ac:dyDescent="0.2">
      <c r="A226" s="274"/>
      <c r="B226" s="280"/>
      <c r="C226" s="280" t="s">
        <v>368</v>
      </c>
      <c r="D226" s="107" t="s">
        <v>369</v>
      </c>
      <c r="E226" s="120">
        <v>10</v>
      </c>
      <c r="F226" s="115">
        <v>7</v>
      </c>
      <c r="G226" s="114">
        <f>E226-F226</f>
        <v>3</v>
      </c>
      <c r="H226" s="117">
        <f>F226/E226</f>
        <v>0.7</v>
      </c>
      <c r="I226" s="114">
        <v>9</v>
      </c>
      <c r="J226" s="115">
        <v>9</v>
      </c>
      <c r="K226" s="116">
        <f>I226-J226</f>
        <v>0</v>
      </c>
      <c r="L226" s="118">
        <f>J226/I226</f>
        <v>1</v>
      </c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280"/>
      <c r="D227" s="107" t="s">
        <v>370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74"/>
      <c r="B228" s="280"/>
      <c r="C228" s="106" t="s">
        <v>371</v>
      </c>
      <c r="D228" s="107" t="s">
        <v>159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74"/>
      <c r="B229" s="280"/>
      <c r="C229" s="106" t="s">
        <v>372</v>
      </c>
      <c r="D229" s="107" t="s">
        <v>47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373</v>
      </c>
      <c r="D230" s="107" t="s">
        <v>374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>
        <v>1</v>
      </c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375</v>
      </c>
      <c r="D231" s="107" t="s">
        <v>376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38" x14ac:dyDescent="0.2">
      <c r="A232" s="274"/>
      <c r="B232" s="280"/>
      <c r="C232" s="106" t="s">
        <v>377</v>
      </c>
      <c r="D232" s="107" t="s">
        <v>378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106" t="s">
        <v>379</v>
      </c>
      <c r="D233" s="107" t="s">
        <v>256</v>
      </c>
      <c r="E233" s="120"/>
      <c r="F233" s="115"/>
      <c r="G233" s="114"/>
      <c r="H233" s="117"/>
      <c r="I233" s="114"/>
      <c r="J233" s="115"/>
      <c r="K233" s="116"/>
      <c r="L233" s="118"/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 t="s">
        <v>380</v>
      </c>
      <c r="C234" s="280" t="s">
        <v>381</v>
      </c>
      <c r="D234" s="107" t="s">
        <v>382</v>
      </c>
      <c r="E234" s="120"/>
      <c r="F234" s="115"/>
      <c r="G234" s="114"/>
      <c r="H234" s="117"/>
      <c r="I234" s="114"/>
      <c r="J234" s="115"/>
      <c r="K234" s="116"/>
      <c r="L234" s="118"/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136</v>
      </c>
      <c r="E235" s="120">
        <v>20</v>
      </c>
      <c r="F235" s="115">
        <v>5</v>
      </c>
      <c r="G235" s="114">
        <f>E235-F235</f>
        <v>15</v>
      </c>
      <c r="H235" s="117">
        <f>F235/E235</f>
        <v>0.25</v>
      </c>
      <c r="I235" s="114">
        <v>60</v>
      </c>
      <c r="J235" s="115">
        <v>6</v>
      </c>
      <c r="K235" s="116">
        <f>I235-J235</f>
        <v>54</v>
      </c>
      <c r="L235" s="118">
        <f>J235/I235</f>
        <v>0.1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280"/>
      <c r="D236" s="107" t="s">
        <v>71</v>
      </c>
      <c r="E236" s="120">
        <v>4</v>
      </c>
      <c r="F236" s="115">
        <v>2</v>
      </c>
      <c r="G236" s="114">
        <f>E236-F236</f>
        <v>2</v>
      </c>
      <c r="H236" s="117">
        <f>F236/E236</f>
        <v>0.5</v>
      </c>
      <c r="I236" s="114">
        <v>14</v>
      </c>
      <c r="J236" s="115">
        <v>0</v>
      </c>
      <c r="K236" s="116">
        <f>I236-J236</f>
        <v>14</v>
      </c>
      <c r="L236" s="118">
        <f>J236/I236</f>
        <v>0</v>
      </c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280"/>
      <c r="D237" s="107" t="s">
        <v>383</v>
      </c>
      <c r="E237" s="120">
        <v>2</v>
      </c>
      <c r="F237" s="115">
        <v>0</v>
      </c>
      <c r="G237" s="114">
        <f>E237-F237</f>
        <v>2</v>
      </c>
      <c r="H237" s="117">
        <f>F237/E237</f>
        <v>0</v>
      </c>
      <c r="I237" s="114">
        <v>4</v>
      </c>
      <c r="J237" s="115">
        <v>2</v>
      </c>
      <c r="K237" s="116">
        <f>I237-J237</f>
        <v>2</v>
      </c>
      <c r="L237" s="118">
        <f>J237/I237</f>
        <v>0.5</v>
      </c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384</v>
      </c>
      <c r="D238" s="107" t="s">
        <v>385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386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387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/>
      <c r="Y240"/>
      <c r="Z240"/>
      <c r="AA240"/>
      <c r="AB240"/>
    </row>
    <row r="241" spans="1:240" x14ac:dyDescent="0.2">
      <c r="A241" s="274"/>
      <c r="B241" s="280"/>
      <c r="C241" s="106" t="s">
        <v>388</v>
      </c>
      <c r="D241" s="107" t="s">
        <v>256</v>
      </c>
      <c r="E241" s="120"/>
      <c r="F241" s="115"/>
      <c r="G241" s="114"/>
      <c r="H241" s="117"/>
      <c r="I241" s="114"/>
      <c r="J241" s="115"/>
      <c r="K241" s="116"/>
      <c r="L241" s="118"/>
      <c r="M241" s="114"/>
      <c r="N241" s="115"/>
      <c r="O241" s="116"/>
      <c r="P241" s="117"/>
      <c r="Q241" s="114"/>
      <c r="R241" s="115"/>
      <c r="S241" s="116"/>
      <c r="T241" s="118"/>
      <c r="U241" s="115"/>
      <c r="V241" s="115"/>
      <c r="W241" s="115"/>
      <c r="X241" s="119"/>
      <c r="Y241"/>
      <c r="Z241"/>
      <c r="AA241"/>
      <c r="AB241"/>
    </row>
    <row r="242" spans="1:240" x14ac:dyDescent="0.2">
      <c r="A242" s="274"/>
      <c r="B242" s="280"/>
      <c r="C242" s="106" t="s">
        <v>389</v>
      </c>
      <c r="D242" s="107" t="s">
        <v>47</v>
      </c>
      <c r="E242" s="120"/>
      <c r="F242" s="115"/>
      <c r="G242" s="114"/>
      <c r="H242" s="117"/>
      <c r="I242" s="114"/>
      <c r="J242" s="115"/>
      <c r="K242" s="116"/>
      <c r="L242" s="118"/>
      <c r="M242" s="114"/>
      <c r="N242" s="115"/>
      <c r="O242" s="116"/>
      <c r="P242" s="117"/>
      <c r="Q242" s="114"/>
      <c r="R242" s="115"/>
      <c r="S242" s="116"/>
      <c r="T242" s="118"/>
      <c r="U242" s="115"/>
      <c r="V242" s="115"/>
      <c r="W242" s="115"/>
      <c r="X242" s="119"/>
      <c r="Y242"/>
      <c r="Z242"/>
      <c r="AA242"/>
      <c r="AB242"/>
    </row>
    <row r="243" spans="1:240" ht="14.65" customHeight="1" x14ac:dyDescent="0.2">
      <c r="A243" s="1" t="s">
        <v>390</v>
      </c>
      <c r="B243" s="1"/>
      <c r="C243" s="1"/>
      <c r="D243" s="1"/>
      <c r="E243" s="58">
        <f>SUM(E182:E242)</f>
        <v>206</v>
      </c>
      <c r="F243" s="59">
        <f>SUM(F182:F242)</f>
        <v>101</v>
      </c>
      <c r="G243" s="59">
        <f>E243-F243</f>
        <v>105</v>
      </c>
      <c r="H243" s="24">
        <f>F243/E243</f>
        <v>0.49029126213592233</v>
      </c>
      <c r="I243" s="59">
        <f>SUM(I182:I242)</f>
        <v>263</v>
      </c>
      <c r="J243" s="59">
        <f>SUM(J182:J242)</f>
        <v>125</v>
      </c>
      <c r="K243" s="59">
        <f>I243-J243</f>
        <v>138</v>
      </c>
      <c r="L243" s="60">
        <f>J243/I243</f>
        <v>0.47528517110266161</v>
      </c>
      <c r="M243" s="59">
        <f>SUM(M182:M242)</f>
        <v>15</v>
      </c>
      <c r="N243" s="59">
        <f>SUM(N182:N242)</f>
        <v>1</v>
      </c>
      <c r="O243" s="59">
        <f>M243-N243</f>
        <v>14</v>
      </c>
      <c r="P243" s="24">
        <f>N243/M243</f>
        <v>6.6666666666666666E-2</v>
      </c>
      <c r="Q243" s="59">
        <f>SUM(Q182:Q242)</f>
        <v>14</v>
      </c>
      <c r="R243" s="59">
        <f>SUM(R182:R242)</f>
        <v>1</v>
      </c>
      <c r="S243" s="59">
        <f>Q243-R243</f>
        <v>13</v>
      </c>
      <c r="T243" s="60">
        <f>R243/Q243</f>
        <v>7.1428571428571425E-2</v>
      </c>
      <c r="U243" s="59">
        <f>SUM(U182:U242)</f>
        <v>17</v>
      </c>
      <c r="V243" s="59">
        <f>SUM(V182:V242)</f>
        <v>155</v>
      </c>
      <c r="W243" s="59">
        <f>SUM(W182:W242)</f>
        <v>0</v>
      </c>
      <c r="X243" s="62">
        <f>SUM(X182:X242)</f>
        <v>0</v>
      </c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14.65" customHeight="1" x14ac:dyDescent="0.2">
      <c r="A244" s="1" t="s">
        <v>391</v>
      </c>
      <c r="B244" s="1">
        <f>B82+B137+B181+B243</f>
        <v>0</v>
      </c>
      <c r="C244" s="1" t="e">
        <f>C73+C128+C173+C243</f>
        <v>#VALUE!</v>
      </c>
      <c r="D244" s="1" t="e">
        <f>D73+D128+D173+D243</f>
        <v>#VALUE!</v>
      </c>
      <c r="E244" s="121">
        <f>E82+E137+E181+E243</f>
        <v>1085</v>
      </c>
      <c r="F244" s="122">
        <f>F82+F137+F181+F243</f>
        <v>731</v>
      </c>
      <c r="G244" s="122">
        <f>G82+G137+G181+G243</f>
        <v>354</v>
      </c>
      <c r="H244" s="123">
        <f>F244/E244</f>
        <v>0.67373271889400921</v>
      </c>
      <c r="I244" s="122">
        <f>I82+I137+I181+I243</f>
        <v>1485</v>
      </c>
      <c r="J244" s="122">
        <f>J82+J137+J181+J243</f>
        <v>660</v>
      </c>
      <c r="K244" s="122">
        <f>K82+K137+K181+K243</f>
        <v>825</v>
      </c>
      <c r="L244" s="124">
        <f>J244/I244</f>
        <v>0.44444444444444442</v>
      </c>
      <c r="M244" s="122">
        <f>M82+M137+M181+M243</f>
        <v>44</v>
      </c>
      <c r="N244" s="122">
        <f>N82+N137+N181+N243</f>
        <v>11</v>
      </c>
      <c r="O244" s="122">
        <f>O82+O137+O181+O243</f>
        <v>33</v>
      </c>
      <c r="P244" s="123">
        <f>N244/M244</f>
        <v>0.25</v>
      </c>
      <c r="Q244" s="122">
        <f>Q82+Q137+Q181+Q243</f>
        <v>59</v>
      </c>
      <c r="R244" s="122">
        <f>R82+R137+R181+R243</f>
        <v>10</v>
      </c>
      <c r="S244" s="122">
        <f>S82+S137+S181+S243</f>
        <v>49</v>
      </c>
      <c r="T244" s="124">
        <f>R244/Q244</f>
        <v>0.16949152542372881</v>
      </c>
      <c r="U244" s="121">
        <f>U82+U137+U181+U243</f>
        <v>46</v>
      </c>
      <c r="V244" s="122">
        <f>V82+V137+V181+V243</f>
        <v>256</v>
      </c>
      <c r="W244" s="122">
        <f>W82+W137+W181+W243</f>
        <v>5</v>
      </c>
      <c r="X244" s="125">
        <f>X82+X137+X181+X243</f>
        <v>15</v>
      </c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4.65" customHeight="1" x14ac:dyDescent="0.2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15"/>
      <c r="P245" s="126"/>
      <c r="Q245" s="15"/>
      <c r="R245" s="15"/>
      <c r="S245" s="15"/>
      <c r="T245" s="127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x14ac:dyDescent="0.2">
      <c r="A246" s="16"/>
      <c r="C246" s="16"/>
      <c r="E246" s="15"/>
      <c r="F246" s="15"/>
      <c r="G246" s="15"/>
      <c r="H246" s="126"/>
      <c r="I246" s="15"/>
      <c r="J246" s="15"/>
      <c r="K246" s="15"/>
      <c r="L246" s="15"/>
      <c r="M246" s="15"/>
      <c r="N246" s="15"/>
      <c r="O246" s="15"/>
      <c r="P246" s="126"/>
      <c r="Q246" s="15"/>
      <c r="R246" s="15"/>
      <c r="S246" s="15"/>
      <c r="T246" s="127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1.75" customHeight="1" x14ac:dyDescent="0.2">
      <c r="A247" s="282" t="s">
        <v>0</v>
      </c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9.350000000000001" customHeight="1" x14ac:dyDescent="0.2">
      <c r="A248" s="283" t="s">
        <v>1</v>
      </c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9.350000000000001" customHeight="1" x14ac:dyDescent="0.2">
      <c r="A249" s="283" t="s">
        <v>392</v>
      </c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20.25" x14ac:dyDescent="0.2">
      <c r="A250" s="284" t="s">
        <v>535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8.2" customHeight="1" x14ac:dyDescent="0.2">
      <c r="A251" s="285" t="s">
        <v>394</v>
      </c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30" customHeight="1" x14ac:dyDescent="0.2">
      <c r="A252" s="286" t="s">
        <v>395</v>
      </c>
      <c r="B252" s="286" t="s">
        <v>5</v>
      </c>
      <c r="C252" s="286" t="s">
        <v>6</v>
      </c>
      <c r="D252" s="286" t="s">
        <v>7</v>
      </c>
      <c r="E252" s="287" t="s">
        <v>8</v>
      </c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5" t="s">
        <v>396</v>
      </c>
      <c r="V252" s="5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4.65" customHeight="1" x14ac:dyDescent="0.2">
      <c r="A253" s="286"/>
      <c r="B253" s="286"/>
      <c r="C253" s="286"/>
      <c r="D253" s="286"/>
      <c r="E253" s="287" t="s">
        <v>10</v>
      </c>
      <c r="F253" s="287"/>
      <c r="G253" s="287"/>
      <c r="H253" s="287"/>
      <c r="I253" s="287"/>
      <c r="J253" s="287"/>
      <c r="K253" s="287"/>
      <c r="L253" s="287"/>
      <c r="M253" s="287" t="s">
        <v>11</v>
      </c>
      <c r="N253" s="287"/>
      <c r="O253" s="287"/>
      <c r="P253" s="287"/>
      <c r="Q253" s="287"/>
      <c r="R253" s="287"/>
      <c r="S253" s="287"/>
      <c r="T253" s="287"/>
      <c r="U253" s="288" t="s">
        <v>10</v>
      </c>
      <c r="V253" s="288"/>
      <c r="W253" s="5" t="s">
        <v>12</v>
      </c>
      <c r="X253" s="5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4.65" customHeight="1" x14ac:dyDescent="0.2">
      <c r="A254" s="286"/>
      <c r="B254" s="286"/>
      <c r="C254" s="286"/>
      <c r="D254" s="286"/>
      <c r="E254" s="287" t="s">
        <v>13</v>
      </c>
      <c r="F254" s="287"/>
      <c r="G254" s="287"/>
      <c r="H254" s="287"/>
      <c r="I254" s="287" t="s">
        <v>14</v>
      </c>
      <c r="J254" s="287"/>
      <c r="K254" s="287"/>
      <c r="L254" s="287"/>
      <c r="M254" s="287" t="s">
        <v>13</v>
      </c>
      <c r="N254" s="287"/>
      <c r="O254" s="287"/>
      <c r="P254" s="287"/>
      <c r="Q254" s="287" t="s">
        <v>14</v>
      </c>
      <c r="R254" s="287"/>
      <c r="S254" s="287"/>
      <c r="T254" s="287"/>
      <c r="U254" s="288"/>
      <c r="V254" s="288"/>
      <c r="W254" s="5"/>
      <c r="X254" s="5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22.5" x14ac:dyDescent="0.2">
      <c r="A255" s="286"/>
      <c r="B255" s="286"/>
      <c r="C255" s="286"/>
      <c r="D255" s="286"/>
      <c r="E255" s="128" t="s">
        <v>15</v>
      </c>
      <c r="F255" s="128" t="s">
        <v>16</v>
      </c>
      <c r="G255" s="128" t="s">
        <v>17</v>
      </c>
      <c r="H255" s="129" t="s">
        <v>18</v>
      </c>
      <c r="I255" s="128" t="s">
        <v>15</v>
      </c>
      <c r="J255" s="128" t="s">
        <v>16</v>
      </c>
      <c r="K255" s="128" t="s">
        <v>17</v>
      </c>
      <c r="L255" s="128" t="s">
        <v>18</v>
      </c>
      <c r="M255" s="128" t="s">
        <v>15</v>
      </c>
      <c r="N255" s="128" t="s">
        <v>16</v>
      </c>
      <c r="O255" s="128" t="s">
        <v>17</v>
      </c>
      <c r="P255" s="129" t="s">
        <v>18</v>
      </c>
      <c r="Q255" s="128" t="s">
        <v>15</v>
      </c>
      <c r="R255" s="128" t="s">
        <v>16</v>
      </c>
      <c r="S255" s="128" t="s">
        <v>17</v>
      </c>
      <c r="T255" s="128" t="s">
        <v>18</v>
      </c>
      <c r="U255" s="128" t="s">
        <v>13</v>
      </c>
      <c r="V255" s="128" t="s">
        <v>19</v>
      </c>
      <c r="W255" s="128" t="s">
        <v>13</v>
      </c>
      <c r="X255" s="21" t="s">
        <v>19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89" t="s">
        <v>397</v>
      </c>
      <c r="B256" s="289"/>
      <c r="C256" s="289"/>
      <c r="D256" s="289"/>
      <c r="E256" s="130">
        <f>E82</f>
        <v>575</v>
      </c>
      <c r="F256" s="131">
        <f>F82</f>
        <v>454</v>
      </c>
      <c r="G256" s="130">
        <f>G82</f>
        <v>121</v>
      </c>
      <c r="H256" s="132">
        <f>F256/E256</f>
        <v>0.78956521739130436</v>
      </c>
      <c r="I256" s="130">
        <f t="shared" ref="I256:O256" si="0">(I82)</f>
        <v>764</v>
      </c>
      <c r="J256" s="131">
        <f t="shared" si="0"/>
        <v>386</v>
      </c>
      <c r="K256" s="130">
        <f t="shared" si="0"/>
        <v>378</v>
      </c>
      <c r="L256" s="132">
        <f t="shared" si="0"/>
        <v>0.50523560209424079</v>
      </c>
      <c r="M256" s="130">
        <f t="shared" si="0"/>
        <v>16</v>
      </c>
      <c r="N256" s="131">
        <f t="shared" si="0"/>
        <v>7</v>
      </c>
      <c r="O256" s="130">
        <f t="shared" si="0"/>
        <v>9</v>
      </c>
      <c r="P256" s="132">
        <f t="shared" ref="P256:X256" si="1">P82</f>
        <v>0.4375</v>
      </c>
      <c r="Q256" s="130">
        <f t="shared" si="1"/>
        <v>22</v>
      </c>
      <c r="R256" s="131">
        <f t="shared" si="1"/>
        <v>7</v>
      </c>
      <c r="S256" s="130">
        <f t="shared" si="1"/>
        <v>15</v>
      </c>
      <c r="T256" s="132">
        <f t="shared" si="1"/>
        <v>0.31818181818181818</v>
      </c>
      <c r="U256" s="133">
        <f t="shared" si="1"/>
        <v>7</v>
      </c>
      <c r="V256" s="133">
        <f t="shared" si="1"/>
        <v>25</v>
      </c>
      <c r="W256" s="133">
        <f t="shared" si="1"/>
        <v>2</v>
      </c>
      <c r="X256" s="134">
        <f t="shared" si="1"/>
        <v>12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0" t="s">
        <v>398</v>
      </c>
      <c r="B257" s="290"/>
      <c r="C257" s="290"/>
      <c r="D257" s="290"/>
      <c r="E257" s="135">
        <f>E137</f>
        <v>156</v>
      </c>
      <c r="F257" s="136">
        <f>F137</f>
        <v>95</v>
      </c>
      <c r="G257" s="135">
        <f>G137</f>
        <v>61</v>
      </c>
      <c r="H257" s="137">
        <f>F257/E257</f>
        <v>0.60897435897435892</v>
      </c>
      <c r="I257" s="135">
        <f>I137</f>
        <v>184</v>
      </c>
      <c r="J257" s="136">
        <f>J137</f>
        <v>89</v>
      </c>
      <c r="K257" s="135">
        <f>K137</f>
        <v>95</v>
      </c>
      <c r="L257" s="137">
        <f>L137</f>
        <v>0.48369565217391303</v>
      </c>
      <c r="M257" s="135">
        <f>(M137)</f>
        <v>2</v>
      </c>
      <c r="N257" s="136">
        <f>(N137)</f>
        <v>1</v>
      </c>
      <c r="O257" s="135">
        <f>(O137)</f>
        <v>1</v>
      </c>
      <c r="P257" s="137">
        <f>(P137)</f>
        <v>0.5</v>
      </c>
      <c r="Q257" s="135">
        <f t="shared" ref="Q257:X257" si="2">Q137</f>
        <v>3</v>
      </c>
      <c r="R257" s="136">
        <f t="shared" si="2"/>
        <v>0</v>
      </c>
      <c r="S257" s="135">
        <f t="shared" si="2"/>
        <v>3</v>
      </c>
      <c r="T257" s="137">
        <f t="shared" si="2"/>
        <v>0</v>
      </c>
      <c r="U257" s="136">
        <f t="shared" si="2"/>
        <v>14</v>
      </c>
      <c r="V257" s="136">
        <f t="shared" si="2"/>
        <v>47</v>
      </c>
      <c r="W257" s="136">
        <f t="shared" si="2"/>
        <v>0</v>
      </c>
      <c r="X257" s="138">
        <f t="shared" si="2"/>
        <v>2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1" t="s">
        <v>399</v>
      </c>
      <c r="B258" s="291"/>
      <c r="C258" s="291"/>
      <c r="D258" s="291"/>
      <c r="E258" s="139">
        <f t="shared" ref="E258:X258" si="3">E181</f>
        <v>148</v>
      </c>
      <c r="F258" s="140">
        <f t="shared" si="3"/>
        <v>81</v>
      </c>
      <c r="G258" s="139">
        <f t="shared" si="3"/>
        <v>67</v>
      </c>
      <c r="H258" s="141">
        <f t="shared" si="3"/>
        <v>0.54729729729729726</v>
      </c>
      <c r="I258" s="139">
        <f t="shared" si="3"/>
        <v>274</v>
      </c>
      <c r="J258" s="140">
        <f t="shared" si="3"/>
        <v>60</v>
      </c>
      <c r="K258" s="139">
        <f t="shared" si="3"/>
        <v>214</v>
      </c>
      <c r="L258" s="141">
        <f t="shared" si="3"/>
        <v>0.21897810218978103</v>
      </c>
      <c r="M258" s="139">
        <f t="shared" si="3"/>
        <v>11</v>
      </c>
      <c r="N258" s="140">
        <f t="shared" si="3"/>
        <v>2</v>
      </c>
      <c r="O258" s="139">
        <f t="shared" si="3"/>
        <v>9</v>
      </c>
      <c r="P258" s="141">
        <f t="shared" si="3"/>
        <v>0.18181818181818182</v>
      </c>
      <c r="Q258" s="139">
        <f t="shared" si="3"/>
        <v>20</v>
      </c>
      <c r="R258" s="140">
        <f t="shared" si="3"/>
        <v>2</v>
      </c>
      <c r="S258" s="139">
        <f t="shared" si="3"/>
        <v>18</v>
      </c>
      <c r="T258" s="141">
        <f t="shared" si="3"/>
        <v>0.1</v>
      </c>
      <c r="U258" s="142">
        <f t="shared" si="3"/>
        <v>8</v>
      </c>
      <c r="V258" s="142">
        <f t="shared" si="3"/>
        <v>29</v>
      </c>
      <c r="W258" s="142">
        <f t="shared" si="3"/>
        <v>3</v>
      </c>
      <c r="X258" s="143">
        <f t="shared" si="3"/>
        <v>1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ht="15.75" x14ac:dyDescent="0.2">
      <c r="A259" s="292" t="s">
        <v>400</v>
      </c>
      <c r="B259" s="292"/>
      <c r="C259" s="292"/>
      <c r="D259" s="292"/>
      <c r="E259" s="144">
        <f t="shared" ref="E259:X259" si="4">E243</f>
        <v>206</v>
      </c>
      <c r="F259" s="145">
        <f t="shared" si="4"/>
        <v>101</v>
      </c>
      <c r="G259" s="144">
        <f t="shared" si="4"/>
        <v>105</v>
      </c>
      <c r="H259" s="146">
        <f t="shared" si="4"/>
        <v>0.49029126213592233</v>
      </c>
      <c r="I259" s="144">
        <f t="shared" si="4"/>
        <v>263</v>
      </c>
      <c r="J259" s="145">
        <f t="shared" si="4"/>
        <v>125</v>
      </c>
      <c r="K259" s="144">
        <f t="shared" si="4"/>
        <v>138</v>
      </c>
      <c r="L259" s="146">
        <f t="shared" si="4"/>
        <v>0.47528517110266161</v>
      </c>
      <c r="M259" s="144">
        <f t="shared" si="4"/>
        <v>15</v>
      </c>
      <c r="N259" s="145">
        <f t="shared" si="4"/>
        <v>1</v>
      </c>
      <c r="O259" s="144">
        <f t="shared" si="4"/>
        <v>14</v>
      </c>
      <c r="P259" s="146">
        <f t="shared" si="4"/>
        <v>6.6666666666666666E-2</v>
      </c>
      <c r="Q259" s="144">
        <f t="shared" si="4"/>
        <v>14</v>
      </c>
      <c r="R259" s="145">
        <f t="shared" si="4"/>
        <v>1</v>
      </c>
      <c r="S259" s="144">
        <f t="shared" si="4"/>
        <v>13</v>
      </c>
      <c r="T259" s="146">
        <f t="shared" si="4"/>
        <v>7.1428571428571425E-2</v>
      </c>
      <c r="U259" s="145">
        <f t="shared" si="4"/>
        <v>17</v>
      </c>
      <c r="V259" s="145">
        <f t="shared" si="4"/>
        <v>155</v>
      </c>
      <c r="W259" s="145">
        <f t="shared" si="4"/>
        <v>0</v>
      </c>
      <c r="X259" s="147">
        <f t="shared" si="4"/>
        <v>0</v>
      </c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5.75" x14ac:dyDescent="0.2">
      <c r="A260" s="293" t="s">
        <v>401</v>
      </c>
      <c r="B260" s="293"/>
      <c r="C260" s="293"/>
      <c r="D260" s="293"/>
      <c r="E260" s="148">
        <f t="shared" ref="E260:X260" si="5">E244</f>
        <v>1085</v>
      </c>
      <c r="F260" s="148">
        <f t="shared" si="5"/>
        <v>731</v>
      </c>
      <c r="G260" s="148">
        <f t="shared" si="5"/>
        <v>354</v>
      </c>
      <c r="H260" s="149">
        <f t="shared" si="5"/>
        <v>0.67373271889400921</v>
      </c>
      <c r="I260" s="148">
        <f t="shared" si="5"/>
        <v>1485</v>
      </c>
      <c r="J260" s="148">
        <f t="shared" si="5"/>
        <v>660</v>
      </c>
      <c r="K260" s="148">
        <f t="shared" si="5"/>
        <v>825</v>
      </c>
      <c r="L260" s="149">
        <f t="shared" si="5"/>
        <v>0.44444444444444442</v>
      </c>
      <c r="M260" s="148">
        <f t="shared" si="5"/>
        <v>44</v>
      </c>
      <c r="N260" s="148">
        <f t="shared" si="5"/>
        <v>11</v>
      </c>
      <c r="O260" s="148">
        <f t="shared" si="5"/>
        <v>33</v>
      </c>
      <c r="P260" s="149">
        <f t="shared" si="5"/>
        <v>0.25</v>
      </c>
      <c r="Q260" s="148">
        <f t="shared" si="5"/>
        <v>59</v>
      </c>
      <c r="R260" s="148">
        <f t="shared" si="5"/>
        <v>10</v>
      </c>
      <c r="S260" s="148">
        <f t="shared" si="5"/>
        <v>49</v>
      </c>
      <c r="T260" s="149">
        <f t="shared" si="5"/>
        <v>0.16949152542372881</v>
      </c>
      <c r="U260" s="148">
        <f t="shared" si="5"/>
        <v>46</v>
      </c>
      <c r="V260" s="148">
        <f t="shared" si="5"/>
        <v>256</v>
      </c>
      <c r="W260" s="148">
        <f t="shared" si="5"/>
        <v>5</v>
      </c>
      <c r="X260" s="150">
        <f t="shared" si="5"/>
        <v>15</v>
      </c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x14ac:dyDescent="0.2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16"/>
      <c r="B262" s="16"/>
      <c r="C262" s="16"/>
      <c r="D262" s="16"/>
      <c r="H262" s="16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8.2" customHeight="1" x14ac:dyDescent="0.2">
      <c r="A263" s="285" t="s">
        <v>394</v>
      </c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 t="s">
        <v>395</v>
      </c>
      <c r="B264" s="286" t="s">
        <v>5</v>
      </c>
      <c r="C264" s="286" t="s">
        <v>6</v>
      </c>
      <c r="D264" s="286" t="s">
        <v>7</v>
      </c>
      <c r="E264" s="294" t="s">
        <v>8</v>
      </c>
      <c r="F264" s="294"/>
      <c r="G264" s="294"/>
      <c r="H264" s="294"/>
      <c r="I264" s="294"/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x14ac:dyDescent="0.2">
      <c r="A265" s="286"/>
      <c r="B265" s="286"/>
      <c r="C265" s="286"/>
      <c r="D265" s="286"/>
      <c r="E265" s="294"/>
      <c r="F265" s="294"/>
      <c r="G265" s="294"/>
      <c r="H265" s="294"/>
      <c r="I265" s="294"/>
      <c r="J265" s="294"/>
      <c r="K265" s="294"/>
      <c r="L265" s="294"/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4.65" customHeight="1" x14ac:dyDescent="0.2">
      <c r="A266" s="286"/>
      <c r="B266" s="286"/>
      <c r="C266" s="286"/>
      <c r="D266" s="286"/>
      <c r="E266" s="287" t="s">
        <v>13</v>
      </c>
      <c r="F266" s="287"/>
      <c r="G266" s="287"/>
      <c r="H266" s="287"/>
      <c r="I266" s="294" t="s">
        <v>14</v>
      </c>
      <c r="J266" s="294"/>
      <c r="K266" s="294"/>
      <c r="L266" s="294"/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22.5" x14ac:dyDescent="0.2">
      <c r="A267" s="286"/>
      <c r="B267" s="286"/>
      <c r="C267" s="286"/>
      <c r="D267" s="286"/>
      <c r="E267" s="128" t="s">
        <v>15</v>
      </c>
      <c r="F267" s="128" t="s">
        <v>16</v>
      </c>
      <c r="G267" s="128" t="s">
        <v>17</v>
      </c>
      <c r="H267" s="129" t="s">
        <v>18</v>
      </c>
      <c r="I267" s="128" t="s">
        <v>15</v>
      </c>
      <c r="J267" s="128" t="s">
        <v>16</v>
      </c>
      <c r="K267" s="128" t="s">
        <v>17</v>
      </c>
      <c r="L267" s="21" t="s">
        <v>18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89" t="s">
        <v>397</v>
      </c>
      <c r="B268" s="289"/>
      <c r="C268" s="289"/>
      <c r="D268" s="289"/>
      <c r="E268" s="130">
        <f t="shared" ref="E268:G272" si="6">E256+M256</f>
        <v>591</v>
      </c>
      <c r="F268" s="131">
        <f t="shared" si="6"/>
        <v>461</v>
      </c>
      <c r="G268" s="130">
        <f t="shared" si="6"/>
        <v>130</v>
      </c>
      <c r="H268" s="132">
        <f>F268/E268</f>
        <v>0.78003384094754658</v>
      </c>
      <c r="I268" s="130">
        <f t="shared" ref="I268:K272" si="7">I256+Q256</f>
        <v>786</v>
      </c>
      <c r="J268" s="131">
        <f t="shared" si="7"/>
        <v>393</v>
      </c>
      <c r="K268" s="130">
        <f t="shared" si="7"/>
        <v>393</v>
      </c>
      <c r="L268" s="151">
        <f>J268/I268</f>
        <v>0.5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5" t="s">
        <v>398</v>
      </c>
      <c r="B269" s="295"/>
      <c r="C269" s="295"/>
      <c r="D269" s="295"/>
      <c r="E269" s="152">
        <f t="shared" si="6"/>
        <v>158</v>
      </c>
      <c r="F269" s="153">
        <f t="shared" si="6"/>
        <v>96</v>
      </c>
      <c r="G269" s="152">
        <f t="shared" si="6"/>
        <v>62</v>
      </c>
      <c r="H269" s="154">
        <f>F269/E269</f>
        <v>0.60759493670886078</v>
      </c>
      <c r="I269" s="152">
        <f t="shared" si="7"/>
        <v>187</v>
      </c>
      <c r="J269" s="153">
        <f t="shared" si="7"/>
        <v>89</v>
      </c>
      <c r="K269" s="152">
        <f t="shared" si="7"/>
        <v>98</v>
      </c>
      <c r="L269" s="155">
        <f>J269/I269</f>
        <v>0.47593582887700536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1" t="s">
        <v>399</v>
      </c>
      <c r="B270" s="291"/>
      <c r="C270" s="291"/>
      <c r="D270" s="291"/>
      <c r="E270" s="139">
        <f t="shared" si="6"/>
        <v>159</v>
      </c>
      <c r="F270" s="140">
        <f t="shared" si="6"/>
        <v>83</v>
      </c>
      <c r="G270" s="139">
        <f t="shared" si="6"/>
        <v>76</v>
      </c>
      <c r="H270" s="141">
        <f>F270/E270</f>
        <v>0.5220125786163522</v>
      </c>
      <c r="I270" s="139">
        <f t="shared" si="7"/>
        <v>294</v>
      </c>
      <c r="J270" s="140">
        <f t="shared" si="7"/>
        <v>62</v>
      </c>
      <c r="K270" s="139">
        <f t="shared" si="7"/>
        <v>232</v>
      </c>
      <c r="L270" s="156">
        <f>J270/I270</f>
        <v>0.21088435374149661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5.75" x14ac:dyDescent="0.2">
      <c r="A271" s="292" t="s">
        <v>400</v>
      </c>
      <c r="B271" s="292"/>
      <c r="C271" s="292"/>
      <c r="D271" s="292"/>
      <c r="E271" s="144">
        <f t="shared" si="6"/>
        <v>221</v>
      </c>
      <c r="F271" s="145">
        <f t="shared" si="6"/>
        <v>102</v>
      </c>
      <c r="G271" s="144">
        <f t="shared" si="6"/>
        <v>119</v>
      </c>
      <c r="H271" s="146">
        <f>F271/E271</f>
        <v>0.46153846153846156</v>
      </c>
      <c r="I271" s="144">
        <f t="shared" si="7"/>
        <v>277</v>
      </c>
      <c r="J271" s="145">
        <f t="shared" si="7"/>
        <v>126</v>
      </c>
      <c r="K271" s="144">
        <f t="shared" si="7"/>
        <v>151</v>
      </c>
      <c r="L271" s="157">
        <f>J271/I271</f>
        <v>0.45487364620938631</v>
      </c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5.75" x14ac:dyDescent="0.2">
      <c r="A272" s="296" t="s">
        <v>401</v>
      </c>
      <c r="B272" s="296"/>
      <c r="C272" s="296"/>
      <c r="D272" s="296"/>
      <c r="E272" s="158">
        <f t="shared" si="6"/>
        <v>1129</v>
      </c>
      <c r="F272" s="148">
        <f t="shared" si="6"/>
        <v>742</v>
      </c>
      <c r="G272" s="158">
        <f t="shared" si="6"/>
        <v>387</v>
      </c>
      <c r="H272" s="159">
        <f>F272/E272</f>
        <v>0.65721877767936232</v>
      </c>
      <c r="I272" s="158">
        <f t="shared" si="7"/>
        <v>1544</v>
      </c>
      <c r="J272" s="148">
        <f t="shared" si="7"/>
        <v>670</v>
      </c>
      <c r="K272" s="158">
        <f t="shared" si="7"/>
        <v>874</v>
      </c>
      <c r="L272" s="160">
        <f>J272/I272</f>
        <v>0.43393782383419688</v>
      </c>
      <c r="O272" s="15"/>
      <c r="P272" s="126"/>
      <c r="Q272" s="15"/>
      <c r="R272" s="15"/>
      <c r="S272" s="15"/>
      <c r="T272" s="127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</row>
    <row r="273" spans="1:240" x14ac:dyDescent="0.2">
      <c r="A273" s="16"/>
      <c r="B273" s="16"/>
      <c r="C273" s="16"/>
      <c r="D273" s="16"/>
      <c r="H273" s="16"/>
      <c r="O273" s="15"/>
      <c r="P273" s="126"/>
      <c r="Q273" s="15"/>
      <c r="R273" s="15"/>
      <c r="S273" s="15"/>
      <c r="T273" s="127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</row>
    <row r="274" spans="1:240" ht="14.65" customHeight="1" x14ac:dyDescent="0.2">
      <c r="A274" s="16"/>
      <c r="B274" s="16"/>
      <c r="C274" s="297" t="s">
        <v>402</v>
      </c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240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240" x14ac:dyDescent="0.2">
      <c r="A276" s="16"/>
      <c r="B276" s="16"/>
      <c r="C276" s="297"/>
      <c r="D276" s="297"/>
      <c r="E276" s="297"/>
      <c r="F276" s="297"/>
      <c r="G276" s="297"/>
      <c r="H276" s="297"/>
      <c r="I276" s="297"/>
      <c r="J276" s="297"/>
      <c r="K276" s="297"/>
      <c r="L276" s="297"/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  <c r="AA276" s="297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240" x14ac:dyDescent="0.2">
      <c r="A277" s="16"/>
      <c r="B277" s="16"/>
      <c r="C277" s="297"/>
      <c r="D277" s="297"/>
      <c r="E277" s="297"/>
      <c r="F277" s="297"/>
      <c r="G277" s="297"/>
      <c r="H277" s="297"/>
      <c r="I277" s="297"/>
      <c r="J277" s="297"/>
      <c r="K277" s="297"/>
      <c r="L277" s="297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240" ht="55.5" customHeight="1" x14ac:dyDescent="0.2">
      <c r="A278" s="16"/>
      <c r="B278" s="16"/>
      <c r="C278" s="161" t="s">
        <v>403</v>
      </c>
      <c r="D278" s="162" t="s">
        <v>404</v>
      </c>
      <c r="E278" s="163">
        <v>44081</v>
      </c>
      <c r="F278" s="163">
        <v>44082</v>
      </c>
      <c r="G278" s="163">
        <v>44083</v>
      </c>
      <c r="H278" s="163">
        <v>44084</v>
      </c>
      <c r="I278" s="163">
        <v>44085</v>
      </c>
      <c r="J278" s="163">
        <v>44086</v>
      </c>
      <c r="K278" s="163">
        <v>44087</v>
      </c>
      <c r="L278" s="163">
        <v>44088</v>
      </c>
      <c r="M278" s="163">
        <v>44089</v>
      </c>
      <c r="N278" s="163">
        <v>44090</v>
      </c>
      <c r="O278" s="163">
        <v>44091</v>
      </c>
      <c r="P278" s="163">
        <v>44092</v>
      </c>
      <c r="Q278" s="163">
        <v>44093</v>
      </c>
      <c r="R278" s="163">
        <v>44094</v>
      </c>
      <c r="S278" s="163">
        <v>44095</v>
      </c>
      <c r="T278" s="163">
        <v>44096</v>
      </c>
      <c r="U278" s="163">
        <v>44097</v>
      </c>
      <c r="V278" s="163">
        <v>44098</v>
      </c>
      <c r="W278" s="163">
        <v>44099</v>
      </c>
      <c r="X278" s="163">
        <v>44100</v>
      </c>
      <c r="Y278" s="163">
        <v>44101</v>
      </c>
      <c r="Z278" s="163">
        <v>44102</v>
      </c>
      <c r="AA278" s="163">
        <v>44103</v>
      </c>
      <c r="AB278"/>
      <c r="AC278"/>
      <c r="AD278"/>
      <c r="AE278"/>
      <c r="AF278"/>
      <c r="AG278"/>
      <c r="AH278"/>
      <c r="AI278"/>
      <c r="AJ278"/>
      <c r="AK278"/>
    </row>
    <row r="279" spans="1:240" x14ac:dyDescent="0.2">
      <c r="A279" s="16"/>
      <c r="B279" s="16"/>
      <c r="C279" s="298" t="s">
        <v>397</v>
      </c>
      <c r="D279" s="164" t="s">
        <v>405</v>
      </c>
      <c r="E279" s="165">
        <v>0.82</v>
      </c>
      <c r="F279" s="165">
        <v>0.83</v>
      </c>
      <c r="G279" s="165">
        <v>0.83</v>
      </c>
      <c r="H279" s="165">
        <v>0.83</v>
      </c>
      <c r="I279" s="165">
        <v>0.84</v>
      </c>
      <c r="J279" s="165">
        <v>0.83</v>
      </c>
      <c r="K279" s="165">
        <v>0.83</v>
      </c>
      <c r="L279" s="165">
        <v>0.84</v>
      </c>
      <c r="M279" s="165">
        <v>0.84</v>
      </c>
      <c r="N279" s="165">
        <v>0.85</v>
      </c>
      <c r="O279" s="165">
        <v>0.85</v>
      </c>
      <c r="P279" s="165">
        <v>0.85</v>
      </c>
      <c r="Q279" s="165">
        <v>0.85</v>
      </c>
      <c r="R279" s="165">
        <v>0.84</v>
      </c>
      <c r="S279" s="165">
        <v>0.83</v>
      </c>
      <c r="T279" s="165">
        <v>0.82</v>
      </c>
      <c r="U279" s="165">
        <v>0.82</v>
      </c>
      <c r="V279" s="165">
        <v>0.81</v>
      </c>
      <c r="W279" s="165">
        <v>0.8</v>
      </c>
      <c r="X279" s="165">
        <v>0.8</v>
      </c>
      <c r="Y279" s="165">
        <v>0.79</v>
      </c>
      <c r="Z279" s="165">
        <v>0.79</v>
      </c>
      <c r="AA279" s="165">
        <v>0.79</v>
      </c>
      <c r="AB279"/>
      <c r="AC279"/>
      <c r="AD279"/>
      <c r="AE279"/>
      <c r="AF279"/>
      <c r="AG279"/>
      <c r="AH279"/>
      <c r="AI279"/>
      <c r="AJ279"/>
      <c r="AK279"/>
    </row>
    <row r="280" spans="1:240" x14ac:dyDescent="0.2">
      <c r="A280" s="16"/>
      <c r="B280" s="16"/>
      <c r="C280" s="298"/>
      <c r="D280" s="166" t="s">
        <v>406</v>
      </c>
      <c r="E280" s="167">
        <v>0.56000000000000005</v>
      </c>
      <c r="F280" s="167">
        <v>0.56000000000000005</v>
      </c>
      <c r="G280" s="167">
        <v>0.55000000000000004</v>
      </c>
      <c r="H280" s="167">
        <v>0.55000000000000004</v>
      </c>
      <c r="I280" s="167">
        <v>0.55000000000000004</v>
      </c>
      <c r="J280" s="167">
        <v>0.55000000000000004</v>
      </c>
      <c r="K280" s="167">
        <v>0.55000000000000004</v>
      </c>
      <c r="L280" s="167">
        <v>0.54</v>
      </c>
      <c r="M280" s="167">
        <v>0.54</v>
      </c>
      <c r="N280" s="167">
        <v>0.53</v>
      </c>
      <c r="O280" s="167">
        <v>0.53</v>
      </c>
      <c r="P280" s="167">
        <v>0.52</v>
      </c>
      <c r="Q280" s="167">
        <v>0.52</v>
      </c>
      <c r="R280" s="167">
        <v>0.51</v>
      </c>
      <c r="S280" s="167">
        <v>0.51</v>
      </c>
      <c r="T280" s="167">
        <v>0.51</v>
      </c>
      <c r="U280" s="167">
        <v>0.51</v>
      </c>
      <c r="V280" s="167">
        <v>0.5</v>
      </c>
      <c r="W280" s="167">
        <v>0.49</v>
      </c>
      <c r="X280" s="167">
        <v>0.49</v>
      </c>
      <c r="Y280" s="167">
        <v>0.49</v>
      </c>
      <c r="Z280" s="167">
        <v>0.49</v>
      </c>
      <c r="AA280" s="167">
        <v>0.48</v>
      </c>
      <c r="AB280"/>
      <c r="AC280"/>
      <c r="AD280"/>
      <c r="AE280"/>
      <c r="AF280"/>
      <c r="AG280"/>
      <c r="AH280"/>
      <c r="AI280"/>
      <c r="AJ280"/>
      <c r="AK280"/>
    </row>
    <row r="281" spans="1:240" x14ac:dyDescent="0.2">
      <c r="A281" s="16"/>
      <c r="B281" s="16"/>
      <c r="C281" s="298"/>
      <c r="D281" s="166" t="s">
        <v>407</v>
      </c>
      <c r="E281" s="167">
        <v>0.41</v>
      </c>
      <c r="F281" s="167">
        <v>0.41</v>
      </c>
      <c r="G281" s="167">
        <v>0.4</v>
      </c>
      <c r="H281" s="167">
        <v>0.4</v>
      </c>
      <c r="I281" s="167">
        <v>0.41</v>
      </c>
      <c r="J281" s="167">
        <v>0.41</v>
      </c>
      <c r="K281" s="167">
        <v>0.4</v>
      </c>
      <c r="L281" s="167">
        <v>0.41</v>
      </c>
      <c r="M281" s="167">
        <v>0.45</v>
      </c>
      <c r="N281" s="167">
        <v>0.49</v>
      </c>
      <c r="O281" s="167">
        <v>0.5</v>
      </c>
      <c r="P281" s="167">
        <v>0.5</v>
      </c>
      <c r="Q281" s="167">
        <v>0.5</v>
      </c>
      <c r="R281" s="167">
        <v>0.53</v>
      </c>
      <c r="S281" s="167">
        <v>0.57999999999999996</v>
      </c>
      <c r="T281" s="167">
        <v>0.6</v>
      </c>
      <c r="U281" s="167">
        <v>0.64</v>
      </c>
      <c r="V281" s="167">
        <v>0.67</v>
      </c>
      <c r="W281" s="167">
        <v>0.68</v>
      </c>
      <c r="X281" s="167">
        <v>0.7</v>
      </c>
      <c r="Y281" s="167">
        <v>0.69</v>
      </c>
      <c r="Z281" s="167">
        <v>0.68</v>
      </c>
      <c r="AA281" s="167">
        <v>0.63</v>
      </c>
      <c r="AB281"/>
      <c r="AC281"/>
      <c r="AD281"/>
      <c r="AE281"/>
      <c r="AF281"/>
      <c r="AG281"/>
      <c r="AH281"/>
      <c r="AI281"/>
      <c r="AJ281"/>
      <c r="AK281"/>
    </row>
    <row r="282" spans="1:240" x14ac:dyDescent="0.2">
      <c r="A282" s="16"/>
      <c r="B282" s="16"/>
      <c r="C282" s="298"/>
      <c r="D282" s="168" t="s">
        <v>408</v>
      </c>
      <c r="E282" s="169">
        <v>0.21</v>
      </c>
      <c r="F282" s="169">
        <v>0.56000000000000005</v>
      </c>
      <c r="G282" s="169">
        <v>0.18</v>
      </c>
      <c r="H282" s="169">
        <v>0.2</v>
      </c>
      <c r="I282" s="169">
        <v>0.2</v>
      </c>
      <c r="J282" s="169">
        <v>0.2</v>
      </c>
      <c r="K282" s="169">
        <v>0.2</v>
      </c>
      <c r="L282" s="169">
        <v>0.21</v>
      </c>
      <c r="M282" s="169">
        <v>0.22</v>
      </c>
      <c r="N282" s="169">
        <v>0.27</v>
      </c>
      <c r="O282" s="169">
        <v>0.28999999999999998</v>
      </c>
      <c r="P282" s="169">
        <v>0.31</v>
      </c>
      <c r="Q282" s="169">
        <v>0.35</v>
      </c>
      <c r="R282" s="169">
        <v>0.38</v>
      </c>
      <c r="S282" s="169">
        <v>0.4</v>
      </c>
      <c r="T282" s="169">
        <v>0.43</v>
      </c>
      <c r="U282" s="169">
        <v>0.4</v>
      </c>
      <c r="V282" s="169">
        <v>0.36</v>
      </c>
      <c r="W282" s="169">
        <v>0.35</v>
      </c>
      <c r="X282" s="169">
        <v>0.34</v>
      </c>
      <c r="Y282" s="169">
        <v>0.34</v>
      </c>
      <c r="Z282" s="169">
        <v>0.36</v>
      </c>
      <c r="AA282" s="169">
        <v>0.34</v>
      </c>
      <c r="AB282"/>
      <c r="AC282"/>
      <c r="AD282"/>
      <c r="AE282"/>
      <c r="AF282"/>
      <c r="AG282"/>
      <c r="AH282"/>
      <c r="AI282"/>
      <c r="AJ282"/>
      <c r="AK282"/>
    </row>
    <row r="283" spans="1:240" x14ac:dyDescent="0.2">
      <c r="A283" s="16"/>
      <c r="B283" s="16"/>
      <c r="C283" s="299" t="s">
        <v>398</v>
      </c>
      <c r="D283" s="170" t="s">
        <v>405</v>
      </c>
      <c r="E283" s="171">
        <v>0.56999999999999995</v>
      </c>
      <c r="F283" s="171">
        <v>0.56000000000000005</v>
      </c>
      <c r="G283" s="171">
        <v>0.56000000000000005</v>
      </c>
      <c r="H283" s="171">
        <v>0.56999999999999995</v>
      </c>
      <c r="I283" s="171">
        <v>0.59</v>
      </c>
      <c r="J283" s="171">
        <v>0.6</v>
      </c>
      <c r="K283" s="171">
        <v>0.62</v>
      </c>
      <c r="L283" s="171">
        <v>0.63</v>
      </c>
      <c r="M283" s="171">
        <v>0.64</v>
      </c>
      <c r="N283" s="171">
        <v>0.65</v>
      </c>
      <c r="O283" s="171">
        <v>0.65</v>
      </c>
      <c r="P283" s="171">
        <v>0.66</v>
      </c>
      <c r="Q283" s="171">
        <v>0.66</v>
      </c>
      <c r="R283" s="171">
        <v>0.65</v>
      </c>
      <c r="S283" s="171">
        <v>0.66</v>
      </c>
      <c r="T283" s="171">
        <v>0.65</v>
      </c>
      <c r="U283" s="171">
        <v>0.65</v>
      </c>
      <c r="V283" s="171">
        <v>0.64</v>
      </c>
      <c r="W283" s="171">
        <v>0.63</v>
      </c>
      <c r="X283" s="171">
        <v>0.63</v>
      </c>
      <c r="Y283" s="171">
        <v>0.62</v>
      </c>
      <c r="Z283" s="171">
        <v>0.61</v>
      </c>
      <c r="AA283" s="171">
        <v>0.61</v>
      </c>
      <c r="AB283"/>
      <c r="AC283"/>
      <c r="AD283"/>
      <c r="AE283"/>
      <c r="AF283"/>
      <c r="AG283"/>
      <c r="AH283"/>
      <c r="AI283"/>
      <c r="AJ283"/>
      <c r="AK283"/>
    </row>
    <row r="284" spans="1:240" x14ac:dyDescent="0.2">
      <c r="A284" s="16"/>
      <c r="B284" s="16"/>
      <c r="C284" s="299"/>
      <c r="D284" s="170" t="s">
        <v>406</v>
      </c>
      <c r="E284" s="171">
        <v>0.52</v>
      </c>
      <c r="F284" s="171">
        <v>0.52</v>
      </c>
      <c r="G284" s="171">
        <v>0.52</v>
      </c>
      <c r="H284" s="171">
        <v>0.52</v>
      </c>
      <c r="I284" s="171">
        <v>0.52</v>
      </c>
      <c r="J284" s="171">
        <v>0.5</v>
      </c>
      <c r="K284" s="171">
        <v>0.5</v>
      </c>
      <c r="L284" s="171">
        <v>0.5</v>
      </c>
      <c r="M284" s="171">
        <v>0.48</v>
      </c>
      <c r="N284" s="171">
        <v>0.47</v>
      </c>
      <c r="O284" s="171">
        <v>0.47</v>
      </c>
      <c r="P284" s="171">
        <v>0.47</v>
      </c>
      <c r="Q284" s="171">
        <v>0.46</v>
      </c>
      <c r="R284" s="171">
        <v>0.46</v>
      </c>
      <c r="S284" s="171">
        <v>0.46</v>
      </c>
      <c r="T284" s="171">
        <v>0.46</v>
      </c>
      <c r="U284" s="171">
        <v>0.46</v>
      </c>
      <c r="V284" s="171">
        <v>0.46</v>
      </c>
      <c r="W284" s="171">
        <v>0.46</v>
      </c>
      <c r="X284" s="171">
        <v>0.48</v>
      </c>
      <c r="Y284" s="171">
        <v>0.49</v>
      </c>
      <c r="Z284" s="171">
        <v>0.49</v>
      </c>
      <c r="AA284" s="171">
        <v>0.49</v>
      </c>
      <c r="AB284"/>
      <c r="AC284"/>
      <c r="AD284"/>
      <c r="AE284"/>
      <c r="AF284"/>
      <c r="AG284"/>
      <c r="AH284"/>
      <c r="AI284"/>
      <c r="AJ284"/>
      <c r="AK284"/>
    </row>
    <row r="285" spans="1:240" x14ac:dyDescent="0.2">
      <c r="A285" s="16"/>
      <c r="B285" s="16"/>
      <c r="C285" s="299"/>
      <c r="D285" s="170" t="s">
        <v>407</v>
      </c>
      <c r="E285" s="171">
        <v>0.5</v>
      </c>
      <c r="F285" s="171">
        <v>0.5</v>
      </c>
      <c r="G285" s="171">
        <v>0.5</v>
      </c>
      <c r="H285" s="171">
        <v>0.5</v>
      </c>
      <c r="I285" s="171">
        <v>0.5</v>
      </c>
      <c r="J285" s="171">
        <v>0.5</v>
      </c>
      <c r="K285" s="171">
        <v>0.43</v>
      </c>
      <c r="L285" s="171">
        <v>0.36</v>
      </c>
      <c r="M285" s="171">
        <v>0.28999999999999998</v>
      </c>
      <c r="N285" s="171">
        <v>0.21</v>
      </c>
      <c r="O285" s="171">
        <v>0.14000000000000001</v>
      </c>
      <c r="P285" s="171">
        <v>7.0000000000000007E-2</v>
      </c>
      <c r="Q285" s="171">
        <v>0</v>
      </c>
      <c r="R285" s="171">
        <v>7.0000000000000007E-2</v>
      </c>
      <c r="S285" s="171">
        <v>7.0000000000000007E-2</v>
      </c>
      <c r="T285" s="171">
        <v>0.14000000000000001</v>
      </c>
      <c r="U285" s="171">
        <v>0.21</v>
      </c>
      <c r="V285" s="171">
        <v>0.28999999999999998</v>
      </c>
      <c r="W285" s="171">
        <v>0.36</v>
      </c>
      <c r="X285" s="171">
        <v>0.43</v>
      </c>
      <c r="Y285" s="171">
        <v>0.43</v>
      </c>
      <c r="Z285" s="171">
        <v>0.5</v>
      </c>
      <c r="AA285" s="171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240" x14ac:dyDescent="0.2">
      <c r="A286" s="16"/>
      <c r="B286" s="16"/>
      <c r="C286" s="299"/>
      <c r="D286" s="170" t="s">
        <v>408</v>
      </c>
      <c r="E286" s="171">
        <v>0.48</v>
      </c>
      <c r="F286" s="171">
        <v>0.52</v>
      </c>
      <c r="G286" s="171">
        <v>0.52</v>
      </c>
      <c r="H286" s="171">
        <v>0.52</v>
      </c>
      <c r="I286" s="171">
        <v>0.43</v>
      </c>
      <c r="J286" s="171">
        <v>0.33</v>
      </c>
      <c r="K286" s="171">
        <v>0.24</v>
      </c>
      <c r="L286" s="171">
        <v>0.1</v>
      </c>
      <c r="M286" s="171">
        <v>0.05</v>
      </c>
      <c r="N286" s="171">
        <v>0.05</v>
      </c>
      <c r="O286" s="171">
        <v>0.05</v>
      </c>
      <c r="P286" s="171">
        <v>0.05</v>
      </c>
      <c r="Q286" s="171">
        <v>0.05</v>
      </c>
      <c r="R286" s="171">
        <v>0.05</v>
      </c>
      <c r="S286" s="171">
        <v>0.1</v>
      </c>
      <c r="T286" s="171">
        <v>0.1</v>
      </c>
      <c r="U286" s="171">
        <v>0.1</v>
      </c>
      <c r="V286" s="171">
        <v>0.14000000000000001</v>
      </c>
      <c r="W286" s="171">
        <v>0.24</v>
      </c>
      <c r="X286" s="171">
        <v>0.33</v>
      </c>
      <c r="Y286" s="171">
        <v>0.33</v>
      </c>
      <c r="Z286" s="171">
        <v>0.28999999999999998</v>
      </c>
      <c r="AA286" s="171">
        <v>0.28999999999999998</v>
      </c>
      <c r="AB286"/>
      <c r="AC286"/>
      <c r="AD286"/>
      <c r="AE286"/>
      <c r="AF286"/>
      <c r="AG286"/>
      <c r="AH286"/>
      <c r="AI286"/>
      <c r="AJ286"/>
      <c r="AK286"/>
    </row>
    <row r="287" spans="1:240" x14ac:dyDescent="0.2">
      <c r="A287" s="16"/>
      <c r="B287" s="16"/>
      <c r="C287" s="300" t="s">
        <v>399</v>
      </c>
      <c r="D287" s="172" t="s">
        <v>405</v>
      </c>
      <c r="E287" s="173">
        <v>0.63</v>
      </c>
      <c r="F287" s="173">
        <v>0.63</v>
      </c>
      <c r="G287" s="173">
        <v>0.62</v>
      </c>
      <c r="H287" s="173">
        <v>0.61</v>
      </c>
      <c r="I287" s="173">
        <v>0.6</v>
      </c>
      <c r="J287" s="173">
        <v>0.57999999999999996</v>
      </c>
      <c r="K287" s="173">
        <v>0.56999999999999995</v>
      </c>
      <c r="L287" s="173">
        <v>0.57999999999999996</v>
      </c>
      <c r="M287" s="173">
        <v>0.54</v>
      </c>
      <c r="N287" s="173">
        <v>0.52</v>
      </c>
      <c r="O287" s="173">
        <v>0.5</v>
      </c>
      <c r="P287" s="173">
        <v>0.49</v>
      </c>
      <c r="Q287" s="173">
        <v>0.49</v>
      </c>
      <c r="R287" s="173">
        <v>0.48</v>
      </c>
      <c r="S287" s="173">
        <v>0.48</v>
      </c>
      <c r="T287" s="173">
        <v>0.49</v>
      </c>
      <c r="U287" s="173">
        <v>0.5</v>
      </c>
      <c r="V287" s="173">
        <v>0.51</v>
      </c>
      <c r="W287" s="173">
        <v>0.52</v>
      </c>
      <c r="X287" s="173">
        <v>0.52</v>
      </c>
      <c r="Y287" s="173">
        <v>0.51</v>
      </c>
      <c r="Z287" s="173">
        <v>0.51</v>
      </c>
      <c r="AA287" s="173">
        <v>0.51</v>
      </c>
      <c r="AB287"/>
      <c r="AC287"/>
      <c r="AD287"/>
      <c r="AE287"/>
      <c r="AF287"/>
      <c r="AG287"/>
      <c r="AH287"/>
      <c r="AI287"/>
      <c r="AJ287"/>
      <c r="AK287"/>
    </row>
    <row r="288" spans="1:240" x14ac:dyDescent="0.2">
      <c r="A288" s="16"/>
      <c r="B288" s="16"/>
      <c r="C288" s="300"/>
      <c r="D288" s="174" t="s">
        <v>406</v>
      </c>
      <c r="E288" s="175">
        <v>0.3</v>
      </c>
      <c r="F288" s="175">
        <v>0.31</v>
      </c>
      <c r="G288" s="175">
        <v>0.32</v>
      </c>
      <c r="H288" s="175">
        <v>0.32</v>
      </c>
      <c r="I288" s="175">
        <v>0.31</v>
      </c>
      <c r="J288" s="175">
        <v>0.31</v>
      </c>
      <c r="K288" s="175">
        <v>0.3</v>
      </c>
      <c r="L288" s="175">
        <v>0.3</v>
      </c>
      <c r="M288" s="175">
        <v>0.28999999999999998</v>
      </c>
      <c r="N288" s="175">
        <v>0.28999999999999998</v>
      </c>
      <c r="O288" s="175">
        <v>0.28000000000000003</v>
      </c>
      <c r="P288" s="175">
        <v>0.28000000000000003</v>
      </c>
      <c r="Q288" s="175">
        <v>0.27</v>
      </c>
      <c r="R288" s="175">
        <v>0.26</v>
      </c>
      <c r="S288" s="175">
        <v>0.25</v>
      </c>
      <c r="T288" s="175">
        <v>0.24</v>
      </c>
      <c r="U288" s="175">
        <v>0.22</v>
      </c>
      <c r="V288" s="175">
        <v>0.21</v>
      </c>
      <c r="W288" s="175">
        <v>0.2</v>
      </c>
      <c r="X288" s="175">
        <v>0.2</v>
      </c>
      <c r="Y288" s="175">
        <v>0.19</v>
      </c>
      <c r="Z288" s="175">
        <v>0.19</v>
      </c>
      <c r="AA288" s="175">
        <v>0.2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0"/>
      <c r="D289" s="174" t="s">
        <v>407</v>
      </c>
      <c r="E289" s="175">
        <v>0.16</v>
      </c>
      <c r="F289" s="175">
        <v>0.14000000000000001</v>
      </c>
      <c r="G289" s="175">
        <v>0.13</v>
      </c>
      <c r="H289" s="175">
        <v>0.12</v>
      </c>
      <c r="I289" s="175">
        <v>0.12</v>
      </c>
      <c r="J289" s="175">
        <v>0.1</v>
      </c>
      <c r="K289" s="175">
        <v>0.09</v>
      </c>
      <c r="L289" s="175">
        <v>0.09</v>
      </c>
      <c r="M289" s="175">
        <v>0.09</v>
      </c>
      <c r="N289" s="175">
        <v>0.09</v>
      </c>
      <c r="O289" s="175">
        <v>0.1</v>
      </c>
      <c r="P289" s="175">
        <v>0.1</v>
      </c>
      <c r="Q289" s="175">
        <v>0.12</v>
      </c>
      <c r="R289" s="175">
        <v>0.12</v>
      </c>
      <c r="S289" s="175">
        <v>0.12</v>
      </c>
      <c r="T289" s="175">
        <v>0.13</v>
      </c>
      <c r="U289" s="175">
        <v>0.13</v>
      </c>
      <c r="V289" s="175">
        <v>0.21</v>
      </c>
      <c r="W289" s="175">
        <v>0.19</v>
      </c>
      <c r="X289" s="175">
        <v>0.17</v>
      </c>
      <c r="Y289" s="175">
        <v>0.16</v>
      </c>
      <c r="Z289" s="175">
        <v>0.13</v>
      </c>
      <c r="AA289" s="175">
        <v>0.13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0"/>
      <c r="D290" s="176" t="s">
        <v>408</v>
      </c>
      <c r="E290" s="177">
        <v>0.16</v>
      </c>
      <c r="F290" s="177">
        <v>0.14000000000000001</v>
      </c>
      <c r="G290" s="177">
        <v>0.14000000000000001</v>
      </c>
      <c r="H290" s="177">
        <v>0.11</v>
      </c>
      <c r="I290" s="177">
        <v>0.11</v>
      </c>
      <c r="J290" s="177">
        <v>0.11</v>
      </c>
      <c r="K290" s="177">
        <v>0.12</v>
      </c>
      <c r="L290" s="177">
        <v>0.13</v>
      </c>
      <c r="M290" s="177">
        <v>0.14000000000000001</v>
      </c>
      <c r="N290" s="177">
        <v>0.16</v>
      </c>
      <c r="O290" s="177">
        <v>0.17</v>
      </c>
      <c r="P290" s="177">
        <v>0.16</v>
      </c>
      <c r="Q290" s="177">
        <v>0.14000000000000001</v>
      </c>
      <c r="R290" s="177">
        <v>0.14000000000000001</v>
      </c>
      <c r="S290" s="177">
        <v>0.14000000000000001</v>
      </c>
      <c r="T290" s="177">
        <v>0.13</v>
      </c>
      <c r="U290" s="177">
        <v>0.14000000000000001</v>
      </c>
      <c r="V290" s="177">
        <v>0.13</v>
      </c>
      <c r="W290" s="177">
        <v>0.12</v>
      </c>
      <c r="X290" s="177">
        <v>0.13</v>
      </c>
      <c r="Y290" s="177">
        <v>0.11</v>
      </c>
      <c r="Z290" s="177">
        <v>0.1</v>
      </c>
      <c r="AA290" s="177">
        <v>0.1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 t="s">
        <v>400</v>
      </c>
      <c r="D291" s="178" t="s">
        <v>405</v>
      </c>
      <c r="E291" s="179">
        <v>0.63</v>
      </c>
      <c r="F291" s="179">
        <v>0.62</v>
      </c>
      <c r="G291" s="179">
        <v>0.62</v>
      </c>
      <c r="H291" s="179">
        <v>0.62</v>
      </c>
      <c r="I291" s="179">
        <v>0.63</v>
      </c>
      <c r="J291" s="179">
        <v>0.64</v>
      </c>
      <c r="K291" s="179">
        <v>0.64</v>
      </c>
      <c r="L291" s="179">
        <v>0.65</v>
      </c>
      <c r="M291" s="179">
        <v>0.65</v>
      </c>
      <c r="N291" s="179">
        <v>0.67</v>
      </c>
      <c r="O291" s="179">
        <v>0.66</v>
      </c>
      <c r="P291" s="179">
        <v>0.65</v>
      </c>
      <c r="Q291" s="179">
        <v>0.65</v>
      </c>
      <c r="R291" s="179">
        <v>0.64</v>
      </c>
      <c r="S291" s="179">
        <v>0.63</v>
      </c>
      <c r="T291" s="179">
        <v>0.63</v>
      </c>
      <c r="U291" s="179">
        <v>0.61</v>
      </c>
      <c r="V291" s="179">
        <v>0.6</v>
      </c>
      <c r="W291" s="179">
        <v>0.59</v>
      </c>
      <c r="X291" s="179">
        <v>0.57999999999999996</v>
      </c>
      <c r="Y291" s="179">
        <v>0.56999999999999995</v>
      </c>
      <c r="Z291" s="179">
        <v>0.56000000000000005</v>
      </c>
      <c r="AA291" s="179">
        <v>0.54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406</v>
      </c>
      <c r="E292" s="179">
        <v>0.5</v>
      </c>
      <c r="F292" s="179">
        <v>0.51</v>
      </c>
      <c r="G292" s="179">
        <v>0.52</v>
      </c>
      <c r="H292" s="179">
        <v>0.52</v>
      </c>
      <c r="I292" s="179">
        <v>0.52</v>
      </c>
      <c r="J292" s="179">
        <v>0.53</v>
      </c>
      <c r="K292" s="179">
        <v>0.53</v>
      </c>
      <c r="L292" s="179">
        <v>0.52</v>
      </c>
      <c r="M292" s="179">
        <v>0.51</v>
      </c>
      <c r="N292" s="179">
        <v>0.49</v>
      </c>
      <c r="O292" s="179">
        <v>0.49</v>
      </c>
      <c r="P292" s="179">
        <v>0.48</v>
      </c>
      <c r="Q292" s="179">
        <v>0.48</v>
      </c>
      <c r="R292" s="179">
        <v>0.47</v>
      </c>
      <c r="S292" s="179">
        <v>0.48</v>
      </c>
      <c r="T292" s="179">
        <v>0.47</v>
      </c>
      <c r="U292" s="179">
        <v>0.46</v>
      </c>
      <c r="V292" s="179">
        <v>0.46</v>
      </c>
      <c r="W292" s="179">
        <v>0.45</v>
      </c>
      <c r="X292" s="179">
        <v>0.44</v>
      </c>
      <c r="Y292" s="179">
        <v>0.41</v>
      </c>
      <c r="Z292" s="179">
        <v>0.4</v>
      </c>
      <c r="AA292" s="179">
        <v>0.41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1"/>
      <c r="D293" s="178" t="s">
        <v>407</v>
      </c>
      <c r="E293" s="179">
        <v>0.26</v>
      </c>
      <c r="F293" s="179">
        <v>0.28999999999999998</v>
      </c>
      <c r="G293" s="179">
        <v>0.31</v>
      </c>
      <c r="H293" s="179">
        <v>0.3</v>
      </c>
      <c r="I293" s="179">
        <v>0.3</v>
      </c>
      <c r="J293" s="179">
        <v>0.31</v>
      </c>
      <c r="K293" s="179">
        <v>0.3</v>
      </c>
      <c r="L293" s="179">
        <v>0.28000000000000003</v>
      </c>
      <c r="M293" s="179">
        <v>0.28000000000000003</v>
      </c>
      <c r="N293" s="179">
        <v>0.3</v>
      </c>
      <c r="O293" s="179">
        <v>0.31</v>
      </c>
      <c r="P293" s="179">
        <v>0.31</v>
      </c>
      <c r="Q293" s="179">
        <v>0.3</v>
      </c>
      <c r="R293" s="179">
        <v>0.31</v>
      </c>
      <c r="S293" s="179">
        <v>0.31</v>
      </c>
      <c r="T293" s="179">
        <v>0.3</v>
      </c>
      <c r="U293" s="179">
        <v>0.25</v>
      </c>
      <c r="V293" s="179">
        <v>0.2</v>
      </c>
      <c r="W293" s="179">
        <v>0.18</v>
      </c>
      <c r="X293" s="179">
        <v>0.15</v>
      </c>
      <c r="Y293" s="179">
        <v>0.12</v>
      </c>
      <c r="Z293" s="179">
        <v>0.1</v>
      </c>
      <c r="AA293" s="179">
        <v>0.1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1"/>
      <c r="D294" s="178" t="s">
        <v>408</v>
      </c>
      <c r="E294" s="179">
        <v>0.05</v>
      </c>
      <c r="F294" s="179">
        <v>0.02</v>
      </c>
      <c r="G294" s="179">
        <v>0.05</v>
      </c>
      <c r="H294" s="179">
        <v>0.06</v>
      </c>
      <c r="I294" s="179">
        <v>0.08</v>
      </c>
      <c r="J294" s="179">
        <v>0.08</v>
      </c>
      <c r="K294" s="179">
        <v>0.08</v>
      </c>
      <c r="L294" s="179">
        <v>0.11</v>
      </c>
      <c r="M294" s="179">
        <v>0.11</v>
      </c>
      <c r="N294" s="179">
        <v>7.0000000000000007E-2</v>
      </c>
      <c r="O294" s="179">
        <v>0.05</v>
      </c>
      <c r="P294" s="179">
        <v>0.05</v>
      </c>
      <c r="Q294" s="179">
        <v>0.03</v>
      </c>
      <c r="R294" s="179">
        <v>0.04</v>
      </c>
      <c r="S294" s="179">
        <v>0.06</v>
      </c>
      <c r="T294" s="179">
        <v>0.09</v>
      </c>
      <c r="U294" s="179">
        <v>0.12</v>
      </c>
      <c r="V294" s="179">
        <v>0.14000000000000001</v>
      </c>
      <c r="W294" s="179">
        <v>0.12</v>
      </c>
      <c r="X294" s="179">
        <v>0.11</v>
      </c>
      <c r="Y294" s="179">
        <v>0.1</v>
      </c>
      <c r="Z294" s="179">
        <v>0.08</v>
      </c>
      <c r="AA294" s="179">
        <v>0.06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 t="s">
        <v>409</v>
      </c>
      <c r="D295" s="180" t="s">
        <v>405</v>
      </c>
      <c r="E295" s="181">
        <v>0.73</v>
      </c>
      <c r="F295" s="181">
        <v>0.73</v>
      </c>
      <c r="G295" s="181">
        <v>0.72</v>
      </c>
      <c r="H295" s="181">
        <v>0.73</v>
      </c>
      <c r="I295" s="181">
        <v>0.73</v>
      </c>
      <c r="J295" s="181">
        <v>0.73</v>
      </c>
      <c r="K295" s="181">
        <v>0.73</v>
      </c>
      <c r="L295" s="181">
        <v>0.74</v>
      </c>
      <c r="M295" s="181">
        <v>0.74</v>
      </c>
      <c r="N295" s="181">
        <v>0.74</v>
      </c>
      <c r="O295" s="181">
        <v>0.74</v>
      </c>
      <c r="P295" s="181">
        <v>0.74</v>
      </c>
      <c r="Q295" s="181">
        <v>0.74</v>
      </c>
      <c r="R295" s="181">
        <v>0.73</v>
      </c>
      <c r="S295" s="181">
        <v>0.72</v>
      </c>
      <c r="T295" s="181">
        <v>0.72</v>
      </c>
      <c r="U295" s="181">
        <v>0.71</v>
      </c>
      <c r="V295" s="181">
        <v>0.71</v>
      </c>
      <c r="W295" s="181">
        <v>0.7</v>
      </c>
      <c r="X295" s="181">
        <v>0.69</v>
      </c>
      <c r="Y295" s="181">
        <v>0.69</v>
      </c>
      <c r="Z295" s="181">
        <v>0.68</v>
      </c>
      <c r="AA295" s="181">
        <v>0.68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2" t="s">
        <v>408</v>
      </c>
      <c r="E296" s="183">
        <v>0.5</v>
      </c>
      <c r="F296" s="183">
        <v>0.5</v>
      </c>
      <c r="G296" s="183">
        <v>0.5</v>
      </c>
      <c r="H296" s="183">
        <v>0.5</v>
      </c>
      <c r="I296" s="183">
        <v>0.5</v>
      </c>
      <c r="J296" s="183">
        <v>0.5</v>
      </c>
      <c r="K296" s="183">
        <v>0.5</v>
      </c>
      <c r="L296" s="183">
        <v>0.49</v>
      </c>
      <c r="M296" s="183">
        <v>0.48</v>
      </c>
      <c r="N296" s="183">
        <v>0.48</v>
      </c>
      <c r="O296" s="183">
        <v>0.47</v>
      </c>
      <c r="P296" s="183">
        <v>0.47</v>
      </c>
      <c r="Q296" s="183">
        <v>0.46</v>
      </c>
      <c r="R296" s="183">
        <v>0.45</v>
      </c>
      <c r="S296" s="183">
        <v>0.45</v>
      </c>
      <c r="T296" s="183">
        <v>0.45</v>
      </c>
      <c r="U296" s="183">
        <v>0.44</v>
      </c>
      <c r="V296" s="183">
        <v>0.43</v>
      </c>
      <c r="W296" s="183">
        <v>0.43</v>
      </c>
      <c r="X296" s="183">
        <v>0.42</v>
      </c>
      <c r="Y296" s="183">
        <v>0.42</v>
      </c>
      <c r="Z296" s="183">
        <v>0.42</v>
      </c>
      <c r="AA296" s="183">
        <v>0.42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2"/>
      <c r="D297" s="182" t="s">
        <v>407</v>
      </c>
      <c r="E297" s="183">
        <v>0.31</v>
      </c>
      <c r="F297" s="183">
        <v>0.32</v>
      </c>
      <c r="G297" s="183">
        <v>0.32</v>
      </c>
      <c r="H297" s="183">
        <v>0.31</v>
      </c>
      <c r="I297" s="183">
        <v>0.31</v>
      </c>
      <c r="J297" s="183">
        <v>0.31</v>
      </c>
      <c r="K297" s="183">
        <v>0.28999999999999998</v>
      </c>
      <c r="L297" s="183">
        <v>0.28000000000000003</v>
      </c>
      <c r="M297" s="183">
        <v>0.28999999999999998</v>
      </c>
      <c r="N297" s="183">
        <v>0.31</v>
      </c>
      <c r="O297" s="183">
        <v>0.32</v>
      </c>
      <c r="P297" s="183">
        <v>0.31</v>
      </c>
      <c r="Q297" s="183">
        <v>0.31</v>
      </c>
      <c r="R297" s="183">
        <v>0.33</v>
      </c>
      <c r="S297" s="183">
        <v>0.35</v>
      </c>
      <c r="T297" s="183">
        <v>0.36</v>
      </c>
      <c r="U297" s="183">
        <v>0.36</v>
      </c>
      <c r="V297" s="183">
        <v>0.38</v>
      </c>
      <c r="W297" s="183">
        <v>0.37</v>
      </c>
      <c r="X297" s="183">
        <v>0.37</v>
      </c>
      <c r="Y297" s="183">
        <v>0.35</v>
      </c>
      <c r="Z297" s="183">
        <v>0.34</v>
      </c>
      <c r="AA297" s="183">
        <v>0.32</v>
      </c>
      <c r="AB297"/>
      <c r="AC297"/>
      <c r="AD297"/>
      <c r="AE297"/>
      <c r="AF297"/>
      <c r="AG297"/>
      <c r="AH297"/>
      <c r="AI297"/>
      <c r="AJ297"/>
      <c r="AK297"/>
    </row>
    <row r="298" spans="1:240" x14ac:dyDescent="0.2">
      <c r="A298" s="16"/>
      <c r="B298" s="16"/>
      <c r="C298" s="302"/>
      <c r="D298" s="184" t="s">
        <v>408</v>
      </c>
      <c r="E298" s="185">
        <v>0.17</v>
      </c>
      <c r="F298" s="185">
        <v>0.16</v>
      </c>
      <c r="G298" s="185">
        <v>0.15</v>
      </c>
      <c r="H298" s="185">
        <v>0.16</v>
      </c>
      <c r="I298" s="185">
        <v>0.16</v>
      </c>
      <c r="J298" s="185">
        <v>0.16</v>
      </c>
      <c r="K298" s="185">
        <v>0.15</v>
      </c>
      <c r="L298" s="185">
        <v>0.16</v>
      </c>
      <c r="M298" s="185">
        <v>0.16</v>
      </c>
      <c r="N298" s="185">
        <v>0.18</v>
      </c>
      <c r="O298" s="185">
        <v>0.19</v>
      </c>
      <c r="P298" s="185">
        <v>0.19</v>
      </c>
      <c r="Q298" s="185">
        <v>0.19</v>
      </c>
      <c r="R298" s="185">
        <v>0.21</v>
      </c>
      <c r="S298" s="185">
        <v>0.22</v>
      </c>
      <c r="T298" s="185">
        <v>0.23</v>
      </c>
      <c r="U298" s="185">
        <v>0.23</v>
      </c>
      <c r="V298" s="185">
        <v>0.22</v>
      </c>
      <c r="W298" s="185">
        <v>0.21</v>
      </c>
      <c r="X298" s="185">
        <v>0.22</v>
      </c>
      <c r="Y298" s="185">
        <v>0.21</v>
      </c>
      <c r="Z298" s="185">
        <v>0.2</v>
      </c>
      <c r="AA298" s="185">
        <v>0.19</v>
      </c>
      <c r="AB298"/>
      <c r="AC298"/>
      <c r="AD298"/>
      <c r="AE298"/>
      <c r="AF298"/>
      <c r="AG298"/>
      <c r="AH298"/>
      <c r="AI298"/>
      <c r="AJ298"/>
      <c r="AK298"/>
    </row>
    <row r="299" spans="1:240" x14ac:dyDescent="0.2">
      <c r="A299" s="16"/>
      <c r="B299" s="16"/>
      <c r="C299" s="303" t="s">
        <v>410</v>
      </c>
      <c r="D299" s="303"/>
      <c r="E299"/>
      <c r="F299"/>
      <c r="H299" s="16"/>
    </row>
    <row r="300" spans="1:240" x14ac:dyDescent="0.2">
      <c r="A300" s="16"/>
      <c r="B300" s="16"/>
      <c r="C300" s="186" t="s">
        <v>411</v>
      </c>
      <c r="D300"/>
      <c r="E300"/>
      <c r="F300"/>
      <c r="H300" s="16"/>
    </row>
    <row r="301" spans="1:240" x14ac:dyDescent="0.2">
      <c r="A301" s="16"/>
      <c r="B301" s="16"/>
      <c r="C301" s="16"/>
      <c r="D301" s="16"/>
      <c r="H301" s="16"/>
      <c r="O301" s="15"/>
      <c r="P301" s="126"/>
      <c r="Q301" s="15"/>
      <c r="R301" s="15"/>
      <c r="S301" s="15"/>
      <c r="T301" s="127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</row>
    <row r="302" spans="1:240" s="189" customFormat="1" ht="11.25" x14ac:dyDescent="0.2">
      <c r="A302" s="187"/>
      <c r="B302" s="187"/>
      <c r="C302" s="187"/>
      <c r="D302" s="187"/>
      <c r="E302" s="16"/>
      <c r="F302" s="16"/>
      <c r="G302" s="16"/>
      <c r="H302" s="17"/>
      <c r="I302" s="16"/>
      <c r="J302" s="16"/>
      <c r="K302" s="16"/>
      <c r="L302" s="16"/>
      <c r="M302" s="16"/>
      <c r="N302" s="16"/>
      <c r="O302" s="16"/>
      <c r="P302" s="17"/>
      <c r="Q302" s="16"/>
      <c r="R302" s="16"/>
      <c r="S302" s="16"/>
      <c r="T302" s="18"/>
      <c r="U302" s="188"/>
      <c r="V302" s="19"/>
      <c r="W302" s="188"/>
      <c r="X302" s="188"/>
    </row>
    <row r="303" spans="1:240" s="189" customFormat="1" ht="21.95" customHeight="1" x14ac:dyDescent="0.2">
      <c r="A303" s="187"/>
      <c r="B303" s="187"/>
      <c r="C303" s="187"/>
      <c r="D303" s="190" t="s">
        <v>412</v>
      </c>
      <c r="E303" s="191" t="s">
        <v>15</v>
      </c>
      <c r="F303" s="191" t="s">
        <v>16</v>
      </c>
      <c r="G303" s="191" t="s">
        <v>17</v>
      </c>
      <c r="H303" s="304" t="s">
        <v>18</v>
      </c>
      <c r="I303" s="304"/>
      <c r="J303" s="16"/>
      <c r="K303" s="16"/>
      <c r="L303" s="16"/>
      <c r="M303" s="16"/>
      <c r="N303" s="16"/>
      <c r="O303" s="16"/>
      <c r="P303" s="17"/>
      <c r="Q303" s="16"/>
      <c r="R303" s="16"/>
      <c r="S303" s="16"/>
      <c r="T303" s="18"/>
      <c r="U303" s="188"/>
      <c r="V303" s="19"/>
      <c r="W303" s="188"/>
      <c r="X303" s="188"/>
    </row>
    <row r="304" spans="1:240" ht="14.65" customHeight="1" x14ac:dyDescent="0.2">
      <c r="D304" s="192" t="s">
        <v>405</v>
      </c>
      <c r="E304" s="193">
        <f>E244</f>
        <v>1085</v>
      </c>
      <c r="F304" s="193">
        <f>F244</f>
        <v>731</v>
      </c>
      <c r="G304" s="193">
        <f>G244</f>
        <v>354</v>
      </c>
      <c r="H304" s="305">
        <f>F304/E304</f>
        <v>0.67373271889400921</v>
      </c>
      <c r="I304" s="305"/>
      <c r="M304" s="306"/>
      <c r="N304" s="306"/>
    </row>
    <row r="305" spans="1:14" ht="14.65" customHeight="1" x14ac:dyDescent="0.2">
      <c r="D305" s="192" t="s">
        <v>413</v>
      </c>
      <c r="E305" s="193">
        <f>I244</f>
        <v>1485</v>
      </c>
      <c r="F305" s="193">
        <f>J244</f>
        <v>660</v>
      </c>
      <c r="G305" s="193">
        <f>K244</f>
        <v>825</v>
      </c>
      <c r="H305" s="305">
        <f>F305/E305</f>
        <v>0.44444444444444442</v>
      </c>
      <c r="I305" s="305"/>
    </row>
    <row r="306" spans="1:14" ht="14.65" customHeight="1" x14ac:dyDescent="0.2">
      <c r="D306" s="192" t="s">
        <v>407</v>
      </c>
      <c r="E306" s="193">
        <f>M244</f>
        <v>44</v>
      </c>
      <c r="F306" s="193">
        <f>N244</f>
        <v>11</v>
      </c>
      <c r="G306" s="193">
        <f>O244</f>
        <v>33</v>
      </c>
      <c r="H306" s="305">
        <f>F306/E306</f>
        <v>0.25</v>
      </c>
      <c r="I306" s="305"/>
    </row>
    <row r="307" spans="1:14" ht="14.65" customHeight="1" x14ac:dyDescent="0.2">
      <c r="D307" s="192" t="s">
        <v>414</v>
      </c>
      <c r="E307" s="193">
        <f>Q244</f>
        <v>59</v>
      </c>
      <c r="F307" s="193">
        <f>R244</f>
        <v>10</v>
      </c>
      <c r="G307" s="193">
        <f>S244</f>
        <v>49</v>
      </c>
      <c r="H307" s="305">
        <f>F307/E307</f>
        <v>0.16949152542372881</v>
      </c>
      <c r="I307" s="305"/>
    </row>
    <row r="308" spans="1:14" ht="14.65" customHeight="1" x14ac:dyDescent="0.2">
      <c r="D308" s="194" t="s">
        <v>401</v>
      </c>
      <c r="E308" s="158">
        <f>SUM(E304:E307)</f>
        <v>2673</v>
      </c>
      <c r="F308" s="158">
        <f>SUM(F304:F307)</f>
        <v>1412</v>
      </c>
      <c r="G308" s="158">
        <f>SUM(G304:G307)</f>
        <v>1261</v>
      </c>
      <c r="H308" s="307">
        <f>F308/E308</f>
        <v>0.52824541713430606</v>
      </c>
      <c r="I308" s="307"/>
    </row>
    <row r="310" spans="1:14" ht="87" customHeight="1" x14ac:dyDescent="0.2">
      <c r="D310" s="190" t="s">
        <v>415</v>
      </c>
      <c r="E310" s="195" t="s">
        <v>416</v>
      </c>
      <c r="F310" s="195" t="s">
        <v>417</v>
      </c>
      <c r="G310" s="195" t="s">
        <v>418</v>
      </c>
      <c r="H310" s="308" t="s">
        <v>419</v>
      </c>
      <c r="I310" s="308"/>
    </row>
    <row r="311" spans="1:14" ht="14.65" customHeight="1" x14ac:dyDescent="0.2">
      <c r="D311" s="192" t="s">
        <v>405</v>
      </c>
      <c r="E311" s="193">
        <f>F304</f>
        <v>731</v>
      </c>
      <c r="F311" s="193">
        <f>U244</f>
        <v>46</v>
      </c>
      <c r="G311" s="193">
        <v>85</v>
      </c>
      <c r="H311" s="309">
        <f>E311+F311+G311</f>
        <v>862</v>
      </c>
      <c r="I311" s="309">
        <f>SUM(E311:H311)</f>
        <v>1724</v>
      </c>
      <c r="J311" s="18"/>
    </row>
    <row r="312" spans="1:14" ht="14.65" customHeight="1" x14ac:dyDescent="0.2">
      <c r="D312" s="192" t="s">
        <v>413</v>
      </c>
      <c r="E312" s="193">
        <f>F305</f>
        <v>660</v>
      </c>
      <c r="F312" s="193">
        <f>V244</f>
        <v>256</v>
      </c>
      <c r="G312" s="193">
        <v>113</v>
      </c>
      <c r="H312" s="309">
        <f>E312+F312+G312</f>
        <v>1029</v>
      </c>
      <c r="I312" s="309"/>
    </row>
    <row r="313" spans="1:14" ht="14.65" customHeight="1" x14ac:dyDescent="0.2">
      <c r="D313" s="192" t="s">
        <v>407</v>
      </c>
      <c r="E313" s="193">
        <f>F306</f>
        <v>11</v>
      </c>
      <c r="F313" s="193">
        <f>W244</f>
        <v>5</v>
      </c>
      <c r="G313" s="196">
        <v>3</v>
      </c>
      <c r="H313" s="309">
        <f>E313+F313+G313</f>
        <v>19</v>
      </c>
      <c r="I313" s="309"/>
    </row>
    <row r="314" spans="1:14" ht="14.65" customHeight="1" x14ac:dyDescent="0.2">
      <c r="D314" s="192" t="s">
        <v>414</v>
      </c>
      <c r="E314" s="193">
        <f>F307</f>
        <v>10</v>
      </c>
      <c r="F314" s="193">
        <f>X244</f>
        <v>15</v>
      </c>
      <c r="G314" s="196">
        <v>1</v>
      </c>
      <c r="H314" s="309">
        <f>E314+F314+G314</f>
        <v>26</v>
      </c>
      <c r="I314" s="309"/>
    </row>
    <row r="315" spans="1:14" ht="14.65" customHeight="1" x14ac:dyDescent="0.2">
      <c r="D315" s="194" t="s">
        <v>401</v>
      </c>
      <c r="E315" s="197">
        <f>SUM(E311:E314)</f>
        <v>1412</v>
      </c>
      <c r="F315" s="197">
        <f>SUM(F311:F314)</f>
        <v>322</v>
      </c>
      <c r="G315" s="197">
        <f>SUM(G311:G314)</f>
        <v>202</v>
      </c>
      <c r="H315" s="310">
        <f>H311+H312+H313+H314</f>
        <v>1936</v>
      </c>
      <c r="I315" s="310">
        <f>F315+G315+H315</f>
        <v>2460</v>
      </c>
    </row>
    <row r="317" spans="1:14" x14ac:dyDescent="0.2">
      <c r="A317" s="281" t="s">
        <v>420</v>
      </c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</row>
    <row r="318" spans="1:14" x14ac:dyDescent="0.2">
      <c r="A318" s="281" t="s">
        <v>421</v>
      </c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</row>
    <row r="319" spans="1:14" ht="25.35" customHeight="1" x14ac:dyDescent="0.2">
      <c r="A319" s="16"/>
      <c r="B319" s="16"/>
      <c r="C319" s="16"/>
      <c r="D319" s="311" t="s">
        <v>433</v>
      </c>
      <c r="E319" s="311" t="s">
        <v>423</v>
      </c>
      <c r="F319" s="311"/>
      <c r="G319" s="311"/>
      <c r="H319" s="311"/>
      <c r="I319" s="311"/>
      <c r="J319" s="311"/>
      <c r="K319" s="311"/>
      <c r="L319" s="311"/>
      <c r="M319" s="311"/>
    </row>
    <row r="320" spans="1:14" ht="14.65" customHeight="1" x14ac:dyDescent="0.2">
      <c r="A320" s="16"/>
      <c r="B320" s="16"/>
      <c r="C320" s="16"/>
      <c r="D320" s="312" t="s">
        <v>404</v>
      </c>
      <c r="E320" s="313" t="s">
        <v>424</v>
      </c>
      <c r="F320" s="313"/>
      <c r="G320" s="313"/>
      <c r="H320" s="314" t="s">
        <v>425</v>
      </c>
      <c r="I320" s="314"/>
      <c r="J320" s="314"/>
      <c r="K320" s="315" t="s">
        <v>426</v>
      </c>
      <c r="L320" s="315"/>
      <c r="M320" s="315"/>
    </row>
    <row r="321" spans="1:240" x14ac:dyDescent="0.2">
      <c r="A321" s="16"/>
      <c r="B321" s="16"/>
      <c r="C321" s="16"/>
      <c r="D321" s="312"/>
      <c r="E321" s="198" t="s">
        <v>427</v>
      </c>
      <c r="F321" s="198" t="s">
        <v>428</v>
      </c>
      <c r="G321" s="198" t="s">
        <v>401</v>
      </c>
      <c r="H321" s="199" t="s">
        <v>429</v>
      </c>
      <c r="I321" s="199" t="s">
        <v>428</v>
      </c>
      <c r="J321" s="199" t="s">
        <v>401</v>
      </c>
      <c r="K321" s="200" t="s">
        <v>427</v>
      </c>
      <c r="L321" s="200" t="s">
        <v>428</v>
      </c>
      <c r="M321" s="201" t="s">
        <v>401</v>
      </c>
    </row>
    <row r="322" spans="1:240" x14ac:dyDescent="0.2">
      <c r="A322" s="16"/>
      <c r="B322" s="16"/>
      <c r="C322" s="16"/>
      <c r="D322" s="202" t="s">
        <v>13</v>
      </c>
      <c r="E322" s="203">
        <f>K322-H322</f>
        <v>409</v>
      </c>
      <c r="F322" s="203">
        <v>384</v>
      </c>
      <c r="G322" s="203">
        <f>SUM(E322:F322)</f>
        <v>793</v>
      </c>
      <c r="H322" s="204">
        <v>25</v>
      </c>
      <c r="I322" s="204">
        <v>63</v>
      </c>
      <c r="J322" s="204">
        <f>SUM(H322:I322)</f>
        <v>88</v>
      </c>
      <c r="K322" s="205">
        <f>M322-L322</f>
        <v>434</v>
      </c>
      <c r="L322" s="205">
        <f>F322+I322</f>
        <v>447</v>
      </c>
      <c r="M322" s="206">
        <f>H311+H313</f>
        <v>881</v>
      </c>
    </row>
    <row r="323" spans="1:240" x14ac:dyDescent="0.2">
      <c r="A323" s="16"/>
      <c r="B323" s="16"/>
      <c r="C323" s="16"/>
      <c r="D323" s="202" t="s">
        <v>430</v>
      </c>
      <c r="E323" s="203">
        <f>K323-H323</f>
        <v>563</v>
      </c>
      <c r="F323" s="203">
        <v>378</v>
      </c>
      <c r="G323" s="203">
        <f>SUM(E323:F323)</f>
        <v>941</v>
      </c>
      <c r="H323" s="204">
        <v>29</v>
      </c>
      <c r="I323" s="204">
        <v>85</v>
      </c>
      <c r="J323" s="204">
        <f>SUM(H323:I323)</f>
        <v>114</v>
      </c>
      <c r="K323" s="205">
        <f>M323-L323</f>
        <v>592</v>
      </c>
      <c r="L323" s="205">
        <f>F323+I323</f>
        <v>463</v>
      </c>
      <c r="M323" s="206">
        <f>H312+H314</f>
        <v>1055</v>
      </c>
    </row>
    <row r="324" spans="1:240" x14ac:dyDescent="0.2">
      <c r="A324" s="16"/>
      <c r="B324" s="16"/>
      <c r="C324" s="16"/>
      <c r="D324" s="207" t="s">
        <v>431</v>
      </c>
      <c r="E324" s="208">
        <f>K324-H324</f>
        <v>972</v>
      </c>
      <c r="F324" s="208">
        <f>SUM(F322:F323)</f>
        <v>762</v>
      </c>
      <c r="G324" s="208">
        <f>SUM(E324:F324)</f>
        <v>1734</v>
      </c>
      <c r="H324" s="209">
        <f t="shared" ref="H324:M324" si="8">SUM(H322:H323)</f>
        <v>54</v>
      </c>
      <c r="I324" s="209">
        <f t="shared" si="8"/>
        <v>148</v>
      </c>
      <c r="J324" s="209">
        <f t="shared" si="8"/>
        <v>202</v>
      </c>
      <c r="K324" s="210">
        <f t="shared" si="8"/>
        <v>1026</v>
      </c>
      <c r="L324" s="210">
        <f t="shared" si="8"/>
        <v>910</v>
      </c>
      <c r="M324" s="211">
        <f t="shared" si="8"/>
        <v>1936</v>
      </c>
    </row>
    <row r="325" spans="1:240" x14ac:dyDescent="0.2">
      <c r="A325" s="16"/>
      <c r="B325" s="16"/>
      <c r="C325" s="16"/>
      <c r="D325" s="186" t="s">
        <v>411</v>
      </c>
    </row>
    <row r="326" spans="1:240" ht="14.65" customHeight="1" x14ac:dyDescent="0.2">
      <c r="A326" s="16"/>
      <c r="B326" s="16"/>
      <c r="C326" s="16"/>
      <c r="D326" s="303" t="s">
        <v>432</v>
      </c>
      <c r="E326" s="303"/>
      <c r="F326" s="303"/>
      <c r="G326" s="303"/>
      <c r="H326" s="303"/>
      <c r="I326" s="303"/>
      <c r="J326" s="303"/>
      <c r="K326" s="303"/>
      <c r="L326" s="303"/>
      <c r="M326" s="303"/>
    </row>
    <row r="327" spans="1:240" ht="25.7" customHeight="1" x14ac:dyDescent="0.2">
      <c r="A327"/>
      <c r="B327"/>
      <c r="C327" s="16"/>
      <c r="D327" s="316" t="s">
        <v>433</v>
      </c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  <c r="AA327" s="316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58.5" customHeight="1" x14ac:dyDescent="0.2">
      <c r="A328"/>
      <c r="B328"/>
      <c r="C328" s="16"/>
      <c r="D328" s="212" t="s">
        <v>404</v>
      </c>
      <c r="E328" s="213">
        <v>44081</v>
      </c>
      <c r="F328" s="213">
        <v>44082</v>
      </c>
      <c r="G328" s="213">
        <v>44083</v>
      </c>
      <c r="H328" s="213">
        <v>44084</v>
      </c>
      <c r="I328" s="213">
        <v>44085</v>
      </c>
      <c r="J328" s="213">
        <v>44086</v>
      </c>
      <c r="K328" s="213">
        <v>44087</v>
      </c>
      <c r="L328" s="213">
        <v>44088</v>
      </c>
      <c r="M328" s="213">
        <v>44089</v>
      </c>
      <c r="N328" s="213">
        <v>44090</v>
      </c>
      <c r="O328" s="213">
        <v>44091</v>
      </c>
      <c r="P328" s="213">
        <v>44092</v>
      </c>
      <c r="Q328" s="213">
        <v>44093</v>
      </c>
      <c r="R328" s="213">
        <v>44094</v>
      </c>
      <c r="S328" s="213">
        <v>44095</v>
      </c>
      <c r="T328" s="213">
        <v>44096</v>
      </c>
      <c r="U328" s="213">
        <v>44097</v>
      </c>
      <c r="V328" s="213">
        <v>44098</v>
      </c>
      <c r="W328" s="213">
        <v>44099</v>
      </c>
      <c r="X328" s="213">
        <v>44100</v>
      </c>
      <c r="Y328" s="213">
        <v>44101</v>
      </c>
      <c r="Z328" s="213">
        <v>44102</v>
      </c>
      <c r="AA328" s="213">
        <v>44103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4" t="s">
        <v>13</v>
      </c>
      <c r="E329" s="215">
        <v>945</v>
      </c>
      <c r="F329" s="215">
        <v>942</v>
      </c>
      <c r="G329" s="215">
        <v>935</v>
      </c>
      <c r="H329" s="215">
        <v>962</v>
      </c>
      <c r="I329" s="215">
        <v>967</v>
      </c>
      <c r="J329" s="215">
        <v>964</v>
      </c>
      <c r="K329" s="215">
        <v>978</v>
      </c>
      <c r="L329" s="215">
        <v>994</v>
      </c>
      <c r="M329" s="215">
        <v>952</v>
      </c>
      <c r="N329" s="215">
        <v>952</v>
      </c>
      <c r="O329" s="215">
        <v>956</v>
      </c>
      <c r="P329" s="215">
        <v>956</v>
      </c>
      <c r="Q329" s="215">
        <v>959</v>
      </c>
      <c r="R329" s="215">
        <v>936</v>
      </c>
      <c r="S329" s="215">
        <v>944</v>
      </c>
      <c r="T329" s="215">
        <v>922</v>
      </c>
      <c r="U329" s="215">
        <v>945</v>
      </c>
      <c r="V329" s="215">
        <v>935</v>
      </c>
      <c r="W329" s="215">
        <v>912</v>
      </c>
      <c r="X329" s="215">
        <v>888</v>
      </c>
      <c r="Y329" s="215">
        <v>876</v>
      </c>
      <c r="Z329" s="215">
        <v>892</v>
      </c>
      <c r="AA329" s="215">
        <v>881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0" spans="1:240" ht="22.7" customHeight="1" x14ac:dyDescent="0.2">
      <c r="A330"/>
      <c r="B330"/>
      <c r="C330" s="16"/>
      <c r="D330" s="216" t="s">
        <v>430</v>
      </c>
      <c r="E330" s="217">
        <v>1354</v>
      </c>
      <c r="F330" s="217">
        <v>1356</v>
      </c>
      <c r="G330" s="217">
        <v>1301</v>
      </c>
      <c r="H330" s="217">
        <v>1268</v>
      </c>
      <c r="I330" s="217">
        <v>1263</v>
      </c>
      <c r="J330" s="217">
        <v>1279</v>
      </c>
      <c r="K330" s="217">
        <v>1257</v>
      </c>
      <c r="L330" s="217">
        <v>1216</v>
      </c>
      <c r="M330" s="217">
        <v>1202</v>
      </c>
      <c r="N330" s="217">
        <v>1155</v>
      </c>
      <c r="O330" s="217">
        <v>1173</v>
      </c>
      <c r="P330" s="217">
        <v>1179</v>
      </c>
      <c r="Q330" s="217">
        <v>1161</v>
      </c>
      <c r="R330" s="217">
        <v>1130</v>
      </c>
      <c r="S330" s="217">
        <v>1131</v>
      </c>
      <c r="T330" s="217">
        <v>1085</v>
      </c>
      <c r="U330" s="217">
        <v>1064</v>
      </c>
      <c r="V330" s="217">
        <v>1029</v>
      </c>
      <c r="W330" s="217">
        <v>1039</v>
      </c>
      <c r="X330" s="217">
        <v>1019</v>
      </c>
      <c r="Y330" s="217">
        <v>1013</v>
      </c>
      <c r="Z330" s="217">
        <v>1013</v>
      </c>
      <c r="AA330" s="217">
        <v>1055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</row>
    <row r="331" spans="1:240" ht="22.7" customHeight="1" x14ac:dyDescent="0.2">
      <c r="A331"/>
      <c r="B331"/>
      <c r="C331" s="16"/>
      <c r="D331" s="218" t="s">
        <v>434</v>
      </c>
      <c r="E331" s="219">
        <f t="shared" ref="E331:AA331" si="9">SUM(E329:E330)</f>
        <v>2299</v>
      </c>
      <c r="F331" s="219">
        <f t="shared" si="9"/>
        <v>2298</v>
      </c>
      <c r="G331" s="219">
        <f t="shared" si="9"/>
        <v>2236</v>
      </c>
      <c r="H331" s="219">
        <f t="shared" si="9"/>
        <v>2230</v>
      </c>
      <c r="I331" s="219">
        <f t="shared" si="9"/>
        <v>2230</v>
      </c>
      <c r="J331" s="219">
        <f t="shared" si="9"/>
        <v>2243</v>
      </c>
      <c r="K331" s="219">
        <f t="shared" si="9"/>
        <v>2235</v>
      </c>
      <c r="L331" s="219">
        <f t="shared" si="9"/>
        <v>2210</v>
      </c>
      <c r="M331" s="219">
        <f t="shared" si="9"/>
        <v>2154</v>
      </c>
      <c r="N331" s="219">
        <f t="shared" si="9"/>
        <v>2107</v>
      </c>
      <c r="O331" s="219">
        <f t="shared" si="9"/>
        <v>2129</v>
      </c>
      <c r="P331" s="219">
        <f t="shared" si="9"/>
        <v>2135</v>
      </c>
      <c r="Q331" s="219">
        <f t="shared" si="9"/>
        <v>2120</v>
      </c>
      <c r="R331" s="219">
        <f t="shared" si="9"/>
        <v>2066</v>
      </c>
      <c r="S331" s="219">
        <f t="shared" si="9"/>
        <v>2075</v>
      </c>
      <c r="T331" s="219">
        <f t="shared" si="9"/>
        <v>2007</v>
      </c>
      <c r="U331" s="219">
        <f t="shared" si="9"/>
        <v>2009</v>
      </c>
      <c r="V331" s="219">
        <f t="shared" si="9"/>
        <v>1964</v>
      </c>
      <c r="W331" s="219">
        <f t="shared" si="9"/>
        <v>1951</v>
      </c>
      <c r="X331" s="219">
        <f t="shared" si="9"/>
        <v>1907</v>
      </c>
      <c r="Y331" s="219">
        <f t="shared" si="9"/>
        <v>1889</v>
      </c>
      <c r="Z331" s="219">
        <f t="shared" si="9"/>
        <v>1905</v>
      </c>
      <c r="AA331" s="219">
        <f t="shared" si="9"/>
        <v>1936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</row>
    <row r="333" spans="1:240" ht="28.35" customHeight="1" x14ac:dyDescent="0.2">
      <c r="C333" s="317" t="s">
        <v>435</v>
      </c>
      <c r="D333" s="317"/>
      <c r="E333" s="317"/>
      <c r="F333" s="317"/>
      <c r="G333" s="317"/>
      <c r="H333" s="318" t="s">
        <v>436</v>
      </c>
      <c r="I333" s="318"/>
      <c r="J333" s="318"/>
      <c r="K333" s="318"/>
      <c r="L333" s="319" t="s">
        <v>437</v>
      </c>
      <c r="M333" s="319"/>
      <c r="N333" s="319"/>
      <c r="O333" s="319"/>
      <c r="P333" s="320" t="s">
        <v>438</v>
      </c>
      <c r="Q333" s="320"/>
      <c r="R333" s="320"/>
      <c r="S333" s="320"/>
      <c r="T333" s="361" t="s">
        <v>426</v>
      </c>
      <c r="U333" s="361"/>
      <c r="V333" s="361"/>
      <c r="W333" s="361"/>
    </row>
    <row r="334" spans="1:240" x14ac:dyDescent="0.2">
      <c r="C334" s="317"/>
      <c r="D334" s="317"/>
      <c r="E334" s="317"/>
      <c r="F334" s="317"/>
      <c r="G334" s="317"/>
      <c r="H334" s="322" t="s">
        <v>439</v>
      </c>
      <c r="I334" s="322"/>
      <c r="J334" s="323" t="s">
        <v>440</v>
      </c>
      <c r="K334" s="323"/>
      <c r="L334" s="324" t="s">
        <v>439</v>
      </c>
      <c r="M334" s="324"/>
      <c r="N334" s="325" t="s">
        <v>440</v>
      </c>
      <c r="O334" s="325"/>
      <c r="P334" s="326" t="s">
        <v>439</v>
      </c>
      <c r="Q334" s="326"/>
      <c r="R334" s="327" t="s">
        <v>440</v>
      </c>
      <c r="S334" s="327"/>
      <c r="T334" s="362" t="s">
        <v>439</v>
      </c>
      <c r="U334" s="362"/>
      <c r="V334" s="363" t="s">
        <v>440</v>
      </c>
      <c r="W334" s="363"/>
    </row>
    <row r="335" spans="1:240" ht="14.65" customHeight="1" x14ac:dyDescent="0.2">
      <c r="C335" s="362" t="s">
        <v>441</v>
      </c>
      <c r="D335" s="364" t="s">
        <v>442</v>
      </c>
      <c r="E335" s="365" t="s">
        <v>443</v>
      </c>
      <c r="F335" s="365"/>
      <c r="G335" s="365"/>
      <c r="H335" s="332">
        <v>2609</v>
      </c>
      <c r="I335" s="332"/>
      <c r="J335" s="333">
        <f>H335/H341</f>
        <v>0.17209762532981529</v>
      </c>
      <c r="K335" s="333"/>
      <c r="L335" s="334">
        <v>804</v>
      </c>
      <c r="M335" s="334"/>
      <c r="N335" s="335">
        <f>L335/L341</f>
        <v>0.15488345212868426</v>
      </c>
      <c r="O335" s="335"/>
      <c r="P335" s="336">
        <v>29</v>
      </c>
      <c r="Q335" s="336"/>
      <c r="R335" s="337">
        <f>P335/P341</f>
        <v>0.26363636363636361</v>
      </c>
      <c r="S335" s="337"/>
      <c r="T335" s="379">
        <f>H335+L335+P335</f>
        <v>3442</v>
      </c>
      <c r="U335" s="379"/>
      <c r="V335" s="380">
        <f>T335/T341</f>
        <v>0.16823069403714566</v>
      </c>
      <c r="W335" s="380"/>
    </row>
    <row r="336" spans="1:240" x14ac:dyDescent="0.2">
      <c r="C336" s="362"/>
      <c r="D336" s="364"/>
      <c r="E336" s="365" t="s">
        <v>444</v>
      </c>
      <c r="F336" s="365"/>
      <c r="G336" s="365"/>
      <c r="H336" s="332">
        <v>595</v>
      </c>
      <c r="I336" s="332"/>
      <c r="J336" s="333">
        <f>H336/H341</f>
        <v>3.9248021108179418E-2</v>
      </c>
      <c r="K336" s="333"/>
      <c r="L336" s="334">
        <v>417</v>
      </c>
      <c r="M336" s="334"/>
      <c r="N336" s="335">
        <f>L336/L341</f>
        <v>8.0331342708533995E-2</v>
      </c>
      <c r="O336" s="335"/>
      <c r="P336" s="336">
        <v>0</v>
      </c>
      <c r="Q336" s="336"/>
      <c r="R336" s="337">
        <f>P336/P341</f>
        <v>0</v>
      </c>
      <c r="S336" s="337"/>
      <c r="T336" s="379">
        <f>H336+L336+P336</f>
        <v>1012</v>
      </c>
      <c r="U336" s="379"/>
      <c r="V336" s="380">
        <f>T336/T341</f>
        <v>4.9462365591397849E-2</v>
      </c>
      <c r="W336" s="380"/>
    </row>
    <row r="337" spans="1:240" x14ac:dyDescent="0.2">
      <c r="C337" s="362"/>
      <c r="D337" s="364"/>
      <c r="E337" s="365" t="s">
        <v>445</v>
      </c>
      <c r="F337" s="365"/>
      <c r="G337" s="365"/>
      <c r="H337" s="332">
        <v>2</v>
      </c>
      <c r="I337" s="332"/>
      <c r="J337" s="333">
        <f>H337/H341</f>
        <v>1.3192612137203166E-4</v>
      </c>
      <c r="K337" s="333"/>
      <c r="L337" s="334">
        <v>9</v>
      </c>
      <c r="M337" s="334"/>
      <c r="N337" s="335">
        <f>L337/L341</f>
        <v>1.7337699865151224E-3</v>
      </c>
      <c r="O337" s="335"/>
      <c r="P337" s="336">
        <v>0</v>
      </c>
      <c r="Q337" s="336"/>
      <c r="R337" s="337">
        <f>P337/P341</f>
        <v>0</v>
      </c>
      <c r="S337" s="337"/>
      <c r="T337" s="379">
        <f>H337+L337+P337</f>
        <v>11</v>
      </c>
      <c r="U337" s="379"/>
      <c r="V337" s="380">
        <f>T337/T341</f>
        <v>5.3763440860215054E-4</v>
      </c>
      <c r="W337" s="380"/>
    </row>
    <row r="338" spans="1:240" ht="14.65" customHeight="1" x14ac:dyDescent="0.2">
      <c r="C338" s="362"/>
      <c r="D338" s="364"/>
      <c r="E338" s="365" t="s">
        <v>446</v>
      </c>
      <c r="F338" s="365"/>
      <c r="G338" s="365"/>
      <c r="H338" s="332">
        <v>0</v>
      </c>
      <c r="I338" s="332"/>
      <c r="J338" s="333">
        <f>H338/H341</f>
        <v>0</v>
      </c>
      <c r="K338" s="333"/>
      <c r="L338" s="334">
        <v>3</v>
      </c>
      <c r="M338" s="334"/>
      <c r="N338" s="335">
        <f>L338/L341</f>
        <v>5.7792332883837411E-4</v>
      </c>
      <c r="O338" s="335"/>
      <c r="P338" s="336">
        <v>0</v>
      </c>
      <c r="Q338" s="336"/>
      <c r="R338" s="337">
        <f>P338/P341</f>
        <v>0</v>
      </c>
      <c r="S338" s="337"/>
      <c r="T338" s="379">
        <f>H338+L338+P338</f>
        <v>3</v>
      </c>
      <c r="U338" s="379"/>
      <c r="V338" s="380">
        <f>T338/T341</f>
        <v>1.4662756598240469E-4</v>
      </c>
      <c r="W338" s="380"/>
    </row>
    <row r="339" spans="1:240" ht="14.65" customHeight="1" x14ac:dyDescent="0.2">
      <c r="C339" s="362"/>
      <c r="D339" s="364"/>
      <c r="E339" s="368" t="s">
        <v>401</v>
      </c>
      <c r="F339" s="368"/>
      <c r="G339" s="368"/>
      <c r="H339" s="332">
        <f>SUM(H335:H338)</f>
        <v>3206</v>
      </c>
      <c r="I339" s="332">
        <f>SUM(H339:H339)</f>
        <v>3206</v>
      </c>
      <c r="J339" s="333">
        <f>H339/H341</f>
        <v>0.21147757255936675</v>
      </c>
      <c r="K339" s="333"/>
      <c r="L339" s="334">
        <f>L335+L336+L337+L338</f>
        <v>1233</v>
      </c>
      <c r="M339" s="334">
        <f>SUM(L339:L339)</f>
        <v>1233</v>
      </c>
      <c r="N339" s="335">
        <f>L339/L341</f>
        <v>0.23752648815257177</v>
      </c>
      <c r="O339" s="335"/>
      <c r="P339" s="336">
        <v>30</v>
      </c>
      <c r="Q339" s="336"/>
      <c r="R339" s="337">
        <f>P339/P341</f>
        <v>0.27272727272727271</v>
      </c>
      <c r="S339" s="337"/>
      <c r="T339" s="379">
        <f>SUM(T335:T338)</f>
        <v>4468</v>
      </c>
      <c r="U339" s="379"/>
      <c r="V339" s="380">
        <f>T339/T341</f>
        <v>0.21837732160312806</v>
      </c>
      <c r="W339" s="380"/>
    </row>
    <row r="340" spans="1:240" ht="14.65" customHeight="1" x14ac:dyDescent="0.2">
      <c r="A340"/>
      <c r="C340" s="362"/>
      <c r="D340" s="364" t="s">
        <v>447</v>
      </c>
      <c r="E340" s="364"/>
      <c r="F340" s="364"/>
      <c r="G340" s="364"/>
      <c r="H340" s="332">
        <v>11954</v>
      </c>
      <c r="I340" s="332"/>
      <c r="J340" s="333">
        <f>H340/H341</f>
        <v>0.78852242744063328</v>
      </c>
      <c r="K340" s="333"/>
      <c r="L340" s="334">
        <v>3958</v>
      </c>
      <c r="M340" s="334"/>
      <c r="N340" s="335">
        <f>L340/L341</f>
        <v>0.76247351184742829</v>
      </c>
      <c r="O340" s="335"/>
      <c r="P340" s="336">
        <v>80</v>
      </c>
      <c r="Q340" s="336"/>
      <c r="R340" s="337">
        <f>P340/P341</f>
        <v>0.72727272727272729</v>
      </c>
      <c r="S340" s="337"/>
      <c r="T340" s="379">
        <f>H340+L340+P340</f>
        <v>15992</v>
      </c>
      <c r="U340" s="379"/>
      <c r="V340" s="380">
        <f>T340/T341</f>
        <v>0.78162267839687194</v>
      </c>
      <c r="W340" s="380"/>
    </row>
    <row r="341" spans="1:240" ht="15.75" customHeight="1" x14ac:dyDescent="0.2">
      <c r="A341"/>
      <c r="C341" s="341" t="s">
        <v>448</v>
      </c>
      <c r="D341" s="341"/>
      <c r="E341" s="341"/>
      <c r="F341" s="341"/>
      <c r="G341" s="341"/>
      <c r="H341" s="342">
        <f>H339+H340</f>
        <v>15160</v>
      </c>
      <c r="I341" s="342"/>
      <c r="J341" s="307">
        <f>H341/H341</f>
        <v>1</v>
      </c>
      <c r="K341" s="307"/>
      <c r="L341" s="342">
        <f>L339+L340</f>
        <v>5191</v>
      </c>
      <c r="M341" s="342"/>
      <c r="N341" s="307">
        <f>L341/L341</f>
        <v>1</v>
      </c>
      <c r="O341" s="307"/>
      <c r="P341" s="342">
        <f>P339+P340</f>
        <v>110</v>
      </c>
      <c r="Q341" s="342"/>
      <c r="R341" s="307">
        <f>P341/P341</f>
        <v>1</v>
      </c>
      <c r="S341" s="307"/>
      <c r="T341" s="381">
        <f>T339+T340</f>
        <v>20460</v>
      </c>
      <c r="U341" s="381"/>
      <c r="V341" s="382">
        <f>T341/T341</f>
        <v>1</v>
      </c>
      <c r="W341" s="382"/>
    </row>
    <row r="342" spans="1:240" x14ac:dyDescent="0.2">
      <c r="A342"/>
      <c r="B342"/>
      <c r="C342" s="281" t="s">
        <v>449</v>
      </c>
      <c r="D342" s="281"/>
      <c r="E342" s="281"/>
      <c r="F342" s="281"/>
      <c r="G342" s="281"/>
      <c r="H342" s="281">
        <f>SUM(H335:H339)</f>
        <v>6412</v>
      </c>
      <c r="I342" s="281">
        <f>SUM(I335:I339)</f>
        <v>3206</v>
      </c>
      <c r="J342" s="281"/>
      <c r="K342" s="281"/>
      <c r="L342" s="281">
        <f>SUM(L335:L339)</f>
        <v>2466</v>
      </c>
      <c r="M342" s="281">
        <f>SUM(M335:M339)</f>
        <v>1233</v>
      </c>
      <c r="N342" s="281"/>
      <c r="O342" s="281"/>
      <c r="P342" s="28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4" spans="1:240" ht="54" customHeight="1" x14ac:dyDescent="0.2">
      <c r="A344"/>
      <c r="B344"/>
      <c r="C344"/>
      <c r="D344" s="357" t="s">
        <v>450</v>
      </c>
      <c r="E344" s="357"/>
      <c r="F344" s="357"/>
      <c r="G344" s="357"/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7"/>
      <c r="X344" s="357"/>
      <c r="Y344" s="357"/>
      <c r="Z344" s="357"/>
      <c r="AA344" s="357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67.7" customHeight="1" x14ac:dyDescent="0.2">
      <c r="A345"/>
      <c r="B345"/>
      <c r="C345"/>
      <c r="D345" s="224" t="s">
        <v>404</v>
      </c>
      <c r="E345" s="213">
        <v>44081</v>
      </c>
      <c r="F345" s="213">
        <v>44082</v>
      </c>
      <c r="G345" s="213">
        <v>44083</v>
      </c>
      <c r="H345" s="213">
        <v>44084</v>
      </c>
      <c r="I345" s="213">
        <v>44085</v>
      </c>
      <c r="J345" s="213">
        <v>44086</v>
      </c>
      <c r="K345" s="213">
        <v>44087</v>
      </c>
      <c r="L345" s="213">
        <v>44088</v>
      </c>
      <c r="M345" s="213">
        <v>44089</v>
      </c>
      <c r="N345" s="213">
        <v>44090</v>
      </c>
      <c r="O345" s="213">
        <v>44091</v>
      </c>
      <c r="P345" s="213">
        <v>44092</v>
      </c>
      <c r="Q345" s="213">
        <v>44093</v>
      </c>
      <c r="R345" s="213">
        <v>44094</v>
      </c>
      <c r="S345" s="213">
        <v>44095</v>
      </c>
      <c r="T345" s="213">
        <v>44096</v>
      </c>
      <c r="U345" s="213">
        <v>44097</v>
      </c>
      <c r="V345" s="213">
        <v>44098</v>
      </c>
      <c r="W345" s="213">
        <v>44099</v>
      </c>
      <c r="X345" s="213">
        <v>44100</v>
      </c>
      <c r="Y345" s="226">
        <v>44101</v>
      </c>
      <c r="Z345" s="226">
        <v>44102</v>
      </c>
      <c r="AA345" s="226">
        <v>44103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/>
      <c r="D346" s="227" t="s">
        <v>451</v>
      </c>
      <c r="E346" s="215">
        <v>945</v>
      </c>
      <c r="F346" s="215">
        <v>942</v>
      </c>
      <c r="G346" s="215">
        <v>935</v>
      </c>
      <c r="H346" s="215">
        <v>962</v>
      </c>
      <c r="I346" s="215">
        <v>967</v>
      </c>
      <c r="J346" s="215">
        <v>964</v>
      </c>
      <c r="K346" s="215">
        <v>978</v>
      </c>
      <c r="L346" s="215">
        <v>994</v>
      </c>
      <c r="M346" s="215">
        <v>952</v>
      </c>
      <c r="N346" s="215">
        <v>952</v>
      </c>
      <c r="O346" s="215">
        <v>956</v>
      </c>
      <c r="P346" s="215">
        <v>956</v>
      </c>
      <c r="Q346" s="215">
        <v>959</v>
      </c>
      <c r="R346" s="215">
        <v>936</v>
      </c>
      <c r="S346" s="215">
        <v>944</v>
      </c>
      <c r="T346" s="215">
        <v>922</v>
      </c>
      <c r="U346" s="215">
        <v>945</v>
      </c>
      <c r="V346" s="215">
        <v>935</v>
      </c>
      <c r="W346" s="215">
        <v>912</v>
      </c>
      <c r="X346" s="215">
        <v>888</v>
      </c>
      <c r="Y346" s="228">
        <v>4439</v>
      </c>
      <c r="Z346" s="228">
        <v>4464</v>
      </c>
      <c r="AA346" s="228">
        <v>4468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ht="15" x14ac:dyDescent="0.2">
      <c r="A347"/>
      <c r="B347"/>
      <c r="C347"/>
      <c r="D347" s="229" t="s">
        <v>452</v>
      </c>
      <c r="E347" s="217">
        <v>1354</v>
      </c>
      <c r="F347" s="217">
        <v>1356</v>
      </c>
      <c r="G347" s="217">
        <v>1301</v>
      </c>
      <c r="H347" s="217">
        <v>1268</v>
      </c>
      <c r="I347" s="217">
        <v>1263</v>
      </c>
      <c r="J347" s="217">
        <v>1279</v>
      </c>
      <c r="K347" s="217">
        <v>1257</v>
      </c>
      <c r="L347" s="217">
        <v>1216</v>
      </c>
      <c r="M347" s="217">
        <v>1202</v>
      </c>
      <c r="N347" s="217">
        <v>1155</v>
      </c>
      <c r="O347" s="217">
        <v>1173</v>
      </c>
      <c r="P347" s="217">
        <v>1179</v>
      </c>
      <c r="Q347" s="217">
        <v>1161</v>
      </c>
      <c r="R347" s="217">
        <v>1130</v>
      </c>
      <c r="S347" s="217">
        <v>1131</v>
      </c>
      <c r="T347" s="217">
        <v>1085</v>
      </c>
      <c r="U347" s="217">
        <v>1064</v>
      </c>
      <c r="V347" s="217">
        <v>1029</v>
      </c>
      <c r="W347" s="217">
        <v>1039</v>
      </c>
      <c r="X347" s="217">
        <v>1019</v>
      </c>
      <c r="Y347" s="230">
        <v>15929</v>
      </c>
      <c r="Z347" s="230">
        <v>15984</v>
      </c>
      <c r="AA347" s="230">
        <v>15992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ht="15" x14ac:dyDescent="0.2">
      <c r="A348"/>
      <c r="B348"/>
      <c r="C348" s="16"/>
      <c r="D348" s="231" t="s">
        <v>453</v>
      </c>
      <c r="E348" s="219">
        <f t="shared" ref="E348:AA348" si="10">SUM(E346:E347)</f>
        <v>2299</v>
      </c>
      <c r="F348" s="219">
        <f t="shared" si="10"/>
        <v>2298</v>
      </c>
      <c r="G348" s="219">
        <f t="shared" si="10"/>
        <v>2236</v>
      </c>
      <c r="H348" s="219">
        <f t="shared" si="10"/>
        <v>2230</v>
      </c>
      <c r="I348" s="219">
        <f t="shared" si="10"/>
        <v>2230</v>
      </c>
      <c r="J348" s="219">
        <f t="shared" si="10"/>
        <v>2243</v>
      </c>
      <c r="K348" s="219">
        <f t="shared" si="10"/>
        <v>2235</v>
      </c>
      <c r="L348" s="219">
        <f t="shared" si="10"/>
        <v>2210</v>
      </c>
      <c r="M348" s="219">
        <f t="shared" si="10"/>
        <v>2154</v>
      </c>
      <c r="N348" s="219">
        <f t="shared" si="10"/>
        <v>2107</v>
      </c>
      <c r="O348" s="219">
        <f t="shared" si="10"/>
        <v>2129</v>
      </c>
      <c r="P348" s="219">
        <f t="shared" si="10"/>
        <v>2135</v>
      </c>
      <c r="Q348" s="219">
        <f t="shared" si="10"/>
        <v>2120</v>
      </c>
      <c r="R348" s="219">
        <f t="shared" si="10"/>
        <v>2066</v>
      </c>
      <c r="S348" s="219">
        <f t="shared" si="10"/>
        <v>2075</v>
      </c>
      <c r="T348" s="219">
        <f t="shared" si="10"/>
        <v>2007</v>
      </c>
      <c r="U348" s="219">
        <f t="shared" si="10"/>
        <v>2009</v>
      </c>
      <c r="V348" s="219">
        <f t="shared" si="10"/>
        <v>1964</v>
      </c>
      <c r="W348" s="219">
        <f t="shared" si="10"/>
        <v>1951</v>
      </c>
      <c r="X348" s="219">
        <f t="shared" si="10"/>
        <v>1907</v>
      </c>
      <c r="Y348" s="233">
        <f t="shared" si="10"/>
        <v>20368</v>
      </c>
      <c r="Z348" s="233">
        <f t="shared" si="10"/>
        <v>20448</v>
      </c>
      <c r="AA348" s="233">
        <f t="shared" si="10"/>
        <v>20460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 s="16"/>
      <c r="D349" s="303" t="s">
        <v>454</v>
      </c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x14ac:dyDescent="0.2">
      <c r="A350"/>
      <c r="B350"/>
      <c r="C350" s="16"/>
      <c r="D350" s="303" t="s">
        <v>455</v>
      </c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O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B352"/>
      <c r="C352"/>
      <c r="D352" s="383" t="s">
        <v>456</v>
      </c>
      <c r="E352" s="383"/>
      <c r="F352" s="383"/>
      <c r="G352" s="383"/>
      <c r="H352" s="383"/>
      <c r="I352" s="383"/>
      <c r="J352" s="383"/>
      <c r="K352" s="383"/>
      <c r="L352" s="384" t="s">
        <v>457</v>
      </c>
      <c r="M352" s="384"/>
      <c r="N352" s="384"/>
      <c r="O352" s="384"/>
      <c r="P352" s="384"/>
      <c r="Q352" s="384"/>
      <c r="R352" s="384"/>
      <c r="S352" s="384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</row>
    <row r="353" spans="2:240" ht="25.5" customHeight="1" x14ac:dyDescent="0.2">
      <c r="B353"/>
      <c r="C353"/>
      <c r="D353" s="383"/>
      <c r="E353" s="383"/>
      <c r="F353" s="383"/>
      <c r="G353" s="383"/>
      <c r="H353" s="383"/>
      <c r="I353" s="383"/>
      <c r="J353" s="383"/>
      <c r="K353" s="383"/>
      <c r="L353" s="347" t="s">
        <v>513</v>
      </c>
      <c r="M353" s="347"/>
      <c r="N353" s="347"/>
      <c r="O353" s="347"/>
      <c r="P353" s="385" t="s">
        <v>458</v>
      </c>
      <c r="Q353" s="385"/>
      <c r="R353" s="385"/>
      <c r="S353" s="38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</row>
    <row r="354" spans="2:240" ht="14.65" customHeight="1" x14ac:dyDescent="0.2">
      <c r="D354" s="386" t="s">
        <v>403</v>
      </c>
      <c r="E354" s="386"/>
      <c r="F354" s="386"/>
      <c r="G354" s="386"/>
      <c r="H354" s="387" t="s">
        <v>404</v>
      </c>
      <c r="I354" s="387"/>
      <c r="J354" s="387"/>
      <c r="K354" s="387"/>
      <c r="L354" s="388" t="s">
        <v>514</v>
      </c>
      <c r="M354" s="388" t="s">
        <v>515</v>
      </c>
      <c r="N354" s="388" t="s">
        <v>407</v>
      </c>
      <c r="O354" s="388" t="s">
        <v>516</v>
      </c>
      <c r="P354" s="388" t="s">
        <v>514</v>
      </c>
      <c r="Q354" s="388" t="s">
        <v>515</v>
      </c>
      <c r="R354" s="388" t="s">
        <v>407</v>
      </c>
      <c r="S354" s="389" t="s">
        <v>516</v>
      </c>
    </row>
    <row r="355" spans="2:240" x14ac:dyDescent="0.2">
      <c r="D355" s="386"/>
      <c r="E355" s="386"/>
      <c r="F355" s="386"/>
      <c r="G355" s="386"/>
      <c r="H355" s="390" t="s">
        <v>517</v>
      </c>
      <c r="I355" s="390"/>
      <c r="J355" s="390"/>
      <c r="K355" s="390"/>
      <c r="L355" s="388"/>
      <c r="M355" s="388"/>
      <c r="N355" s="388"/>
      <c r="O355" s="388"/>
      <c r="P355" s="388"/>
      <c r="Q355" s="388"/>
      <c r="R355" s="388"/>
      <c r="S355" s="389"/>
    </row>
    <row r="356" spans="2:240" ht="17.100000000000001" customHeight="1" x14ac:dyDescent="0.2">
      <c r="D356" s="391" t="s">
        <v>397</v>
      </c>
      <c r="E356" s="391"/>
      <c r="F356" s="391"/>
      <c r="G356" s="391"/>
      <c r="H356" s="392" t="s">
        <v>452</v>
      </c>
      <c r="I356" s="392"/>
      <c r="J356" s="392"/>
      <c r="K356" s="392"/>
      <c r="L356" s="243">
        <v>10.58</v>
      </c>
      <c r="M356" s="244">
        <v>6.45</v>
      </c>
      <c r="N356" s="244">
        <v>3.62</v>
      </c>
      <c r="O356" s="245">
        <v>3.54</v>
      </c>
      <c r="P356" s="244">
        <v>7.12</v>
      </c>
      <c r="Q356" s="244">
        <v>6.04</v>
      </c>
      <c r="R356" s="244">
        <v>3.45</v>
      </c>
      <c r="S356" s="245">
        <v>1.75</v>
      </c>
    </row>
    <row r="357" spans="2:240" ht="17.100000000000001" customHeight="1" x14ac:dyDescent="0.2">
      <c r="D357" s="391"/>
      <c r="E357" s="391"/>
      <c r="F357" s="391"/>
      <c r="G357" s="391"/>
      <c r="H357" s="393" t="s">
        <v>518</v>
      </c>
      <c r="I357" s="393"/>
      <c r="J357" s="393"/>
      <c r="K357" s="393"/>
      <c r="L357" s="246">
        <v>11.16</v>
      </c>
      <c r="M357" s="247">
        <v>7.95</v>
      </c>
      <c r="N357" s="247">
        <v>20</v>
      </c>
      <c r="O357" s="248">
        <v>0</v>
      </c>
      <c r="P357" s="247">
        <v>12.75</v>
      </c>
      <c r="Q357" s="247">
        <v>8.5399999999999991</v>
      </c>
      <c r="R357" s="247">
        <v>20</v>
      </c>
      <c r="S357" s="248">
        <v>0</v>
      </c>
    </row>
    <row r="358" spans="2:240" ht="17.100000000000001" customHeight="1" x14ac:dyDescent="0.2">
      <c r="D358" s="394" t="s">
        <v>398</v>
      </c>
      <c r="E358" s="394"/>
      <c r="F358" s="394"/>
      <c r="G358" s="394"/>
      <c r="H358" s="395" t="s">
        <v>452</v>
      </c>
      <c r="I358" s="395"/>
      <c r="J358" s="395"/>
      <c r="K358" s="395"/>
      <c r="L358" s="249">
        <v>9.25</v>
      </c>
      <c r="M358" s="250">
        <v>6.08</v>
      </c>
      <c r="N358" s="250">
        <v>5.87</v>
      </c>
      <c r="O358" s="251">
        <v>4.75</v>
      </c>
      <c r="P358" s="250">
        <v>12.16</v>
      </c>
      <c r="Q358" s="250">
        <v>6.08</v>
      </c>
      <c r="R358" s="250">
        <v>5.04</v>
      </c>
      <c r="S358" s="251">
        <v>10.62</v>
      </c>
    </row>
    <row r="359" spans="2:240" ht="17.100000000000001" customHeight="1" x14ac:dyDescent="0.2">
      <c r="D359" s="394"/>
      <c r="E359" s="394"/>
      <c r="F359" s="394"/>
      <c r="G359" s="394"/>
      <c r="H359" s="395" t="s">
        <v>518</v>
      </c>
      <c r="I359" s="395"/>
      <c r="J359" s="395"/>
      <c r="K359" s="395"/>
      <c r="L359" s="249">
        <v>10.45</v>
      </c>
      <c r="M359" s="250">
        <v>8.1999999999999993</v>
      </c>
      <c r="N359" s="250">
        <v>0</v>
      </c>
      <c r="O359" s="251">
        <v>0</v>
      </c>
      <c r="P359" s="250">
        <v>12.95</v>
      </c>
      <c r="Q359" s="250">
        <v>8.1999999999999993</v>
      </c>
      <c r="R359" s="250">
        <v>0</v>
      </c>
      <c r="S359" s="251">
        <v>0</v>
      </c>
    </row>
    <row r="360" spans="2:240" ht="17.100000000000001" customHeight="1" x14ac:dyDescent="0.2">
      <c r="D360" s="396" t="s">
        <v>399</v>
      </c>
      <c r="E360" s="396"/>
      <c r="F360" s="396"/>
      <c r="G360" s="396"/>
      <c r="H360" s="397" t="s">
        <v>452</v>
      </c>
      <c r="I360" s="397"/>
      <c r="J360" s="397"/>
      <c r="K360" s="397"/>
      <c r="L360" s="252">
        <v>9.0399999999999991</v>
      </c>
      <c r="M360" s="253">
        <v>5.62</v>
      </c>
      <c r="N360" s="253">
        <v>2.7</v>
      </c>
      <c r="O360" s="254">
        <v>2.29</v>
      </c>
      <c r="P360" s="253">
        <v>11.37</v>
      </c>
      <c r="Q360" s="253">
        <v>6.62</v>
      </c>
      <c r="R360" s="253">
        <v>7.58</v>
      </c>
      <c r="S360" s="254">
        <v>5.79</v>
      </c>
    </row>
    <row r="361" spans="2:240" ht="17.100000000000001" customHeight="1" x14ac:dyDescent="0.2">
      <c r="D361" s="396"/>
      <c r="E361" s="396"/>
      <c r="F361" s="396"/>
      <c r="G361" s="396"/>
      <c r="H361" s="398" t="s">
        <v>518</v>
      </c>
      <c r="I361" s="398"/>
      <c r="J361" s="398"/>
      <c r="K361" s="398"/>
      <c r="L361" s="255">
        <v>9.8699999999999992</v>
      </c>
      <c r="M361" s="256">
        <v>3.87</v>
      </c>
      <c r="N361" s="256">
        <v>1.79</v>
      </c>
      <c r="O361" s="257">
        <v>0</v>
      </c>
      <c r="P361" s="256">
        <v>12.16</v>
      </c>
      <c r="Q361" s="256">
        <v>8.3699999999999992</v>
      </c>
      <c r="R361" s="256">
        <v>0</v>
      </c>
      <c r="S361" s="257">
        <v>0</v>
      </c>
    </row>
    <row r="362" spans="2:240" ht="17.100000000000001" customHeight="1" x14ac:dyDescent="0.2">
      <c r="D362" s="399" t="s">
        <v>400</v>
      </c>
      <c r="E362" s="399"/>
      <c r="F362" s="399"/>
      <c r="G362" s="399"/>
      <c r="H362" s="400" t="s">
        <v>452</v>
      </c>
      <c r="I362" s="400"/>
      <c r="J362" s="400"/>
      <c r="K362" s="400"/>
      <c r="L362" s="258">
        <v>7.58</v>
      </c>
      <c r="M362" s="259">
        <v>5.04</v>
      </c>
      <c r="N362" s="259">
        <v>3.45</v>
      </c>
      <c r="O362" s="260">
        <v>3.66</v>
      </c>
      <c r="P362" s="259">
        <v>9.6199999999999992</v>
      </c>
      <c r="Q362" s="259">
        <v>6.83</v>
      </c>
      <c r="R362" s="259">
        <v>7.62</v>
      </c>
      <c r="S362" s="260">
        <v>2.66</v>
      </c>
    </row>
    <row r="363" spans="2:240" ht="17.100000000000001" customHeight="1" x14ac:dyDescent="0.2">
      <c r="D363" s="399"/>
      <c r="E363" s="399"/>
      <c r="F363" s="399"/>
      <c r="G363" s="399"/>
      <c r="H363" s="401" t="s">
        <v>518</v>
      </c>
      <c r="I363" s="401"/>
      <c r="J363" s="401"/>
      <c r="K363" s="401"/>
      <c r="L363" s="261">
        <v>9.25</v>
      </c>
      <c r="M363" s="262">
        <v>4.87</v>
      </c>
      <c r="N363" s="262">
        <v>0</v>
      </c>
      <c r="O363" s="263">
        <v>0</v>
      </c>
      <c r="P363" s="262">
        <v>10.29</v>
      </c>
      <c r="Q363" s="262">
        <v>6.45</v>
      </c>
      <c r="R363" s="262">
        <v>0</v>
      </c>
      <c r="S363" s="263">
        <v>0</v>
      </c>
    </row>
    <row r="364" spans="2:240" ht="17.100000000000001" customHeight="1" x14ac:dyDescent="0.2">
      <c r="D364" s="402" t="s">
        <v>409</v>
      </c>
      <c r="E364" s="402"/>
      <c r="F364" s="402"/>
      <c r="G364" s="402"/>
      <c r="H364" s="403" t="s">
        <v>452</v>
      </c>
      <c r="I364" s="403"/>
      <c r="J364" s="403"/>
      <c r="K364" s="403"/>
      <c r="L364" s="264">
        <v>9.16</v>
      </c>
      <c r="M364" s="265">
        <v>5.91</v>
      </c>
      <c r="N364" s="265">
        <v>3.62</v>
      </c>
      <c r="O364" s="266">
        <v>3.16</v>
      </c>
      <c r="P364" s="265">
        <v>11.25</v>
      </c>
      <c r="Q364" s="265">
        <v>6.33</v>
      </c>
      <c r="R364" s="265">
        <v>3.45</v>
      </c>
      <c r="S364" s="266">
        <v>6.7</v>
      </c>
    </row>
    <row r="365" spans="2:240" ht="17.100000000000001" customHeight="1" x14ac:dyDescent="0.2">
      <c r="D365" s="402"/>
      <c r="E365" s="402"/>
      <c r="F365" s="402"/>
      <c r="G365" s="402"/>
      <c r="H365" s="404" t="s">
        <v>518</v>
      </c>
      <c r="I365" s="404"/>
      <c r="J365" s="404"/>
      <c r="K365" s="404"/>
      <c r="L365" s="267">
        <v>10.41</v>
      </c>
      <c r="M365" s="268">
        <v>6.54</v>
      </c>
      <c r="N365" s="268">
        <v>1.79</v>
      </c>
      <c r="O365" s="269">
        <v>0</v>
      </c>
      <c r="P365" s="268">
        <v>12.16</v>
      </c>
      <c r="Q365" s="268">
        <v>8.0399999999999991</v>
      </c>
      <c r="R365" s="268">
        <v>0</v>
      </c>
      <c r="S365" s="269">
        <v>0</v>
      </c>
    </row>
    <row r="366" spans="2:240" x14ac:dyDescent="0.2">
      <c r="D366" s="15" t="s">
        <v>463</v>
      </c>
    </row>
    <row r="367" spans="2:240" x14ac:dyDescent="0.2">
      <c r="D367" s="15" t="s">
        <v>519</v>
      </c>
    </row>
    <row r="368" spans="2:240" ht="25.5" customHeight="1" x14ac:dyDescent="0.2">
      <c r="E368" s="369" t="s">
        <v>494</v>
      </c>
      <c r="F368" s="369"/>
      <c r="G368" s="369"/>
      <c r="H368" s="369"/>
      <c r="I368" s="36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</row>
    <row r="369" spans="3:19" ht="26.25" customHeight="1" x14ac:dyDescent="0.2">
      <c r="E369" s="370" t="s">
        <v>495</v>
      </c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</row>
    <row r="370" spans="3:19" x14ac:dyDescent="0.2">
      <c r="E370" s="371" t="s">
        <v>468</v>
      </c>
      <c r="F370" s="371"/>
      <c r="G370" s="371"/>
      <c r="H370" s="371"/>
      <c r="I370" s="371"/>
      <c r="J370" s="371"/>
      <c r="K370" s="359" t="s">
        <v>439</v>
      </c>
      <c r="L370" s="359"/>
      <c r="M370" s="359"/>
      <c r="N370" s="359"/>
      <c r="O370" s="359"/>
      <c r="P370" s="372" t="s">
        <v>440</v>
      </c>
      <c r="Q370" s="372"/>
      <c r="R370" s="372"/>
      <c r="S370" s="372"/>
    </row>
    <row r="371" spans="3:19" x14ac:dyDescent="0.2">
      <c r="E371" s="373" t="s">
        <v>469</v>
      </c>
      <c r="F371" s="373"/>
      <c r="G371" s="373"/>
      <c r="H371" s="373"/>
      <c r="I371" s="373"/>
      <c r="J371" s="373"/>
      <c r="K371" s="374">
        <v>8999</v>
      </c>
      <c r="L371" s="374"/>
      <c r="M371" s="374"/>
      <c r="N371" s="374"/>
      <c r="O371" s="374"/>
      <c r="P371" s="375">
        <f>K371/K379</f>
        <v>0.59364074147371204</v>
      </c>
      <c r="Q371" s="375"/>
      <c r="R371" s="375"/>
      <c r="S371" s="375">
        <f t="shared" ref="S371:S379" si="11">SUM(P371:R371)</f>
        <v>0.59364074147371204</v>
      </c>
    </row>
    <row r="372" spans="3:19" x14ac:dyDescent="0.2">
      <c r="E372" s="373" t="s">
        <v>470</v>
      </c>
      <c r="F372" s="373"/>
      <c r="G372" s="373"/>
      <c r="H372" s="373"/>
      <c r="I372" s="373"/>
      <c r="J372" s="373"/>
      <c r="K372" s="374">
        <v>1835</v>
      </c>
      <c r="L372" s="374"/>
      <c r="M372" s="374"/>
      <c r="N372" s="374"/>
      <c r="O372" s="374"/>
      <c r="P372" s="375">
        <f>K372/K379</f>
        <v>0.1210502012006069</v>
      </c>
      <c r="Q372" s="375"/>
      <c r="R372" s="375"/>
      <c r="S372" s="375">
        <f t="shared" si="11"/>
        <v>0.1210502012006069</v>
      </c>
    </row>
    <row r="373" spans="3:19" x14ac:dyDescent="0.2">
      <c r="E373" s="373" t="s">
        <v>471</v>
      </c>
      <c r="F373" s="373"/>
      <c r="G373" s="373"/>
      <c r="H373" s="373"/>
      <c r="I373" s="373"/>
      <c r="J373" s="373"/>
      <c r="K373" s="374">
        <v>1056</v>
      </c>
      <c r="L373" s="374"/>
      <c r="M373" s="374"/>
      <c r="N373" s="374"/>
      <c r="O373" s="374"/>
      <c r="P373" s="375">
        <f>K373/K379</f>
        <v>6.9661587175935083E-2</v>
      </c>
      <c r="Q373" s="375"/>
      <c r="R373" s="375"/>
      <c r="S373" s="375">
        <f t="shared" si="11"/>
        <v>6.9661587175935083E-2</v>
      </c>
    </row>
    <row r="374" spans="3:19" x14ac:dyDescent="0.2">
      <c r="E374" s="373" t="s">
        <v>472</v>
      </c>
      <c r="F374" s="373"/>
      <c r="G374" s="373"/>
      <c r="H374" s="373"/>
      <c r="I374" s="373"/>
      <c r="J374" s="373"/>
      <c r="K374" s="374">
        <v>795</v>
      </c>
      <c r="L374" s="374"/>
      <c r="M374" s="374"/>
      <c r="N374" s="374"/>
      <c r="O374" s="374"/>
      <c r="P374" s="375">
        <f>K374/K379</f>
        <v>5.2444092618246584E-2</v>
      </c>
      <c r="Q374" s="375"/>
      <c r="R374" s="375"/>
      <c r="S374" s="375">
        <f t="shared" si="11"/>
        <v>5.2444092618246584E-2</v>
      </c>
    </row>
    <row r="375" spans="3:19" x14ac:dyDescent="0.2">
      <c r="E375" s="373" t="s">
        <v>473</v>
      </c>
      <c r="F375" s="373"/>
      <c r="G375" s="373"/>
      <c r="H375" s="373"/>
      <c r="I375" s="373"/>
      <c r="J375" s="373"/>
      <c r="K375" s="374">
        <v>692</v>
      </c>
      <c r="L375" s="374"/>
      <c r="M375" s="374"/>
      <c r="N375" s="374"/>
      <c r="O375" s="374"/>
      <c r="P375" s="375">
        <f>K375/K379</f>
        <v>4.5649449172108982E-2</v>
      </c>
      <c r="Q375" s="375"/>
      <c r="R375" s="375"/>
      <c r="S375" s="375">
        <f t="shared" si="11"/>
        <v>4.5649449172108982E-2</v>
      </c>
    </row>
    <row r="376" spans="3:19" x14ac:dyDescent="0.2">
      <c r="E376" s="373" t="s">
        <v>474</v>
      </c>
      <c r="F376" s="373"/>
      <c r="G376" s="373"/>
      <c r="H376" s="373"/>
      <c r="I376" s="373"/>
      <c r="J376" s="373"/>
      <c r="K376" s="374">
        <v>586</v>
      </c>
      <c r="L376" s="374"/>
      <c r="M376" s="374"/>
      <c r="N376" s="374"/>
      <c r="O376" s="374"/>
      <c r="P376" s="375">
        <f>K376/K379</f>
        <v>3.8656903489676098E-2</v>
      </c>
      <c r="Q376" s="375"/>
      <c r="R376" s="375"/>
      <c r="S376" s="375">
        <f t="shared" si="11"/>
        <v>3.8656903489676098E-2</v>
      </c>
    </row>
    <row r="377" spans="3:19" x14ac:dyDescent="0.2">
      <c r="E377" s="373" t="s">
        <v>505</v>
      </c>
      <c r="F377" s="373"/>
      <c r="G377" s="373"/>
      <c r="H377" s="373"/>
      <c r="I377" s="373"/>
      <c r="J377" s="373"/>
      <c r="K377" s="374">
        <f>389+184+106+78+77+75</f>
        <v>909</v>
      </c>
      <c r="L377" s="374"/>
      <c r="M377" s="374"/>
      <c r="N377" s="374"/>
      <c r="O377" s="374"/>
      <c r="P377" s="375">
        <f>K377/K379</f>
        <v>5.9964377597466853E-2</v>
      </c>
      <c r="Q377" s="375"/>
      <c r="R377" s="375"/>
      <c r="S377" s="375">
        <f t="shared" si="11"/>
        <v>5.9964377597466853E-2</v>
      </c>
    </row>
    <row r="378" spans="3:19" x14ac:dyDescent="0.2">
      <c r="E378" s="373" t="s">
        <v>476</v>
      </c>
      <c r="F378" s="373"/>
      <c r="G378" s="373"/>
      <c r="H378" s="373"/>
      <c r="I378" s="373"/>
      <c r="J378" s="373"/>
      <c r="K378" s="374">
        <f>15159-14872</f>
        <v>287</v>
      </c>
      <c r="L378" s="374"/>
      <c r="M378" s="374"/>
      <c r="N378" s="374"/>
      <c r="O378" s="374"/>
      <c r="P378" s="375">
        <f>K378/K379</f>
        <v>1.893264727224751E-2</v>
      </c>
      <c r="Q378" s="375"/>
      <c r="R378" s="375"/>
      <c r="S378" s="375">
        <f t="shared" si="11"/>
        <v>1.893264727224751E-2</v>
      </c>
    </row>
    <row r="379" spans="3:19" x14ac:dyDescent="0.2">
      <c r="E379" s="376" t="s">
        <v>401</v>
      </c>
      <c r="F379" s="376"/>
      <c r="G379" s="376"/>
      <c r="H379" s="376"/>
      <c r="I379" s="376"/>
      <c r="J379" s="376"/>
      <c r="K379" s="377">
        <f>K371+K372+K373+K374+K375+K376+K377+K378</f>
        <v>15159</v>
      </c>
      <c r="L379" s="377"/>
      <c r="M379" s="377"/>
      <c r="N379" s="377"/>
      <c r="O379" s="377">
        <f>SUM(K379:N379)</f>
        <v>15159</v>
      </c>
      <c r="P379" s="378">
        <f>SUM(P371:P378)</f>
        <v>1</v>
      </c>
      <c r="Q379" s="378"/>
      <c r="R379" s="378"/>
      <c r="S379" s="378">
        <f t="shared" si="11"/>
        <v>1</v>
      </c>
    </row>
    <row r="380" spans="3:19" x14ac:dyDescent="0.2">
      <c r="E380" s="239" t="s">
        <v>477</v>
      </c>
      <c r="F380" s="239"/>
      <c r="G380" s="239"/>
      <c r="H380" s="240"/>
      <c r="I380" s="241"/>
      <c r="J380" s="241"/>
      <c r="K380" s="241"/>
      <c r="L380" s="241"/>
      <c r="M380" s="241"/>
      <c r="N380" s="241"/>
    </row>
    <row r="381" spans="3:19" x14ac:dyDescent="0.2">
      <c r="E381" s="239" t="s">
        <v>478</v>
      </c>
      <c r="F381" s="239"/>
      <c r="G381" s="239"/>
      <c r="H381" s="240"/>
      <c r="I381" s="241"/>
      <c r="J381" s="241"/>
      <c r="K381" s="241"/>
      <c r="L381" s="241"/>
      <c r="M381" s="241"/>
      <c r="N381" s="241"/>
    </row>
    <row r="382" spans="3:19" x14ac:dyDescent="0.2">
      <c r="C382"/>
      <c r="E382" s="242" t="s">
        <v>506</v>
      </c>
    </row>
  </sheetData>
  <mergeCells count="279">
    <mergeCell ref="E377:J377"/>
    <mergeCell ref="K377:O377"/>
    <mergeCell ref="P377:S377"/>
    <mergeCell ref="E378:J378"/>
    <mergeCell ref="K378:O378"/>
    <mergeCell ref="P378:S378"/>
    <mergeCell ref="E379:J379"/>
    <mergeCell ref="K379:O379"/>
    <mergeCell ref="P379:S379"/>
    <mergeCell ref="E374:J374"/>
    <mergeCell ref="K374:O374"/>
    <mergeCell ref="P374:S374"/>
    <mergeCell ref="E375:J375"/>
    <mergeCell ref="K375:O375"/>
    <mergeCell ref="P375:S375"/>
    <mergeCell ref="E376:J376"/>
    <mergeCell ref="K376:O376"/>
    <mergeCell ref="P376:S376"/>
    <mergeCell ref="E371:J371"/>
    <mergeCell ref="K371:O371"/>
    <mergeCell ref="P371:S371"/>
    <mergeCell ref="E372:J372"/>
    <mergeCell ref="K372:O372"/>
    <mergeCell ref="P372:S372"/>
    <mergeCell ref="E373:J373"/>
    <mergeCell ref="K373:O373"/>
    <mergeCell ref="P373:S373"/>
    <mergeCell ref="D362:G363"/>
    <mergeCell ref="H362:K362"/>
    <mergeCell ref="H363:K363"/>
    <mergeCell ref="D364:G365"/>
    <mergeCell ref="H364:K364"/>
    <mergeCell ref="H365:K365"/>
    <mergeCell ref="E368:S368"/>
    <mergeCell ref="E369:S369"/>
    <mergeCell ref="E370:J370"/>
    <mergeCell ref="K370:O370"/>
    <mergeCell ref="P370:S370"/>
    <mergeCell ref="D356:G357"/>
    <mergeCell ref="H356:K356"/>
    <mergeCell ref="H357:K357"/>
    <mergeCell ref="D358:G359"/>
    <mergeCell ref="H358:K358"/>
    <mergeCell ref="H359:K359"/>
    <mergeCell ref="D360:G361"/>
    <mergeCell ref="H360:K360"/>
    <mergeCell ref="H361:K361"/>
    <mergeCell ref="C342:P342"/>
    <mergeCell ref="D344:AA344"/>
    <mergeCell ref="D349:Z349"/>
    <mergeCell ref="D350:Z350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H355:K355"/>
    <mergeCell ref="C341:G341"/>
    <mergeCell ref="H341:I341"/>
    <mergeCell ref="J341:K341"/>
    <mergeCell ref="L341:M341"/>
    <mergeCell ref="N341:O341"/>
    <mergeCell ref="P341:Q341"/>
    <mergeCell ref="R341:S341"/>
    <mergeCell ref="T341:U341"/>
    <mergeCell ref="V341:W341"/>
    <mergeCell ref="T339:U339"/>
    <mergeCell ref="V339:W339"/>
    <mergeCell ref="D340:G340"/>
    <mergeCell ref="H340:I340"/>
    <mergeCell ref="J340:K340"/>
    <mergeCell ref="L340:M340"/>
    <mergeCell ref="N340:O340"/>
    <mergeCell ref="P340:Q340"/>
    <mergeCell ref="R340:S340"/>
    <mergeCell ref="T340:U340"/>
    <mergeCell ref="V340:W340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C335:C340"/>
    <mergeCell ref="D335:D339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E339:G339"/>
    <mergeCell ref="H339:I339"/>
    <mergeCell ref="J339:K339"/>
    <mergeCell ref="L339:M339"/>
    <mergeCell ref="N339:O339"/>
    <mergeCell ref="P339:Q339"/>
    <mergeCell ref="R339:S339"/>
    <mergeCell ref="D319:M319"/>
    <mergeCell ref="D320:D321"/>
    <mergeCell ref="E320:G320"/>
    <mergeCell ref="H320:J320"/>
    <mergeCell ref="K320:M320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H308:I308"/>
    <mergeCell ref="H310:I310"/>
    <mergeCell ref="H311:I311"/>
    <mergeCell ref="H312:I312"/>
    <mergeCell ref="H313:I313"/>
    <mergeCell ref="H314:I314"/>
    <mergeCell ref="H315:I315"/>
    <mergeCell ref="A317:N317"/>
    <mergeCell ref="A318:K318"/>
    <mergeCell ref="C291:C294"/>
    <mergeCell ref="C295:C298"/>
    <mergeCell ref="C299:D299"/>
    <mergeCell ref="H303:I303"/>
    <mergeCell ref="H304:I304"/>
    <mergeCell ref="M304:N304"/>
    <mergeCell ref="H305:I305"/>
    <mergeCell ref="H306:I306"/>
    <mergeCell ref="H307:I307"/>
    <mergeCell ref="A268:D268"/>
    <mergeCell ref="A269:D269"/>
    <mergeCell ref="A270:D270"/>
    <mergeCell ref="A271:D271"/>
    <mergeCell ref="A272:D272"/>
    <mergeCell ref="C274:AA277"/>
    <mergeCell ref="C279:C282"/>
    <mergeCell ref="C283:C286"/>
    <mergeCell ref="C287:C290"/>
    <mergeCell ref="A256:D256"/>
    <mergeCell ref="A257:D257"/>
    <mergeCell ref="A258:D258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A243:D243"/>
    <mergeCell ref="A244:D244"/>
    <mergeCell ref="A245:N245"/>
    <mergeCell ref="A247:X247"/>
    <mergeCell ref="A248:X248"/>
    <mergeCell ref="A249:X249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I254:L254"/>
    <mergeCell ref="M254:P254"/>
    <mergeCell ref="Q254:T254"/>
    <mergeCell ref="A181:D181"/>
    <mergeCell ref="A182:A242"/>
    <mergeCell ref="B182:B187"/>
    <mergeCell ref="C186:C187"/>
    <mergeCell ref="B188:B209"/>
    <mergeCell ref="C188:C196"/>
    <mergeCell ref="C202:C203"/>
    <mergeCell ref="B210:B217"/>
    <mergeCell ref="C216:C217"/>
    <mergeCell ref="B218:B233"/>
    <mergeCell ref="C226:C227"/>
    <mergeCell ref="B234:B242"/>
    <mergeCell ref="C234:C237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C163:C164"/>
    <mergeCell ref="B170:B180"/>
    <mergeCell ref="C171:C176"/>
    <mergeCell ref="A82:D82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B128:B136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5"/>
  <sheetViews>
    <sheetView topLeftCell="F326" zoomScaleNormal="100" workbookViewId="0">
      <selection activeCell="D346" sqref="D346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44077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11</v>
      </c>
      <c r="G10" s="30">
        <f>E10-F10</f>
        <v>9</v>
      </c>
      <c r="H10" s="31">
        <f>F10/E10</f>
        <v>0.55000000000000004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>
        <v>3</v>
      </c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8</v>
      </c>
      <c r="G13" s="44">
        <f>E13-F13</f>
        <v>0</v>
      </c>
      <c r="H13" s="45">
        <f>F13/E13</f>
        <v>1</v>
      </c>
      <c r="I13" s="44">
        <v>10</v>
      </c>
      <c r="J13" s="43">
        <v>8</v>
      </c>
      <c r="K13" s="44">
        <f>I13-J13</f>
        <v>2</v>
      </c>
      <c r="L13" s="46">
        <f>J13/I13</f>
        <v>0.8</v>
      </c>
      <c r="M13" s="54"/>
      <c r="N13" s="51"/>
      <c r="O13" s="49"/>
      <c r="P13" s="45"/>
      <c r="Q13" s="54"/>
      <c r="R13" s="43"/>
      <c r="S13" s="44"/>
      <c r="T13" s="46"/>
      <c r="U13" s="51">
        <v>1</v>
      </c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>
        <v>2</v>
      </c>
      <c r="V14" s="51">
        <v>1</v>
      </c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7</v>
      </c>
      <c r="G15" s="44">
        <f>E15-F15</f>
        <v>3</v>
      </c>
      <c r="H15" s="45">
        <f>F15/E15</f>
        <v>0.7</v>
      </c>
      <c r="I15" s="44">
        <v>30</v>
      </c>
      <c r="J15" s="43">
        <v>8</v>
      </c>
      <c r="K15" s="44">
        <f>I15-J15</f>
        <v>22</v>
      </c>
      <c r="L15" s="46">
        <f>J15/I15</f>
        <v>0.26666666666666666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50</v>
      </c>
      <c r="G16" s="44">
        <f>E16-F16</f>
        <v>15</v>
      </c>
      <c r="H16" s="45">
        <f>F16/E16</f>
        <v>0.76923076923076927</v>
      </c>
      <c r="I16" s="44">
        <v>70</v>
      </c>
      <c r="J16" s="43">
        <v>52</v>
      </c>
      <c r="K16" s="44">
        <f>I16-J16</f>
        <v>18</v>
      </c>
      <c r="L16" s="46">
        <f>J16/I16</f>
        <v>0.74285714285714288</v>
      </c>
      <c r="M16" s="54"/>
      <c r="N16" s="51"/>
      <c r="O16" s="49"/>
      <c r="P16" s="45"/>
      <c r="Q16" s="54"/>
      <c r="R16" s="43"/>
      <c r="S16" s="44"/>
      <c r="T16" s="46"/>
      <c r="U16" s="51"/>
      <c r="V16" s="51">
        <v>3</v>
      </c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71</v>
      </c>
      <c r="F18" s="43">
        <v>56</v>
      </c>
      <c r="G18" s="44">
        <f>E18-F18</f>
        <v>15</v>
      </c>
      <c r="H18" s="45">
        <f>F18/E18</f>
        <v>0.78873239436619713</v>
      </c>
      <c r="I18" s="44">
        <v>83</v>
      </c>
      <c r="J18" s="43">
        <v>74</v>
      </c>
      <c r="K18" s="44">
        <f>I18-J18</f>
        <v>9</v>
      </c>
      <c r="L18" s="46">
        <f>J18/I18</f>
        <v>0.89156626506024095</v>
      </c>
      <c r="M18" s="54">
        <v>5</v>
      </c>
      <c r="N18" s="51">
        <v>5</v>
      </c>
      <c r="O18" s="49">
        <f>M18-N18</f>
        <v>0</v>
      </c>
      <c r="P18" s="45">
        <f>N18/M18</f>
        <v>1</v>
      </c>
      <c r="Q18" s="54"/>
      <c r="R18" s="43"/>
      <c r="S18" s="44"/>
      <c r="T18" s="46"/>
      <c r="U18" s="51"/>
      <c r="V18" s="51"/>
      <c r="W18" s="51"/>
      <c r="X18" s="52">
        <v>6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10</v>
      </c>
      <c r="N19" s="51">
        <v>2</v>
      </c>
      <c r="O19" s="49">
        <f>M19-N19</f>
        <v>8</v>
      </c>
      <c r="P19" s="45">
        <f>N19/M19</f>
        <v>0.2</v>
      </c>
      <c r="Q19" s="54">
        <v>20</v>
      </c>
      <c r="R19" s="43">
        <v>5</v>
      </c>
      <c r="S19" s="44">
        <f>Q19-R19</f>
        <v>15</v>
      </c>
      <c r="T19" s="46">
        <f>R19/Q19</f>
        <v>0.25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3</v>
      </c>
      <c r="K21" s="44">
        <f>I21-J21</f>
        <v>5</v>
      </c>
      <c r="L21" s="46">
        <f>J21/I21</f>
        <v>0.375</v>
      </c>
      <c r="M21" s="54"/>
      <c r="N21" s="51"/>
      <c r="O21" s="49"/>
      <c r="P21" s="45"/>
      <c r="Q21" s="54"/>
      <c r="R21" s="43"/>
      <c r="S21" s="44"/>
      <c r="T21" s="46"/>
      <c r="U21" s="51">
        <v>1</v>
      </c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32</v>
      </c>
      <c r="G23" s="44">
        <f>E23-F23</f>
        <v>1</v>
      </c>
      <c r="H23" s="45">
        <f>F23/E23</f>
        <v>0.96969696969696972</v>
      </c>
      <c r="I23" s="44">
        <v>48</v>
      </c>
      <c r="J23" s="43">
        <v>40</v>
      </c>
      <c r="K23" s="44">
        <f>I23-J23</f>
        <v>8</v>
      </c>
      <c r="L23" s="46">
        <f>J23/I23</f>
        <v>0.83333333333333337</v>
      </c>
      <c r="M23" s="54">
        <v>6</v>
      </c>
      <c r="N23" s="51">
        <v>1</v>
      </c>
      <c r="O23" s="49">
        <f>M23-N23</f>
        <v>5</v>
      </c>
      <c r="P23" s="45">
        <f>N23/M23</f>
        <v>0.16666666666666666</v>
      </c>
      <c r="Q23" s="54">
        <v>10</v>
      </c>
      <c r="R23" s="43">
        <v>1</v>
      </c>
      <c r="S23" s="44">
        <f>Q23-R23</f>
        <v>9</v>
      </c>
      <c r="T23" s="46">
        <f>R23/Q23</f>
        <v>0.1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57</v>
      </c>
      <c r="G24" s="44">
        <f>E24-F24</f>
        <v>5</v>
      </c>
      <c r="H24" s="45">
        <f>F24/E24</f>
        <v>0.91935483870967738</v>
      </c>
      <c r="I24" s="55">
        <v>104</v>
      </c>
      <c r="J24" s="56">
        <v>93</v>
      </c>
      <c r="K24" s="44">
        <f>I24-J24</f>
        <v>11</v>
      </c>
      <c r="L24" s="46">
        <f>J24/I24</f>
        <v>0.89423076923076927</v>
      </c>
      <c r="M24" s="54"/>
      <c r="N24" s="43"/>
      <c r="O24" s="49"/>
      <c r="P24" s="45"/>
      <c r="Q24" s="44"/>
      <c r="R24" s="43"/>
      <c r="S24" s="44"/>
      <c r="T24" s="46"/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20</v>
      </c>
      <c r="G26" s="44">
        <f>E26-F26</f>
        <v>2</v>
      </c>
      <c r="H26" s="45">
        <f>F26/E26</f>
        <v>0.90909090909090906</v>
      </c>
      <c r="I26" s="44">
        <v>34</v>
      </c>
      <c r="J26" s="43">
        <v>18</v>
      </c>
      <c r="K26" s="44">
        <f>I26-J26</f>
        <v>16</v>
      </c>
      <c r="L26" s="46">
        <f>J26/I26</f>
        <v>0.52941176470588236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40</v>
      </c>
      <c r="G28" s="44">
        <f>E28-F28</f>
        <v>12</v>
      </c>
      <c r="H28" s="45">
        <f>F28/E28</f>
        <v>0.76923076923076927</v>
      </c>
      <c r="I28" s="44">
        <v>32</v>
      </c>
      <c r="J28" s="43">
        <v>18</v>
      </c>
      <c r="K28" s="44">
        <f>I28-J28</f>
        <v>14</v>
      </c>
      <c r="L28" s="46">
        <f>J28/I28</f>
        <v>0.5625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7</v>
      </c>
      <c r="G29" s="44">
        <f>E29-F29</f>
        <v>3</v>
      </c>
      <c r="H29" s="45">
        <f>F29/E29</f>
        <v>0.7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4</v>
      </c>
      <c r="V30" s="51"/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/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1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8</v>
      </c>
      <c r="G33" s="44">
        <f>E33-F33</f>
        <v>0</v>
      </c>
      <c r="H33" s="45">
        <f>F33/E33</f>
        <v>1</v>
      </c>
      <c r="I33" s="44">
        <v>10</v>
      </c>
      <c r="J33" s="43">
        <v>10</v>
      </c>
      <c r="K33" s="44">
        <f>I33-J33</f>
        <v>0</v>
      </c>
      <c r="L33" s="46">
        <f>J33/I33</f>
        <v>1</v>
      </c>
      <c r="M33" s="54"/>
      <c r="N33" s="51"/>
      <c r="O33" s="49"/>
      <c r="P33" s="45"/>
      <c r="Q33" s="54"/>
      <c r="R33" s="43"/>
      <c r="S33" s="44"/>
      <c r="T33" s="46"/>
      <c r="U33" s="51">
        <v>2</v>
      </c>
      <c r="V33" s="51">
        <v>2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112</v>
      </c>
      <c r="G34" s="44">
        <f>E34-F34</f>
        <v>13</v>
      </c>
      <c r="H34" s="45">
        <f>F34/E34</f>
        <v>0.89600000000000002</v>
      </c>
      <c r="I34" s="44">
        <v>212</v>
      </c>
      <c r="J34" s="43">
        <v>80</v>
      </c>
      <c r="K34" s="44">
        <f>I34-J34</f>
        <v>132</v>
      </c>
      <c r="L34" s="46">
        <f>J34/I34</f>
        <v>0.37735849056603776</v>
      </c>
      <c r="M34" s="54"/>
      <c r="N34" s="51"/>
      <c r="O34" s="49"/>
      <c r="P34" s="45"/>
      <c r="Q34" s="54"/>
      <c r="R34" s="43"/>
      <c r="S34" s="44"/>
      <c r="T34" s="46"/>
      <c r="U34" s="51">
        <v>5</v>
      </c>
      <c r="V34" s="51">
        <v>4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>
        <v>1</v>
      </c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>
        <v>1</v>
      </c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14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1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5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1</v>
      </c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/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29</v>
      </c>
      <c r="G49" s="44">
        <f>E49-F49</f>
        <v>1</v>
      </c>
      <c r="H49" s="45">
        <f>F49/E49</f>
        <v>0.96666666666666667</v>
      </c>
      <c r="I49" s="44">
        <v>24</v>
      </c>
      <c r="J49" s="43">
        <v>24</v>
      </c>
      <c r="K49" s="44">
        <f>I49-J49</f>
        <v>0</v>
      </c>
      <c r="L49" s="46">
        <f>J49/I49</f>
        <v>1</v>
      </c>
      <c r="M49" s="54"/>
      <c r="N49" s="51"/>
      <c r="O49" s="49"/>
      <c r="P49" s="45"/>
      <c r="Q49" s="54"/>
      <c r="R49" s="43"/>
      <c r="S49" s="44"/>
      <c r="T49" s="46"/>
      <c r="U49" s="51"/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/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>
        <v>2</v>
      </c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>
        <v>1</v>
      </c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4</v>
      </c>
      <c r="G64" s="44">
        <f>E64-F64</f>
        <v>0</v>
      </c>
      <c r="H64" s="45">
        <f>F64/E64</f>
        <v>1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>
        <v>1</v>
      </c>
      <c r="V64" s="51">
        <v>3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4</v>
      </c>
      <c r="G65" s="44">
        <f>E65-F65</f>
        <v>6</v>
      </c>
      <c r="H65" s="45">
        <f>F65/E65</f>
        <v>0.4</v>
      </c>
      <c r="I65" s="44">
        <v>40</v>
      </c>
      <c r="J65" s="43">
        <v>8</v>
      </c>
      <c r="K65" s="44">
        <f>I65-J65</f>
        <v>32</v>
      </c>
      <c r="L65" s="46">
        <f>J65/I65</f>
        <v>0.2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1</v>
      </c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7</v>
      </c>
      <c r="G66" s="44">
        <f>E66-F66</f>
        <v>13</v>
      </c>
      <c r="H66" s="45">
        <f>F66/E66</f>
        <v>0.35</v>
      </c>
      <c r="I66" s="44">
        <v>60</v>
      </c>
      <c r="J66" s="43">
        <v>9</v>
      </c>
      <c r="K66" s="44">
        <f>I66-J66</f>
        <v>51</v>
      </c>
      <c r="L66" s="46">
        <f>J66/I66</f>
        <v>0.15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>
        <v>1</v>
      </c>
      <c r="V67" s="51"/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7</v>
      </c>
      <c r="G70" s="44">
        <f>E70-F70</f>
        <v>3</v>
      </c>
      <c r="H70" s="45">
        <f>F70/E70</f>
        <v>0.7</v>
      </c>
      <c r="I70" s="44">
        <v>20</v>
      </c>
      <c r="J70" s="43">
        <v>1</v>
      </c>
      <c r="K70" s="44">
        <f>I70-J70</f>
        <v>19</v>
      </c>
      <c r="L70" s="46">
        <f>J70/I70</f>
        <v>0.05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2</v>
      </c>
      <c r="G72" s="44">
        <f>E72-F72</f>
        <v>2</v>
      </c>
      <c r="H72" s="45">
        <f>F72/E72</f>
        <v>0.5</v>
      </c>
      <c r="I72" s="44">
        <v>8</v>
      </c>
      <c r="J72" s="43">
        <v>0</v>
      </c>
      <c r="K72" s="44">
        <f>I72-J72</f>
        <v>8</v>
      </c>
      <c r="L72" s="46">
        <f>J72/I72</f>
        <v>0</v>
      </c>
      <c r="M72" s="54"/>
      <c r="N72" s="51"/>
      <c r="O72" s="49"/>
      <c r="P72" s="45"/>
      <c r="Q72" s="54"/>
      <c r="R72" s="43"/>
      <c r="S72" s="44"/>
      <c r="T72" s="46"/>
      <c r="U72" s="51"/>
      <c r="V72" s="51">
        <v>2</v>
      </c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0</v>
      </c>
      <c r="G73" s="44">
        <f>E73-F73</f>
        <v>2</v>
      </c>
      <c r="H73" s="45">
        <f>F73/E73</f>
        <v>0</v>
      </c>
      <c r="I73" s="44">
        <v>4</v>
      </c>
      <c r="J73" s="43">
        <v>2</v>
      </c>
      <c r="K73" s="44">
        <f>I73-J73</f>
        <v>2</v>
      </c>
      <c r="L73" s="46">
        <f>J73/I73</f>
        <v>0.5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4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>
        <v>1</v>
      </c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20</v>
      </c>
      <c r="G79" s="44">
        <f>E79-F79</f>
        <v>0</v>
      </c>
      <c r="H79" s="45">
        <f>F79/E79</f>
        <v>1</v>
      </c>
      <c r="I79" s="44">
        <v>20</v>
      </c>
      <c r="J79" s="43">
        <v>7</v>
      </c>
      <c r="K79" s="44">
        <f>I79-J79</f>
        <v>13</v>
      </c>
      <c r="L79" s="46">
        <f>J79/I79</f>
        <v>0.35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4</v>
      </c>
      <c r="K80" s="44">
        <f>I80-J80</f>
        <v>2</v>
      </c>
      <c r="L80" s="46">
        <f>J80/I80</f>
        <v>0.66666666666666663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/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595</v>
      </c>
      <c r="F81" s="59">
        <f>SUM(F10:F80)</f>
        <v>490</v>
      </c>
      <c r="G81" s="59">
        <f>E81-F81</f>
        <v>105</v>
      </c>
      <c r="H81" s="24">
        <f>F81/E81</f>
        <v>0.82352941176470584</v>
      </c>
      <c r="I81" s="23">
        <f>SUM(I10:I80)</f>
        <v>837</v>
      </c>
      <c r="J81" s="23">
        <f>SUM(J10:J80)</f>
        <v>463</v>
      </c>
      <c r="K81" s="23">
        <f>I81-J81</f>
        <v>374</v>
      </c>
      <c r="L81" s="60">
        <f>J81/I81</f>
        <v>0.55316606929510159</v>
      </c>
      <c r="M81" s="59">
        <f>SUM(M10:M80)</f>
        <v>21</v>
      </c>
      <c r="N81" s="59">
        <f>SUM(N10:N80)</f>
        <v>8</v>
      </c>
      <c r="O81" s="61">
        <f>M81-N81</f>
        <v>13</v>
      </c>
      <c r="P81" s="24">
        <f>N81/M81</f>
        <v>0.38095238095238093</v>
      </c>
      <c r="Q81" s="59">
        <f>SUM(Q10:Q80)</f>
        <v>32</v>
      </c>
      <c r="R81" s="59">
        <f>SUM(R10:R80)</f>
        <v>6</v>
      </c>
      <c r="S81" s="23">
        <f>Q81-R81</f>
        <v>26</v>
      </c>
      <c r="T81" s="60">
        <f>R81/Q81</f>
        <v>0.1875</v>
      </c>
      <c r="U81" s="59">
        <f>SUM(U10:U80)</f>
        <v>18</v>
      </c>
      <c r="V81" s="59">
        <f>SUM(V10:V80)</f>
        <v>56</v>
      </c>
      <c r="W81" s="59">
        <f>SUM(W10:W80)</f>
        <v>1</v>
      </c>
      <c r="X81" s="62">
        <f>SUM(X10:X80)</f>
        <v>7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2</v>
      </c>
      <c r="G82" s="68">
        <f>E82-F82</f>
        <v>5</v>
      </c>
      <c r="H82" s="69">
        <f>F82/E82</f>
        <v>0.2857142857142857</v>
      </c>
      <c r="I82" s="68">
        <v>7</v>
      </c>
      <c r="J82" s="67">
        <v>6</v>
      </c>
      <c r="K82" s="70">
        <f>I82-J82</f>
        <v>1</v>
      </c>
      <c r="L82" s="71">
        <f>J82/I82</f>
        <v>0.8571428571428571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0</v>
      </c>
      <c r="S82" s="70">
        <f>Q82-R82</f>
        <v>3</v>
      </c>
      <c r="T82" s="71">
        <f>R82/Q82</f>
        <v>0</v>
      </c>
      <c r="U82" s="72"/>
      <c r="V82" s="67"/>
      <c r="W82" s="67">
        <v>2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3</v>
      </c>
      <c r="G83" s="76">
        <f>E83-F83</f>
        <v>2</v>
      </c>
      <c r="H83" s="77">
        <f>F83/E83</f>
        <v>0.6</v>
      </c>
      <c r="I83" s="76">
        <v>15</v>
      </c>
      <c r="J83" s="75">
        <v>6</v>
      </c>
      <c r="K83" s="78">
        <f>I83-J83</f>
        <v>9</v>
      </c>
      <c r="L83" s="79">
        <f>J83/I83</f>
        <v>0.4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>
        <v>1</v>
      </c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8</v>
      </c>
      <c r="G86" s="76">
        <f>E86-F86</f>
        <v>2</v>
      </c>
      <c r="H86" s="77">
        <f>F86/E86</f>
        <v>0.8</v>
      </c>
      <c r="I86" s="76">
        <v>20</v>
      </c>
      <c r="J86" s="75">
        <v>7</v>
      </c>
      <c r="K86" s="78">
        <f>I86-J86</f>
        <v>13</v>
      </c>
      <c r="L86" s="79">
        <f>J86/I86</f>
        <v>0.35</v>
      </c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3</v>
      </c>
      <c r="G87" s="76">
        <f>E87-F87</f>
        <v>7</v>
      </c>
      <c r="H87" s="77">
        <f>F87/E87</f>
        <v>0.3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2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>
        <v>1</v>
      </c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2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>
        <v>3</v>
      </c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>
        <v>1</v>
      </c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3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7</v>
      </c>
      <c r="G98" s="76">
        <f>E98-F98</f>
        <v>3</v>
      </c>
      <c r="H98" s="77">
        <f>F98/E98</f>
        <v>0.7</v>
      </c>
      <c r="I98" s="76">
        <v>10</v>
      </c>
      <c r="J98" s="75">
        <v>7</v>
      </c>
      <c r="K98" s="78">
        <f>I98-J98</f>
        <v>3</v>
      </c>
      <c r="L98" s="79">
        <f>J98/I98</f>
        <v>0.7</v>
      </c>
      <c r="M98" s="76"/>
      <c r="N98" s="75"/>
      <c r="O98" s="78"/>
      <c r="P98" s="77"/>
      <c r="Q98" s="76"/>
      <c r="R98" s="75"/>
      <c r="S98" s="78"/>
      <c r="T98" s="79"/>
      <c r="U98" s="80">
        <v>1</v>
      </c>
      <c r="V98" s="75">
        <v>2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3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>
        <v>1</v>
      </c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30</v>
      </c>
      <c r="G103" s="76">
        <f>E103-F103</f>
        <v>0</v>
      </c>
      <c r="H103" s="77">
        <f>F103/E103</f>
        <v>1</v>
      </c>
      <c r="I103" s="76">
        <v>52</v>
      </c>
      <c r="J103" s="75">
        <v>30</v>
      </c>
      <c r="K103" s="78">
        <f>I103-J103</f>
        <v>22</v>
      </c>
      <c r="L103" s="79">
        <f>J103/I103</f>
        <v>0.57692307692307687</v>
      </c>
      <c r="M103" s="76"/>
      <c r="N103" s="75"/>
      <c r="O103" s="78"/>
      <c r="P103" s="77"/>
      <c r="Q103" s="76"/>
      <c r="R103" s="75"/>
      <c r="S103" s="78"/>
      <c r="T103" s="79"/>
      <c r="U103" s="80">
        <v>12</v>
      </c>
      <c r="V103" s="75">
        <v>13</v>
      </c>
      <c r="W103" s="75"/>
      <c r="X103" s="81">
        <v>1</v>
      </c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7</v>
      </c>
      <c r="V104" s="75">
        <v>2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9</v>
      </c>
      <c r="G106" s="76">
        <f>E106-F106</f>
        <v>21</v>
      </c>
      <c r="H106" s="77">
        <f>F106/E106</f>
        <v>0.3</v>
      </c>
      <c r="I106" s="76">
        <v>27</v>
      </c>
      <c r="J106" s="75">
        <v>11</v>
      </c>
      <c r="K106" s="78">
        <f>I106-J106</f>
        <v>16</v>
      </c>
      <c r="L106" s="79">
        <f>J106/I106</f>
        <v>0.40740740740740738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1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5</v>
      </c>
      <c r="G107" s="76">
        <f>E107-F107</f>
        <v>9</v>
      </c>
      <c r="H107" s="77">
        <f>F107/E107</f>
        <v>0.35714285714285715</v>
      </c>
      <c r="I107" s="76">
        <v>28</v>
      </c>
      <c r="J107" s="75">
        <v>14</v>
      </c>
      <c r="K107" s="78">
        <f>I107-J107</f>
        <v>14</v>
      </c>
      <c r="L107" s="79">
        <f>J107/I107</f>
        <v>0.5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>
        <v>1</v>
      </c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>
        <v>1</v>
      </c>
      <c r="V111" s="75">
        <v>1</v>
      </c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>
        <v>1</v>
      </c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2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9</v>
      </c>
      <c r="G126" s="76">
        <f>E126-F126</f>
        <v>5</v>
      </c>
      <c r="H126" s="77">
        <f>F126/E126</f>
        <v>0.6428571428571429</v>
      </c>
      <c r="I126" s="76">
        <v>14</v>
      </c>
      <c r="J126" s="75">
        <v>7</v>
      </c>
      <c r="K126" s="78">
        <f>I126-J126</f>
        <v>7</v>
      </c>
      <c r="L126" s="79">
        <f>J126/I126</f>
        <v>0.5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9</v>
      </c>
      <c r="G127" s="76">
        <f>E127-F127</f>
        <v>15</v>
      </c>
      <c r="H127" s="77">
        <f>F127/E127</f>
        <v>0.375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>
        <v>1</v>
      </c>
      <c r="W127" s="75"/>
      <c r="X127" s="81">
        <v>1</v>
      </c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>
        <v>1</v>
      </c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86</v>
      </c>
      <c r="G135" s="84">
        <f>E135-F135</f>
        <v>70</v>
      </c>
      <c r="H135" s="85">
        <f>F135/E135</f>
        <v>0.55128205128205132</v>
      </c>
      <c r="I135" s="84">
        <f>SUM(I82:I134)</f>
        <v>184</v>
      </c>
      <c r="J135" s="84">
        <f>SUM(J82:J134)</f>
        <v>88</v>
      </c>
      <c r="K135" s="86">
        <f>I135-J135</f>
        <v>96</v>
      </c>
      <c r="L135" s="87">
        <f>J135/I135</f>
        <v>0.47826086956521741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0</v>
      </c>
      <c r="S135" s="86">
        <f>Q135-R135</f>
        <v>3</v>
      </c>
      <c r="T135" s="87">
        <f>R135/Q135</f>
        <v>0</v>
      </c>
      <c r="U135" s="83">
        <f>SUM(U82:U134)</f>
        <v>21</v>
      </c>
      <c r="V135" s="84">
        <f>SUM(V82:V134)</f>
        <v>43</v>
      </c>
      <c r="W135" s="84">
        <f>SUM(W82:W134)</f>
        <v>2</v>
      </c>
      <c r="X135" s="88">
        <f>SUM(X82:X134)</f>
        <v>2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10</v>
      </c>
      <c r="G136" s="92">
        <f>E136-F136</f>
        <v>5</v>
      </c>
      <c r="H136" s="93">
        <f>F136/E136</f>
        <v>0.66666666666666663</v>
      </c>
      <c r="I136" s="92">
        <v>25</v>
      </c>
      <c r="J136" s="91">
        <v>7</v>
      </c>
      <c r="K136" s="94">
        <f>I136-J136</f>
        <v>18</v>
      </c>
      <c r="L136" s="95">
        <f>J136/I136</f>
        <v>0.28000000000000003</v>
      </c>
      <c r="M136" s="92"/>
      <c r="N136" s="91"/>
      <c r="O136" s="94"/>
      <c r="P136" s="93"/>
      <c r="Q136" s="92"/>
      <c r="R136" s="91"/>
      <c r="S136" s="94"/>
      <c r="T136" s="95"/>
      <c r="U136" s="96">
        <v>1</v>
      </c>
      <c r="V136" s="97">
        <v>2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>
        <v>1</v>
      </c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5</v>
      </c>
      <c r="G139" s="101">
        <f>E139-F139</f>
        <v>5</v>
      </c>
      <c r="H139" s="102">
        <f>F139/E139</f>
        <v>0.5</v>
      </c>
      <c r="I139" s="101">
        <v>20</v>
      </c>
      <c r="J139" s="97">
        <v>3</v>
      </c>
      <c r="K139" s="103">
        <f>I139-J139</f>
        <v>17</v>
      </c>
      <c r="L139" s="104">
        <f>J139/I139</f>
        <v>0.15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>
        <v>1</v>
      </c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3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7</v>
      </c>
      <c r="G145" s="101">
        <f>E145-F145</f>
        <v>3</v>
      </c>
      <c r="H145" s="102">
        <f>F145/E145</f>
        <v>0.7</v>
      </c>
      <c r="I145" s="101">
        <v>30</v>
      </c>
      <c r="J145" s="97">
        <v>10</v>
      </c>
      <c r="K145" s="103">
        <f>I145-J145</f>
        <v>20</v>
      </c>
      <c r="L145" s="104">
        <f>J145/I145</f>
        <v>0.33333333333333331</v>
      </c>
      <c r="M145" s="101"/>
      <c r="N145" s="97"/>
      <c r="O145" s="103"/>
      <c r="P145" s="102"/>
      <c r="Q145" s="101"/>
      <c r="R145" s="97"/>
      <c r="S145" s="103"/>
      <c r="T145" s="104"/>
      <c r="U145" s="96"/>
      <c r="V145" s="97">
        <v>2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8</v>
      </c>
      <c r="G146" s="101">
        <f>E146-F146</f>
        <v>2</v>
      </c>
      <c r="H146" s="102">
        <f>F146/E146</f>
        <v>0.8</v>
      </c>
      <c r="I146" s="101">
        <v>10</v>
      </c>
      <c r="J146" s="97">
        <v>6</v>
      </c>
      <c r="K146" s="103">
        <f>I146-J146</f>
        <v>4</v>
      </c>
      <c r="L146" s="104">
        <f>J146/I146</f>
        <v>0.6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>
        <v>1</v>
      </c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3</v>
      </c>
      <c r="G155" s="101">
        <f>E155-F155</f>
        <v>3</v>
      </c>
      <c r="H155" s="102">
        <f>F155/E155</f>
        <v>0.5</v>
      </c>
      <c r="I155" s="101">
        <v>13</v>
      </c>
      <c r="J155" s="97">
        <v>5</v>
      </c>
      <c r="K155" s="103">
        <f>I155-J155</f>
        <v>8</v>
      </c>
      <c r="L155" s="104">
        <f>J155/I155</f>
        <v>0.38461538461538464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8</v>
      </c>
      <c r="G156" s="101">
        <f>E156-F156</f>
        <v>2</v>
      </c>
      <c r="H156" s="102">
        <f>F156/E156</f>
        <v>0.8</v>
      </c>
      <c r="I156" s="101">
        <v>20</v>
      </c>
      <c r="J156" s="97">
        <v>4</v>
      </c>
      <c r="K156" s="103">
        <f>I156-J156</f>
        <v>16</v>
      </c>
      <c r="L156" s="104">
        <f>J156/I156</f>
        <v>0.2</v>
      </c>
      <c r="M156" s="101"/>
      <c r="N156" s="97"/>
      <c r="O156" s="103"/>
      <c r="P156" s="102"/>
      <c r="Q156" s="101"/>
      <c r="R156" s="97"/>
      <c r="S156" s="103"/>
      <c r="T156" s="104"/>
      <c r="U156" s="96">
        <v>1</v>
      </c>
      <c r="V156" s="97">
        <v>1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>
        <v>1</v>
      </c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>
        <v>2</v>
      </c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3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2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>
        <v>2</v>
      </c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>
        <v>1</v>
      </c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5</v>
      </c>
      <c r="G168" s="101">
        <f>E168-F168</f>
        <v>5</v>
      </c>
      <c r="H168" s="102">
        <f>F168/E168</f>
        <v>0.5</v>
      </c>
      <c r="I168" s="101">
        <v>25</v>
      </c>
      <c r="J168" s="97">
        <v>3</v>
      </c>
      <c r="K168" s="103">
        <f>I168-J168</f>
        <v>22</v>
      </c>
      <c r="L168" s="104">
        <f>J168/I168</f>
        <v>0.12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19</v>
      </c>
      <c r="G169" s="101">
        <f>E169-F169</f>
        <v>6</v>
      </c>
      <c r="H169" s="102">
        <f>F169/E169</f>
        <v>0.76</v>
      </c>
      <c r="I169" s="101">
        <v>52</v>
      </c>
      <c r="J169" s="97">
        <v>9</v>
      </c>
      <c r="K169" s="103">
        <f>I169-J169</f>
        <v>43</v>
      </c>
      <c r="L169" s="104">
        <f>J169/I169</f>
        <v>0.17307692307692307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11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4</v>
      </c>
      <c r="G170" s="101">
        <f>E170-F170</f>
        <v>6</v>
      </c>
      <c r="H170" s="102">
        <f>F170/E170</f>
        <v>0.4</v>
      </c>
      <c r="I170" s="101">
        <v>20</v>
      </c>
      <c r="J170" s="97">
        <v>4</v>
      </c>
      <c r="K170" s="103">
        <f>I170-J170</f>
        <v>16</v>
      </c>
      <c r="L170" s="104">
        <f>J170/I170</f>
        <v>0.2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3</v>
      </c>
      <c r="S170" s="103">
        <f>Q170-R170</f>
        <v>15</v>
      </c>
      <c r="T170" s="104">
        <f>R170/Q170</f>
        <v>0.16666666666666666</v>
      </c>
      <c r="U170" s="96">
        <v>1</v>
      </c>
      <c r="V170" s="97">
        <v>3</v>
      </c>
      <c r="W170" s="97">
        <v>1</v>
      </c>
      <c r="X170" s="98">
        <v>1</v>
      </c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1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10</v>
      </c>
      <c r="G174" s="101">
        <f>E174-F174</f>
        <v>10</v>
      </c>
      <c r="H174" s="102">
        <f>F174/E174</f>
        <v>0.5</v>
      </c>
      <c r="I174" s="101">
        <v>30</v>
      </c>
      <c r="J174" s="97">
        <v>12</v>
      </c>
      <c r="K174" s="103">
        <f>I174-J174</f>
        <v>18</v>
      </c>
      <c r="L174" s="104">
        <f>J174/I174</f>
        <v>0.4</v>
      </c>
      <c r="M174" s="101"/>
      <c r="N174" s="97"/>
      <c r="O174" s="103"/>
      <c r="P174" s="102"/>
      <c r="Q174" s="101"/>
      <c r="R174" s="97"/>
      <c r="S174" s="103"/>
      <c r="T174" s="104"/>
      <c r="U174" s="96">
        <v>4</v>
      </c>
      <c r="V174" s="97">
        <v>4</v>
      </c>
      <c r="W174" s="97"/>
      <c r="X174" s="98">
        <v>2</v>
      </c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8</v>
      </c>
      <c r="G177" s="101">
        <f>E177-F177</f>
        <v>4</v>
      </c>
      <c r="H177" s="102">
        <f>F177/E177</f>
        <v>0.66666666666666663</v>
      </c>
      <c r="I177" s="101">
        <v>29</v>
      </c>
      <c r="J177" s="97">
        <v>13</v>
      </c>
      <c r="K177" s="103">
        <f>I177-J177</f>
        <v>16</v>
      </c>
      <c r="L177" s="104">
        <f>J177/I177</f>
        <v>0.44827586206896552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>
        <v>2</v>
      </c>
      <c r="V177" s="97">
        <v>5</v>
      </c>
      <c r="W177" s="97">
        <v>1</v>
      </c>
      <c r="X177" s="98">
        <v>1</v>
      </c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87</v>
      </c>
      <c r="G179" s="59">
        <f>E179-F179</f>
        <v>51</v>
      </c>
      <c r="H179" s="24">
        <f>F179/E179</f>
        <v>0.63043478260869568</v>
      </c>
      <c r="I179" s="59">
        <f>SUM(I136:I178)</f>
        <v>274</v>
      </c>
      <c r="J179" s="59">
        <f>SUM(J136:J178)</f>
        <v>76</v>
      </c>
      <c r="K179" s="23">
        <f>I179-J179</f>
        <v>198</v>
      </c>
      <c r="L179" s="60">
        <f>J179/I179</f>
        <v>0.27737226277372262</v>
      </c>
      <c r="M179" s="59">
        <f>SUM(M136:M178)</f>
        <v>11</v>
      </c>
      <c r="N179" s="59">
        <f>SUM(N136:N178)</f>
        <v>1</v>
      </c>
      <c r="O179" s="23">
        <f>M179-N179</f>
        <v>10</v>
      </c>
      <c r="P179" s="24">
        <f>N179/M179</f>
        <v>9.0909090909090912E-2</v>
      </c>
      <c r="Q179" s="59">
        <f>SUM(Q136:Q178)</f>
        <v>20</v>
      </c>
      <c r="R179" s="59">
        <f>SUM(R136:R178)</f>
        <v>4</v>
      </c>
      <c r="S179" s="23">
        <f>Q179-R179</f>
        <v>16</v>
      </c>
      <c r="T179" s="60">
        <f>R179/Q179</f>
        <v>0.2</v>
      </c>
      <c r="U179" s="58">
        <f>SUM(U136:U178)</f>
        <v>10</v>
      </c>
      <c r="V179" s="59">
        <f>SUM(V136:V178)</f>
        <v>48</v>
      </c>
      <c r="W179" s="59">
        <f>SUM(W136:W178)</f>
        <v>2</v>
      </c>
      <c r="X179" s="62">
        <f>SUM(X136:X178)</f>
        <v>4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15</v>
      </c>
      <c r="G180" s="110">
        <f>E180-F180</f>
        <v>15</v>
      </c>
      <c r="H180" s="111">
        <f>F180/E180</f>
        <v>0.5</v>
      </c>
      <c r="I180" s="110">
        <v>40</v>
      </c>
      <c r="J180" s="109">
        <v>10</v>
      </c>
      <c r="K180" s="112">
        <f>I180-J180</f>
        <v>30</v>
      </c>
      <c r="L180" s="113">
        <f>J180/I180</f>
        <v>0.25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171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8</v>
      </c>
      <c r="G184" s="114">
        <f>E184-F184</f>
        <v>5</v>
      </c>
      <c r="H184" s="117">
        <f>F184/E184</f>
        <v>0.61538461538461542</v>
      </c>
      <c r="I184" s="114">
        <v>20</v>
      </c>
      <c r="J184" s="115">
        <v>18</v>
      </c>
      <c r="K184" s="116">
        <f>I184-J184</f>
        <v>2</v>
      </c>
      <c r="L184" s="118">
        <f>J184/I184</f>
        <v>0.9</v>
      </c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4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1</v>
      </c>
      <c r="S185" s="116">
        <f>Q185-R185</f>
        <v>13</v>
      </c>
      <c r="T185" s="118">
        <f>R185/Q185</f>
        <v>7.1428571428571425E-2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>
        <v>1</v>
      </c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43</v>
      </c>
      <c r="G189" s="114">
        <f>E189-F189</f>
        <v>7</v>
      </c>
      <c r="H189" s="117">
        <f>F189/E189</f>
        <v>0.86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46</v>
      </c>
      <c r="G190" s="114">
        <f>E190-F190</f>
        <v>20</v>
      </c>
      <c r="H190" s="117">
        <f>F190/E190</f>
        <v>0.69696969696969702</v>
      </c>
      <c r="I190" s="114">
        <v>96</v>
      </c>
      <c r="J190" s="115">
        <v>83</v>
      </c>
      <c r="K190" s="116">
        <f>I190-J190</f>
        <v>13</v>
      </c>
      <c r="L190" s="118">
        <f>J190/I190</f>
        <v>0.86458333333333337</v>
      </c>
      <c r="M190" s="114">
        <v>14</v>
      </c>
      <c r="N190" s="115">
        <v>5</v>
      </c>
      <c r="O190" s="116">
        <f>M190-N190</f>
        <v>9</v>
      </c>
      <c r="P190" s="117">
        <f>N190/M190</f>
        <v>0.35714285714285715</v>
      </c>
      <c r="Q190" s="114"/>
      <c r="R190" s="115"/>
      <c r="S190" s="116"/>
      <c r="T190" s="118"/>
      <c r="U190" s="115">
        <v>8</v>
      </c>
      <c r="V190" s="115">
        <v>21</v>
      </c>
      <c r="W190" s="115"/>
      <c r="X190" s="119">
        <v>1</v>
      </c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>
        <v>2</v>
      </c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4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>
        <v>1</v>
      </c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2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>
        <v>2</v>
      </c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10</v>
      </c>
      <c r="G213" s="114">
        <f>E213-F213</f>
        <v>0</v>
      </c>
      <c r="H213" s="117">
        <f>F213/E213</f>
        <v>1</v>
      </c>
      <c r="I213" s="114">
        <v>10</v>
      </c>
      <c r="J213" s="115">
        <v>7</v>
      </c>
      <c r="K213" s="116">
        <f>I213-J213</f>
        <v>3</v>
      </c>
      <c r="L213" s="118">
        <f>J213/I213</f>
        <v>0.7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5</v>
      </c>
      <c r="K215" s="116">
        <f>I215-J215</f>
        <v>5</v>
      </c>
      <c r="L215" s="118">
        <f>J215/I215</f>
        <v>0.5</v>
      </c>
      <c r="M215" s="114"/>
      <c r="N215" s="115"/>
      <c r="O215" s="116"/>
      <c r="P215" s="117"/>
      <c r="Q215" s="114"/>
      <c r="R215" s="115"/>
      <c r="S215" s="116"/>
      <c r="T215" s="118"/>
      <c r="U215" s="115">
        <v>1</v>
      </c>
      <c r="V215" s="115"/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4</v>
      </c>
      <c r="G223" s="114">
        <f>E223-F223</f>
        <v>6</v>
      </c>
      <c r="H223" s="117">
        <f>F223/E223</f>
        <v>0.4</v>
      </c>
      <c r="I223" s="114">
        <v>9</v>
      </c>
      <c r="J223" s="115">
        <v>5</v>
      </c>
      <c r="K223" s="116">
        <f>I223-J223</f>
        <v>4</v>
      </c>
      <c r="L223" s="118">
        <f>J223/I223</f>
        <v>0.55555555555555558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4</v>
      </c>
      <c r="G232" s="114">
        <f>E232-F232</f>
        <v>16</v>
      </c>
      <c r="H232" s="117">
        <f>F232/E232</f>
        <v>0.2</v>
      </c>
      <c r="I232" s="114">
        <v>60</v>
      </c>
      <c r="J232" s="115">
        <v>5</v>
      </c>
      <c r="K232" s="116">
        <f>I232-J232</f>
        <v>55</v>
      </c>
      <c r="L232" s="118">
        <f>J232/I232</f>
        <v>8.3333333333333329E-2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1</v>
      </c>
      <c r="G233" s="114">
        <f>E233-F233</f>
        <v>3</v>
      </c>
      <c r="H233" s="117">
        <f>F233/E233</f>
        <v>0.25</v>
      </c>
      <c r="I233" s="114">
        <v>14</v>
      </c>
      <c r="J233" s="115">
        <v>0</v>
      </c>
      <c r="K233" s="116">
        <f>I233-J233</f>
        <v>14</v>
      </c>
      <c r="L233" s="118">
        <f>J233/I233</f>
        <v>0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0</v>
      </c>
      <c r="K234" s="116">
        <f>I234-J234</f>
        <v>4</v>
      </c>
      <c r="L234" s="118">
        <f>J234/I234</f>
        <v>0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>
        <v>1</v>
      </c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132</v>
      </c>
      <c r="G240" s="59">
        <f>E240-F240</f>
        <v>74</v>
      </c>
      <c r="H240" s="24">
        <f>F240/E240</f>
        <v>0.64077669902912626</v>
      </c>
      <c r="I240" s="59">
        <f>SUM(I180:I239)</f>
        <v>263</v>
      </c>
      <c r="J240" s="59">
        <f>SUM(J180:J239)</f>
        <v>133</v>
      </c>
      <c r="K240" s="59">
        <f>I240-J240</f>
        <v>130</v>
      </c>
      <c r="L240" s="60">
        <f>J240/I240</f>
        <v>0.50570342205323193</v>
      </c>
      <c r="M240" s="59">
        <f>SUM(M180:M239)</f>
        <v>15</v>
      </c>
      <c r="N240" s="59">
        <f>SUM(N180:N239)</f>
        <v>5</v>
      </c>
      <c r="O240" s="59">
        <f>M240-N240</f>
        <v>10</v>
      </c>
      <c r="P240" s="24">
        <f>N240/M240</f>
        <v>0.33333333333333331</v>
      </c>
      <c r="Q240" s="59">
        <f>SUM(Q180:Q239)</f>
        <v>14</v>
      </c>
      <c r="R240" s="59">
        <f>SUM(R180:R239)</f>
        <v>1</v>
      </c>
      <c r="S240" s="59">
        <f>Q240-R240</f>
        <v>13</v>
      </c>
      <c r="T240" s="60">
        <f>R240/Q240</f>
        <v>7.1428571428571425E-2</v>
      </c>
      <c r="U240" s="59">
        <f>SUM(U180:U239)</f>
        <v>11</v>
      </c>
      <c r="V240" s="59">
        <f>SUM(V180:V239)</f>
        <v>208</v>
      </c>
      <c r="W240" s="59">
        <f>SUM(W180:W239)</f>
        <v>1</v>
      </c>
      <c r="X240" s="62">
        <f>SUM(X180:X239)</f>
        <v>1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1095</v>
      </c>
      <c r="F241" s="122">
        <f>F81+F135+F179+F240</f>
        <v>795</v>
      </c>
      <c r="G241" s="122">
        <f>G81+G135+G179+G240</f>
        <v>300</v>
      </c>
      <c r="H241" s="123">
        <f>F241/E241</f>
        <v>0.72602739726027399</v>
      </c>
      <c r="I241" s="122">
        <f>I81+I135+I179+I240</f>
        <v>1558</v>
      </c>
      <c r="J241" s="122">
        <f>J81+J135+J179+J240</f>
        <v>760</v>
      </c>
      <c r="K241" s="122">
        <f>K81+K135+K179+K240</f>
        <v>798</v>
      </c>
      <c r="L241" s="124">
        <f>J241/I241</f>
        <v>0.48780487804878048</v>
      </c>
      <c r="M241" s="122">
        <f>M81+M135+M179+M240</f>
        <v>49</v>
      </c>
      <c r="N241" s="122">
        <f>N81+N135+N179+N240</f>
        <v>15</v>
      </c>
      <c r="O241" s="122">
        <f>O81+O135+O179+O240</f>
        <v>34</v>
      </c>
      <c r="P241" s="123">
        <f>N241/M241</f>
        <v>0.30612244897959184</v>
      </c>
      <c r="Q241" s="122">
        <f>Q81+Q135+Q179+Q240</f>
        <v>69</v>
      </c>
      <c r="R241" s="122">
        <f>R81+R135+R179+R240</f>
        <v>11</v>
      </c>
      <c r="S241" s="122">
        <f>S81+S135+S179+S240</f>
        <v>58</v>
      </c>
      <c r="T241" s="124">
        <f>R241/Q241</f>
        <v>0.15942028985507245</v>
      </c>
      <c r="U241" s="121">
        <f>U81+U135+U179+U240</f>
        <v>60</v>
      </c>
      <c r="V241" s="122">
        <f>V81+V135+V179+V240</f>
        <v>355</v>
      </c>
      <c r="W241" s="122">
        <f>W81+W135+W179+W240</f>
        <v>6</v>
      </c>
      <c r="X241" s="125">
        <f>X81+X135+X179+X240</f>
        <v>14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466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595</v>
      </c>
      <c r="F253" s="131">
        <f>F81</f>
        <v>490</v>
      </c>
      <c r="G253" s="130">
        <f>G81</f>
        <v>105</v>
      </c>
      <c r="H253" s="132">
        <f>F253/E253</f>
        <v>0.82352941176470584</v>
      </c>
      <c r="I253" s="130">
        <f t="shared" ref="I253:O253" si="0">(I81)</f>
        <v>837</v>
      </c>
      <c r="J253" s="131">
        <f t="shared" si="0"/>
        <v>463</v>
      </c>
      <c r="K253" s="130">
        <f t="shared" si="0"/>
        <v>374</v>
      </c>
      <c r="L253" s="132">
        <f t="shared" si="0"/>
        <v>0.55316606929510159</v>
      </c>
      <c r="M253" s="130">
        <f t="shared" si="0"/>
        <v>21</v>
      </c>
      <c r="N253" s="131">
        <f t="shared" si="0"/>
        <v>8</v>
      </c>
      <c r="O253" s="130">
        <f t="shared" si="0"/>
        <v>13</v>
      </c>
      <c r="P253" s="132">
        <f t="shared" ref="P253:X253" si="1">P81</f>
        <v>0.38095238095238093</v>
      </c>
      <c r="Q253" s="130">
        <f t="shared" si="1"/>
        <v>32</v>
      </c>
      <c r="R253" s="131">
        <f t="shared" si="1"/>
        <v>6</v>
      </c>
      <c r="S253" s="130">
        <f t="shared" si="1"/>
        <v>26</v>
      </c>
      <c r="T253" s="132">
        <f t="shared" si="1"/>
        <v>0.1875</v>
      </c>
      <c r="U253" s="133">
        <f t="shared" si="1"/>
        <v>18</v>
      </c>
      <c r="V253" s="133">
        <f t="shared" si="1"/>
        <v>56</v>
      </c>
      <c r="W253" s="133">
        <f t="shared" si="1"/>
        <v>1</v>
      </c>
      <c r="X253" s="134">
        <f t="shared" si="1"/>
        <v>7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86</v>
      </c>
      <c r="G254" s="135">
        <f>G135</f>
        <v>70</v>
      </c>
      <c r="H254" s="137">
        <f>F254/E254</f>
        <v>0.55128205128205132</v>
      </c>
      <c r="I254" s="135">
        <f>I135</f>
        <v>184</v>
      </c>
      <c r="J254" s="136">
        <f>J135</f>
        <v>88</v>
      </c>
      <c r="K254" s="135">
        <f>K135</f>
        <v>96</v>
      </c>
      <c r="L254" s="137">
        <f>L135</f>
        <v>0.47826086956521741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0</v>
      </c>
      <c r="S254" s="135">
        <f t="shared" si="2"/>
        <v>3</v>
      </c>
      <c r="T254" s="137">
        <f t="shared" si="2"/>
        <v>0</v>
      </c>
      <c r="U254" s="136">
        <f t="shared" si="2"/>
        <v>21</v>
      </c>
      <c r="V254" s="136">
        <f t="shared" si="2"/>
        <v>43</v>
      </c>
      <c r="W254" s="136">
        <f t="shared" si="2"/>
        <v>2</v>
      </c>
      <c r="X254" s="138">
        <f t="shared" si="2"/>
        <v>2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87</v>
      </c>
      <c r="G255" s="139">
        <f t="shared" si="3"/>
        <v>51</v>
      </c>
      <c r="H255" s="141">
        <f t="shared" si="3"/>
        <v>0.63043478260869568</v>
      </c>
      <c r="I255" s="139">
        <f t="shared" si="3"/>
        <v>274</v>
      </c>
      <c r="J255" s="140">
        <f t="shared" si="3"/>
        <v>76</v>
      </c>
      <c r="K255" s="139">
        <f t="shared" si="3"/>
        <v>198</v>
      </c>
      <c r="L255" s="141">
        <f t="shared" si="3"/>
        <v>0.27737226277372262</v>
      </c>
      <c r="M255" s="139">
        <f t="shared" si="3"/>
        <v>11</v>
      </c>
      <c r="N255" s="140">
        <f t="shared" si="3"/>
        <v>1</v>
      </c>
      <c r="O255" s="139">
        <f t="shared" si="3"/>
        <v>10</v>
      </c>
      <c r="P255" s="141">
        <f t="shared" si="3"/>
        <v>9.0909090909090912E-2</v>
      </c>
      <c r="Q255" s="139">
        <f t="shared" si="3"/>
        <v>20</v>
      </c>
      <c r="R255" s="140">
        <f t="shared" si="3"/>
        <v>4</v>
      </c>
      <c r="S255" s="139">
        <f t="shared" si="3"/>
        <v>16</v>
      </c>
      <c r="T255" s="141">
        <f t="shared" si="3"/>
        <v>0.2</v>
      </c>
      <c r="U255" s="142">
        <f t="shared" si="3"/>
        <v>10</v>
      </c>
      <c r="V255" s="142">
        <f t="shared" si="3"/>
        <v>48</v>
      </c>
      <c r="W255" s="142">
        <f t="shared" si="3"/>
        <v>2</v>
      </c>
      <c r="X255" s="143">
        <f t="shared" si="3"/>
        <v>4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132</v>
      </c>
      <c r="G256" s="144">
        <f t="shared" si="4"/>
        <v>74</v>
      </c>
      <c r="H256" s="146">
        <f t="shared" si="4"/>
        <v>0.64077669902912626</v>
      </c>
      <c r="I256" s="144">
        <f t="shared" si="4"/>
        <v>263</v>
      </c>
      <c r="J256" s="145">
        <f t="shared" si="4"/>
        <v>133</v>
      </c>
      <c r="K256" s="144">
        <f t="shared" si="4"/>
        <v>130</v>
      </c>
      <c r="L256" s="146">
        <f t="shared" si="4"/>
        <v>0.50570342205323193</v>
      </c>
      <c r="M256" s="144">
        <f t="shared" si="4"/>
        <v>15</v>
      </c>
      <c r="N256" s="145">
        <f t="shared" si="4"/>
        <v>5</v>
      </c>
      <c r="O256" s="144">
        <f t="shared" si="4"/>
        <v>10</v>
      </c>
      <c r="P256" s="146">
        <f t="shared" si="4"/>
        <v>0.33333333333333331</v>
      </c>
      <c r="Q256" s="144">
        <f t="shared" si="4"/>
        <v>14</v>
      </c>
      <c r="R256" s="145">
        <f t="shared" si="4"/>
        <v>1</v>
      </c>
      <c r="S256" s="144">
        <f t="shared" si="4"/>
        <v>13</v>
      </c>
      <c r="T256" s="146">
        <f t="shared" si="4"/>
        <v>7.1428571428571425E-2</v>
      </c>
      <c r="U256" s="145">
        <f t="shared" si="4"/>
        <v>11</v>
      </c>
      <c r="V256" s="145">
        <f t="shared" si="4"/>
        <v>208</v>
      </c>
      <c r="W256" s="145">
        <f t="shared" si="4"/>
        <v>1</v>
      </c>
      <c r="X256" s="147">
        <f t="shared" si="4"/>
        <v>1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1095</v>
      </c>
      <c r="F257" s="148">
        <f t="shared" si="5"/>
        <v>795</v>
      </c>
      <c r="G257" s="148">
        <f t="shared" si="5"/>
        <v>300</v>
      </c>
      <c r="H257" s="149">
        <f t="shared" si="5"/>
        <v>0.72602739726027399</v>
      </c>
      <c r="I257" s="148">
        <f t="shared" si="5"/>
        <v>1558</v>
      </c>
      <c r="J257" s="148">
        <f t="shared" si="5"/>
        <v>760</v>
      </c>
      <c r="K257" s="148">
        <f t="shared" si="5"/>
        <v>798</v>
      </c>
      <c r="L257" s="149">
        <f t="shared" si="5"/>
        <v>0.48780487804878048</v>
      </c>
      <c r="M257" s="148">
        <f t="shared" si="5"/>
        <v>49</v>
      </c>
      <c r="N257" s="148">
        <f t="shared" si="5"/>
        <v>15</v>
      </c>
      <c r="O257" s="148">
        <f t="shared" si="5"/>
        <v>34</v>
      </c>
      <c r="P257" s="149">
        <f t="shared" si="5"/>
        <v>0.30612244897959184</v>
      </c>
      <c r="Q257" s="148">
        <f t="shared" si="5"/>
        <v>69</v>
      </c>
      <c r="R257" s="148">
        <f t="shared" si="5"/>
        <v>11</v>
      </c>
      <c r="S257" s="148">
        <f t="shared" si="5"/>
        <v>58</v>
      </c>
      <c r="T257" s="149">
        <f t="shared" si="5"/>
        <v>0.15942028985507245</v>
      </c>
      <c r="U257" s="148">
        <f t="shared" si="5"/>
        <v>60</v>
      </c>
      <c r="V257" s="148">
        <f t="shared" si="5"/>
        <v>355</v>
      </c>
      <c r="W257" s="148">
        <f t="shared" si="5"/>
        <v>6</v>
      </c>
      <c r="X257" s="150">
        <f t="shared" si="5"/>
        <v>14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616</v>
      </c>
      <c r="F265" s="131">
        <f t="shared" si="6"/>
        <v>498</v>
      </c>
      <c r="G265" s="130">
        <f t="shared" si="6"/>
        <v>118</v>
      </c>
      <c r="H265" s="132">
        <f>F265/E265</f>
        <v>0.80844155844155841</v>
      </c>
      <c r="I265" s="130">
        <f t="shared" ref="I265:K269" si="7">I253+Q253</f>
        <v>869</v>
      </c>
      <c r="J265" s="131">
        <f t="shared" si="7"/>
        <v>469</v>
      </c>
      <c r="K265" s="130">
        <f t="shared" si="7"/>
        <v>400</v>
      </c>
      <c r="L265" s="151">
        <f>J265/I265</f>
        <v>0.53970080552359034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87</v>
      </c>
      <c r="G266" s="152">
        <f t="shared" si="6"/>
        <v>71</v>
      </c>
      <c r="H266" s="154">
        <f>F266/E266</f>
        <v>0.55063291139240511</v>
      </c>
      <c r="I266" s="152">
        <f t="shared" si="7"/>
        <v>187</v>
      </c>
      <c r="J266" s="153">
        <f t="shared" si="7"/>
        <v>88</v>
      </c>
      <c r="K266" s="152">
        <f t="shared" si="7"/>
        <v>99</v>
      </c>
      <c r="L266" s="155">
        <f>J266/I266</f>
        <v>0.47058823529411764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88</v>
      </c>
      <c r="G267" s="139">
        <f t="shared" si="6"/>
        <v>61</v>
      </c>
      <c r="H267" s="141">
        <f>F267/E267</f>
        <v>0.59060402684563762</v>
      </c>
      <c r="I267" s="139">
        <f t="shared" si="7"/>
        <v>294</v>
      </c>
      <c r="J267" s="140">
        <f t="shared" si="7"/>
        <v>80</v>
      </c>
      <c r="K267" s="139">
        <f t="shared" si="7"/>
        <v>214</v>
      </c>
      <c r="L267" s="156">
        <f>J267/I267</f>
        <v>0.27210884353741499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137</v>
      </c>
      <c r="G268" s="144">
        <f t="shared" si="6"/>
        <v>84</v>
      </c>
      <c r="H268" s="146">
        <f>F268/E268</f>
        <v>0.61990950226244346</v>
      </c>
      <c r="I268" s="144">
        <f t="shared" si="7"/>
        <v>277</v>
      </c>
      <c r="J268" s="145">
        <f t="shared" si="7"/>
        <v>134</v>
      </c>
      <c r="K268" s="144">
        <f t="shared" si="7"/>
        <v>143</v>
      </c>
      <c r="L268" s="157">
        <f>J268/I268</f>
        <v>0.48375451263537905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1144</v>
      </c>
      <c r="F269" s="148">
        <f t="shared" si="6"/>
        <v>810</v>
      </c>
      <c r="G269" s="158">
        <f t="shared" si="6"/>
        <v>334</v>
      </c>
      <c r="H269" s="159">
        <f>F269/E269</f>
        <v>0.70804195804195802</v>
      </c>
      <c r="I269" s="158">
        <f t="shared" si="7"/>
        <v>1627</v>
      </c>
      <c r="J269" s="148">
        <f t="shared" si="7"/>
        <v>771</v>
      </c>
      <c r="K269" s="158">
        <f t="shared" si="7"/>
        <v>856</v>
      </c>
      <c r="L269" s="160">
        <f>J269/I269</f>
        <v>0.47387830362630606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44058</v>
      </c>
      <c r="F275" s="163">
        <v>44059</v>
      </c>
      <c r="G275" s="163">
        <v>44060</v>
      </c>
      <c r="H275" s="163">
        <v>44061</v>
      </c>
      <c r="I275" s="163">
        <v>44062</v>
      </c>
      <c r="J275" s="163">
        <v>44063</v>
      </c>
      <c r="K275" s="163">
        <v>44064</v>
      </c>
      <c r="L275" s="163">
        <v>44065</v>
      </c>
      <c r="M275" s="163">
        <v>44066</v>
      </c>
      <c r="N275" s="163">
        <v>44067</v>
      </c>
      <c r="O275" s="163">
        <v>44068</v>
      </c>
      <c r="P275" s="163">
        <v>44069</v>
      </c>
      <c r="Q275" s="163">
        <v>44070</v>
      </c>
      <c r="R275" s="163">
        <v>44071</v>
      </c>
      <c r="S275" s="163">
        <v>44072</v>
      </c>
      <c r="T275" s="163">
        <v>44073</v>
      </c>
      <c r="U275" s="163">
        <v>44074</v>
      </c>
      <c r="V275" s="163">
        <v>44075</v>
      </c>
      <c r="W275" s="163">
        <v>44076</v>
      </c>
      <c r="X275" s="163">
        <v>44077</v>
      </c>
      <c r="Y275"/>
      <c r="Z275"/>
      <c r="AA275"/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0.85</v>
      </c>
      <c r="F276" s="165">
        <v>0.85</v>
      </c>
      <c r="G276" s="165">
        <v>0.85</v>
      </c>
      <c r="H276" s="165">
        <v>0.85</v>
      </c>
      <c r="I276" s="165">
        <v>0.86</v>
      </c>
      <c r="J276" s="165">
        <v>0.86</v>
      </c>
      <c r="K276" s="165">
        <v>0.85</v>
      </c>
      <c r="L276" s="165">
        <v>0.85</v>
      </c>
      <c r="M276" s="165">
        <v>0.84</v>
      </c>
      <c r="N276" s="165">
        <v>0.84</v>
      </c>
      <c r="O276" s="165">
        <v>0.84</v>
      </c>
      <c r="P276" s="165">
        <v>0.83</v>
      </c>
      <c r="Q276" s="165">
        <v>0.83</v>
      </c>
      <c r="R276" s="165">
        <v>0.83</v>
      </c>
      <c r="S276" s="165">
        <v>0.83</v>
      </c>
      <c r="T276" s="165">
        <v>0.84</v>
      </c>
      <c r="U276" s="165">
        <v>0.83</v>
      </c>
      <c r="V276" s="165">
        <v>0.82</v>
      </c>
      <c r="W276" s="165">
        <v>0.82</v>
      </c>
      <c r="X276" s="165">
        <v>0.82</v>
      </c>
      <c r="Y276"/>
      <c r="Z276"/>
      <c r="AA276"/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0.59</v>
      </c>
      <c r="F277" s="167">
        <v>0.57999999999999996</v>
      </c>
      <c r="G277" s="167">
        <v>0.57999999999999996</v>
      </c>
      <c r="H277" s="167">
        <v>0.57999999999999996</v>
      </c>
      <c r="I277" s="167">
        <v>0.56999999999999995</v>
      </c>
      <c r="J277" s="167">
        <v>0.56000000000000005</v>
      </c>
      <c r="K277" s="167">
        <v>0.56000000000000005</v>
      </c>
      <c r="L277" s="167">
        <v>0.55000000000000004</v>
      </c>
      <c r="M277" s="167">
        <v>0.54</v>
      </c>
      <c r="N277" s="167">
        <v>0.53</v>
      </c>
      <c r="O277" s="167">
        <v>0.52</v>
      </c>
      <c r="P277" s="167">
        <v>0.52</v>
      </c>
      <c r="Q277" s="167">
        <v>0.52</v>
      </c>
      <c r="R277" s="167">
        <v>0.52</v>
      </c>
      <c r="S277" s="167">
        <v>0.53</v>
      </c>
      <c r="T277" s="167">
        <v>0.53</v>
      </c>
      <c r="U277" s="167">
        <v>0.54</v>
      </c>
      <c r="V277" s="167">
        <v>0.55000000000000004</v>
      </c>
      <c r="W277" s="167">
        <v>0.56000000000000005</v>
      </c>
      <c r="X277" s="167">
        <v>0.56000000000000005</v>
      </c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0.28999999999999998</v>
      </c>
      <c r="F278" s="167">
        <v>0.31</v>
      </c>
      <c r="G278" s="167">
        <v>0.32</v>
      </c>
      <c r="H278" s="167">
        <v>0.33</v>
      </c>
      <c r="I278" s="167">
        <v>0.33</v>
      </c>
      <c r="J278" s="167">
        <v>0.35</v>
      </c>
      <c r="K278" s="167">
        <v>0.37</v>
      </c>
      <c r="L278" s="167">
        <v>0.37</v>
      </c>
      <c r="M278" s="167">
        <v>0.37</v>
      </c>
      <c r="N278" s="167">
        <v>0.37</v>
      </c>
      <c r="O278" s="167">
        <v>0.39</v>
      </c>
      <c r="P278" s="167">
        <v>0.41</v>
      </c>
      <c r="Q278" s="167">
        <v>0.4</v>
      </c>
      <c r="R278" s="167">
        <v>0.4</v>
      </c>
      <c r="S278" s="167">
        <v>0.4</v>
      </c>
      <c r="T278" s="167">
        <v>0.4</v>
      </c>
      <c r="U278" s="167">
        <v>0.4</v>
      </c>
      <c r="V278" s="167">
        <v>0.39</v>
      </c>
      <c r="W278" s="167">
        <v>0.39</v>
      </c>
      <c r="X278" s="167">
        <v>0.39</v>
      </c>
      <c r="Y278"/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0.24</v>
      </c>
      <c r="F279" s="169">
        <v>0.22</v>
      </c>
      <c r="G279" s="169">
        <v>0.22</v>
      </c>
      <c r="H279" s="169">
        <v>0.22</v>
      </c>
      <c r="I279" s="169">
        <v>0.22</v>
      </c>
      <c r="J279" s="169">
        <v>0.22</v>
      </c>
      <c r="K279" s="169">
        <v>0.24</v>
      </c>
      <c r="L279" s="169">
        <v>0.25</v>
      </c>
      <c r="M279" s="169">
        <v>0.25</v>
      </c>
      <c r="N279" s="169">
        <v>0.24</v>
      </c>
      <c r="O279" s="169">
        <v>0.23</v>
      </c>
      <c r="P279" s="169">
        <v>0.23</v>
      </c>
      <c r="Q279" s="169">
        <v>0.24</v>
      </c>
      <c r="R279" s="169">
        <v>0.23</v>
      </c>
      <c r="S279" s="169">
        <v>0.23</v>
      </c>
      <c r="T279" s="169">
        <v>0.21</v>
      </c>
      <c r="U279" s="169">
        <v>0.22</v>
      </c>
      <c r="V279" s="169">
        <v>0.24</v>
      </c>
      <c r="W279" s="169">
        <v>0.24</v>
      </c>
      <c r="X279" s="169">
        <v>0.22</v>
      </c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0.55000000000000004</v>
      </c>
      <c r="F280" s="171">
        <v>0.55000000000000004</v>
      </c>
      <c r="G280" s="171">
        <v>0.54</v>
      </c>
      <c r="H280" s="171">
        <v>0.53</v>
      </c>
      <c r="I280" s="171">
        <v>0.51</v>
      </c>
      <c r="J280" s="171">
        <v>0.51</v>
      </c>
      <c r="K280" s="171">
        <v>0.52</v>
      </c>
      <c r="L280" s="171">
        <v>0.53</v>
      </c>
      <c r="M280" s="171">
        <v>0.55000000000000004</v>
      </c>
      <c r="N280" s="171">
        <v>0.56000000000000005</v>
      </c>
      <c r="O280" s="171">
        <v>0.57999999999999996</v>
      </c>
      <c r="P280" s="171">
        <v>0.59</v>
      </c>
      <c r="Q280" s="171">
        <v>0.6</v>
      </c>
      <c r="R280" s="171">
        <v>0.6</v>
      </c>
      <c r="S280" s="171">
        <v>0.6</v>
      </c>
      <c r="T280" s="171">
        <v>0.6</v>
      </c>
      <c r="U280" s="171">
        <v>0.6</v>
      </c>
      <c r="V280" s="171">
        <v>0.6</v>
      </c>
      <c r="W280" s="171">
        <v>0.61</v>
      </c>
      <c r="X280" s="171">
        <v>0.6</v>
      </c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0.46</v>
      </c>
      <c r="F281" s="171">
        <v>0.06</v>
      </c>
      <c r="G281" s="171">
        <v>0.47</v>
      </c>
      <c r="H281" s="171">
        <v>0.46</v>
      </c>
      <c r="I281" s="171">
        <v>0.45</v>
      </c>
      <c r="J281" s="171">
        <v>0.44</v>
      </c>
      <c r="K281" s="171">
        <v>0.43</v>
      </c>
      <c r="L281" s="171">
        <v>0.43</v>
      </c>
      <c r="M281" s="171">
        <v>0.43</v>
      </c>
      <c r="N281" s="171">
        <v>0.43</v>
      </c>
      <c r="O281" s="171">
        <v>0.43</v>
      </c>
      <c r="P281" s="171">
        <v>0.44</v>
      </c>
      <c r="Q281" s="171">
        <v>0.44</v>
      </c>
      <c r="R281" s="171">
        <v>0.45</v>
      </c>
      <c r="S281" s="171">
        <v>0.45</v>
      </c>
      <c r="T281" s="171">
        <v>0.46</v>
      </c>
      <c r="U281" s="171">
        <v>0.47</v>
      </c>
      <c r="V281" s="171">
        <v>0.49</v>
      </c>
      <c r="W281" s="171">
        <v>0.49</v>
      </c>
      <c r="X281" s="171">
        <v>0.5</v>
      </c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0.43</v>
      </c>
      <c r="F282" s="171">
        <v>0.43</v>
      </c>
      <c r="G282" s="171">
        <v>0.36</v>
      </c>
      <c r="H282" s="171">
        <v>0.28999999999999998</v>
      </c>
      <c r="I282" s="171">
        <v>0.28999999999999998</v>
      </c>
      <c r="J282" s="171">
        <v>0.28999999999999998</v>
      </c>
      <c r="K282" s="171">
        <v>0.28999999999999998</v>
      </c>
      <c r="L282" s="171">
        <v>0.28999999999999998</v>
      </c>
      <c r="M282" s="171">
        <v>0.36</v>
      </c>
      <c r="N282" s="171">
        <v>0.43</v>
      </c>
      <c r="O282" s="171">
        <v>0.5</v>
      </c>
      <c r="P282" s="171">
        <v>0.5</v>
      </c>
      <c r="Q282" s="171">
        <v>0.5</v>
      </c>
      <c r="R282" s="171">
        <v>0.43</v>
      </c>
      <c r="S282" s="171">
        <v>0.36</v>
      </c>
      <c r="T282" s="171">
        <v>0.28999999999999998</v>
      </c>
      <c r="U282" s="171">
        <v>0.28999999999999998</v>
      </c>
      <c r="V282" s="171">
        <v>0.28999999999999998</v>
      </c>
      <c r="W282" s="171">
        <v>0.28999999999999998</v>
      </c>
      <c r="X282" s="171">
        <v>0.28999999999999998</v>
      </c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0.45</v>
      </c>
      <c r="F283" s="171">
        <v>0.45</v>
      </c>
      <c r="G283" s="171">
        <v>0.45</v>
      </c>
      <c r="H283" s="171">
        <v>0.45</v>
      </c>
      <c r="I283" s="171">
        <v>0.4</v>
      </c>
      <c r="J283" s="171">
        <v>0.38</v>
      </c>
      <c r="K283" s="171">
        <v>0.4</v>
      </c>
      <c r="L283" s="171">
        <v>0.4</v>
      </c>
      <c r="M283" s="171">
        <v>0.45</v>
      </c>
      <c r="N283" s="171">
        <v>0.5</v>
      </c>
      <c r="O283" s="171">
        <v>0.45</v>
      </c>
      <c r="P283" s="171">
        <v>0.43</v>
      </c>
      <c r="Q283" s="171">
        <v>0.38</v>
      </c>
      <c r="R283" s="171">
        <v>0.28999999999999998</v>
      </c>
      <c r="S283" s="171">
        <v>0.19</v>
      </c>
      <c r="T283" s="171">
        <v>0.14000000000000001</v>
      </c>
      <c r="U283" s="171">
        <v>0.05</v>
      </c>
      <c r="V283" s="171">
        <v>0.05</v>
      </c>
      <c r="W283" s="171">
        <v>0.05</v>
      </c>
      <c r="X283" s="171">
        <v>0.05</v>
      </c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0.63</v>
      </c>
      <c r="F284" s="173">
        <v>0.64</v>
      </c>
      <c r="G284" s="173">
        <v>0.64</v>
      </c>
      <c r="H284" s="173">
        <v>0.64</v>
      </c>
      <c r="I284" s="173">
        <v>0.63</v>
      </c>
      <c r="J284" s="173">
        <v>0.63</v>
      </c>
      <c r="K284" s="173">
        <v>0.62</v>
      </c>
      <c r="L284" s="173">
        <v>0.61</v>
      </c>
      <c r="M284" s="173">
        <v>0.6</v>
      </c>
      <c r="N284" s="173">
        <v>0.59</v>
      </c>
      <c r="O284" s="173">
        <v>0.59</v>
      </c>
      <c r="P284" s="173">
        <v>0.57999999999999996</v>
      </c>
      <c r="Q284" s="173">
        <v>0.57999999999999996</v>
      </c>
      <c r="R284" s="173">
        <v>0.56999999999999995</v>
      </c>
      <c r="S284" s="173">
        <v>0.56999999999999995</v>
      </c>
      <c r="T284" s="173">
        <v>0.56999999999999995</v>
      </c>
      <c r="U284" s="173">
        <v>0.56999999999999995</v>
      </c>
      <c r="V284" s="173">
        <v>0.57999999999999996</v>
      </c>
      <c r="W284" s="173">
        <v>0.6</v>
      </c>
      <c r="X284" s="173">
        <v>0.61</v>
      </c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0.34</v>
      </c>
      <c r="F285" s="175">
        <v>0.34</v>
      </c>
      <c r="G285" s="175">
        <v>0.34</v>
      </c>
      <c r="H285" s="175">
        <v>0.33</v>
      </c>
      <c r="I285" s="175">
        <v>0.33</v>
      </c>
      <c r="J285" s="175">
        <v>0.33</v>
      </c>
      <c r="K285" s="175">
        <v>0.32</v>
      </c>
      <c r="L285" s="175">
        <v>0.32</v>
      </c>
      <c r="M285" s="175">
        <v>0.31</v>
      </c>
      <c r="N285" s="175">
        <v>0.28999999999999998</v>
      </c>
      <c r="O285" s="175">
        <v>0.28000000000000003</v>
      </c>
      <c r="P285" s="175">
        <v>0.28000000000000003</v>
      </c>
      <c r="Q285" s="175">
        <v>0.28000000000000003</v>
      </c>
      <c r="R285" s="175">
        <v>0.27</v>
      </c>
      <c r="S285" s="175">
        <v>0.27</v>
      </c>
      <c r="T285" s="175">
        <v>0.27</v>
      </c>
      <c r="U285" s="175">
        <v>0.28000000000000003</v>
      </c>
      <c r="V285" s="175">
        <v>0.28000000000000003</v>
      </c>
      <c r="W285" s="175">
        <v>0.28000000000000003</v>
      </c>
      <c r="X285" s="175">
        <v>0.28000000000000003</v>
      </c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0.42</v>
      </c>
      <c r="F286" s="175">
        <v>0.44</v>
      </c>
      <c r="G286" s="175">
        <v>0.44</v>
      </c>
      <c r="H286" s="175">
        <v>0.38</v>
      </c>
      <c r="I286" s="175">
        <v>0.32</v>
      </c>
      <c r="J286" s="175">
        <v>0.26</v>
      </c>
      <c r="K286" s="175">
        <v>0.19</v>
      </c>
      <c r="L286" s="175">
        <v>0.12</v>
      </c>
      <c r="M286" s="175">
        <v>0.08</v>
      </c>
      <c r="N286" s="175">
        <v>0.08</v>
      </c>
      <c r="O286" s="175">
        <v>0.1</v>
      </c>
      <c r="P286" s="175">
        <v>0.13</v>
      </c>
      <c r="Q286" s="175">
        <v>0.13</v>
      </c>
      <c r="R286" s="175">
        <v>0.17</v>
      </c>
      <c r="S286" s="175">
        <v>0.18</v>
      </c>
      <c r="T286" s="175">
        <v>0.19</v>
      </c>
      <c r="U286" s="175">
        <v>0.19</v>
      </c>
      <c r="V286" s="175">
        <v>0.18</v>
      </c>
      <c r="W286" s="175">
        <v>0.17</v>
      </c>
      <c r="X286" s="175">
        <v>0.18</v>
      </c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0.21</v>
      </c>
      <c r="F287" s="177">
        <v>0.24</v>
      </c>
      <c r="G287" s="177">
        <v>0.28000000000000003</v>
      </c>
      <c r="H287" s="177">
        <v>0.28999999999999998</v>
      </c>
      <c r="I287" s="177">
        <v>0.28999999999999998</v>
      </c>
      <c r="J287" s="177">
        <v>0.28999999999999998</v>
      </c>
      <c r="K287" s="177">
        <v>0.27</v>
      </c>
      <c r="L287" s="177">
        <v>0.25</v>
      </c>
      <c r="M287" s="177">
        <v>0.2</v>
      </c>
      <c r="N287" s="177">
        <v>0.14000000000000001</v>
      </c>
      <c r="O287" s="177">
        <v>0.15</v>
      </c>
      <c r="P287" s="177">
        <v>0.15</v>
      </c>
      <c r="Q287" s="177">
        <v>0.15</v>
      </c>
      <c r="R287" s="177">
        <v>0.13</v>
      </c>
      <c r="S287" s="177">
        <v>0.12</v>
      </c>
      <c r="T287" s="177">
        <v>0.12</v>
      </c>
      <c r="U287" s="177">
        <v>0.13</v>
      </c>
      <c r="V287" s="177">
        <v>0.13</v>
      </c>
      <c r="W287" s="177">
        <v>0.13</v>
      </c>
      <c r="X287" s="177">
        <v>0.13</v>
      </c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0.62</v>
      </c>
      <c r="F288" s="179">
        <v>0.63</v>
      </c>
      <c r="G288" s="179">
        <v>0.64</v>
      </c>
      <c r="H288" s="179">
        <v>0.63</v>
      </c>
      <c r="I288" s="179">
        <v>0.62</v>
      </c>
      <c r="J288" s="179">
        <v>0.62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0.61</v>
      </c>
      <c r="S288" s="179">
        <v>0.61</v>
      </c>
      <c r="T288" s="179">
        <v>0.61</v>
      </c>
      <c r="U288" s="179">
        <v>0.61</v>
      </c>
      <c r="V288" s="179">
        <v>0.61</v>
      </c>
      <c r="W288" s="179">
        <v>0.61</v>
      </c>
      <c r="X288" s="179">
        <v>0.62</v>
      </c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0.45</v>
      </c>
      <c r="F289" s="179">
        <v>0.46</v>
      </c>
      <c r="G289" s="179">
        <v>0.46</v>
      </c>
      <c r="H289" s="179">
        <v>0.47</v>
      </c>
      <c r="I289" s="179">
        <v>0.47</v>
      </c>
      <c r="J289" s="179">
        <v>0.47</v>
      </c>
      <c r="K289" s="179">
        <v>0.46</v>
      </c>
      <c r="L289" s="179">
        <v>0.45</v>
      </c>
      <c r="M289" s="179">
        <v>0.45</v>
      </c>
      <c r="N289" s="179">
        <v>0.44</v>
      </c>
      <c r="O289" s="179">
        <v>0.45</v>
      </c>
      <c r="P289" s="179">
        <v>0.46</v>
      </c>
      <c r="Q289" s="179">
        <v>0.47</v>
      </c>
      <c r="R289" s="179">
        <v>0.48</v>
      </c>
      <c r="S289" s="179">
        <v>0.47</v>
      </c>
      <c r="T289" s="179">
        <v>0.48</v>
      </c>
      <c r="U289" s="179">
        <v>0.48</v>
      </c>
      <c r="V289" s="179">
        <v>0.47</v>
      </c>
      <c r="W289" s="179">
        <v>0.47</v>
      </c>
      <c r="X289" s="179">
        <v>0.47</v>
      </c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0.14000000000000001</v>
      </c>
      <c r="F290" s="179">
        <v>0.12</v>
      </c>
      <c r="G290" s="179">
        <v>0.1</v>
      </c>
      <c r="H290" s="179">
        <v>0.1</v>
      </c>
      <c r="I290" s="179">
        <v>0.11</v>
      </c>
      <c r="J290" s="179">
        <v>0.12</v>
      </c>
      <c r="K290" s="179">
        <v>0.13</v>
      </c>
      <c r="L290" s="179">
        <v>0.16</v>
      </c>
      <c r="M290" s="179">
        <v>0.17</v>
      </c>
      <c r="N290" s="179">
        <v>0.19</v>
      </c>
      <c r="O290" s="179">
        <v>0.21</v>
      </c>
      <c r="P290" s="179">
        <v>0.2</v>
      </c>
      <c r="Q290" s="179">
        <v>0.18</v>
      </c>
      <c r="R290" s="179">
        <v>0.17</v>
      </c>
      <c r="S290" s="179">
        <v>0.15</v>
      </c>
      <c r="T290" s="179">
        <v>0.14000000000000001</v>
      </c>
      <c r="U290" s="179">
        <v>0.12</v>
      </c>
      <c r="V290" s="179">
        <v>0.1</v>
      </c>
      <c r="W290" s="179">
        <v>0.09</v>
      </c>
      <c r="X290" s="179">
        <v>0.12</v>
      </c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0.48</v>
      </c>
      <c r="F291" s="179">
        <v>0.4</v>
      </c>
      <c r="G291" s="179">
        <v>0.33</v>
      </c>
      <c r="H291" s="179">
        <v>0.23</v>
      </c>
      <c r="I291" s="179">
        <v>0.17</v>
      </c>
      <c r="J291" s="179">
        <v>0.11</v>
      </c>
      <c r="K291" s="179">
        <v>7.0000000000000007E-2</v>
      </c>
      <c r="L291" s="179">
        <v>0.06</v>
      </c>
      <c r="M291" s="179">
        <v>0.05</v>
      </c>
      <c r="N291" s="179">
        <v>0.05</v>
      </c>
      <c r="O291" s="179">
        <v>0.05</v>
      </c>
      <c r="P291" s="179">
        <v>0.05</v>
      </c>
      <c r="Q291" s="179">
        <v>0.06</v>
      </c>
      <c r="R291" s="179">
        <v>0.05</v>
      </c>
      <c r="S291" s="179">
        <v>0.05</v>
      </c>
      <c r="T291" s="179">
        <v>0.06</v>
      </c>
      <c r="U291" s="179">
        <v>0.08</v>
      </c>
      <c r="V291" s="179">
        <v>0.11</v>
      </c>
      <c r="W291" s="179">
        <v>0.11</v>
      </c>
      <c r="X291" s="179">
        <v>0.1</v>
      </c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0.74</v>
      </c>
      <c r="F292" s="181">
        <v>0.74</v>
      </c>
      <c r="G292" s="181">
        <v>0.74</v>
      </c>
      <c r="H292" s="181">
        <v>0.74</v>
      </c>
      <c r="I292" s="181">
        <v>0.74</v>
      </c>
      <c r="J292" s="181">
        <v>0.74</v>
      </c>
      <c r="K292" s="181">
        <v>0.73</v>
      </c>
      <c r="L292" s="181">
        <v>0.73</v>
      </c>
      <c r="M292" s="181">
        <v>0.73</v>
      </c>
      <c r="N292" s="181">
        <v>0.73</v>
      </c>
      <c r="O292" s="181">
        <v>0.73</v>
      </c>
      <c r="P292" s="181">
        <v>0.73</v>
      </c>
      <c r="Q292" s="181">
        <v>0.72</v>
      </c>
      <c r="R292" s="181">
        <v>0.72</v>
      </c>
      <c r="S292" s="181">
        <v>0.73</v>
      </c>
      <c r="T292" s="181">
        <v>0.73</v>
      </c>
      <c r="U292" s="181">
        <v>0.72</v>
      </c>
      <c r="V292" s="181">
        <v>0.72</v>
      </c>
      <c r="W292" s="181">
        <v>0.72</v>
      </c>
      <c r="X292" s="181">
        <v>0.72</v>
      </c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0.5</v>
      </c>
      <c r="F293" s="183">
        <v>0.5</v>
      </c>
      <c r="G293" s="183">
        <v>0.51</v>
      </c>
      <c r="H293" s="183">
        <v>0.5</v>
      </c>
      <c r="I293" s="183">
        <v>0.5</v>
      </c>
      <c r="J293" s="183">
        <v>0.49</v>
      </c>
      <c r="K293" s="183">
        <v>0.48</v>
      </c>
      <c r="L293" s="183">
        <v>0.48</v>
      </c>
      <c r="M293" s="183">
        <v>0.47</v>
      </c>
      <c r="N293" s="183">
        <v>0.46</v>
      </c>
      <c r="O293" s="183">
        <v>0.46</v>
      </c>
      <c r="P293" s="183">
        <v>0.46</v>
      </c>
      <c r="Q293" s="183">
        <v>0.46</v>
      </c>
      <c r="R293" s="183">
        <v>0.46</v>
      </c>
      <c r="S293" s="183">
        <v>0.46</v>
      </c>
      <c r="T293" s="183">
        <v>0.47</v>
      </c>
      <c r="U293" s="183">
        <v>0.47</v>
      </c>
      <c r="V293" s="183">
        <v>0.48</v>
      </c>
      <c r="W293" s="183">
        <v>0.49</v>
      </c>
      <c r="X293" s="183">
        <v>0.49</v>
      </c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0.28000000000000003</v>
      </c>
      <c r="F294" s="183">
        <v>0.28999999999999998</v>
      </c>
      <c r="G294" s="183">
        <v>0.28000000000000003</v>
      </c>
      <c r="H294" s="183">
        <v>0.27</v>
      </c>
      <c r="I294" s="183">
        <v>0.26</v>
      </c>
      <c r="J294" s="183">
        <v>0.26</v>
      </c>
      <c r="K294" s="183">
        <v>0.25</v>
      </c>
      <c r="L294" s="183">
        <v>0.24</v>
      </c>
      <c r="M294" s="183">
        <v>0.24</v>
      </c>
      <c r="N294" s="183">
        <v>0.24</v>
      </c>
      <c r="O294" s="183">
        <v>0.27</v>
      </c>
      <c r="P294" s="183">
        <v>0.28000000000000003</v>
      </c>
      <c r="Q294" s="183">
        <v>0.27</v>
      </c>
      <c r="R294" s="183">
        <v>0.27</v>
      </c>
      <c r="S294" s="183">
        <v>0.27</v>
      </c>
      <c r="T294" s="183">
        <v>0.26</v>
      </c>
      <c r="U294" s="183">
        <v>0.27</v>
      </c>
      <c r="V294" s="183">
        <v>0.25</v>
      </c>
      <c r="W294" s="183">
        <v>0.24</v>
      </c>
      <c r="X294" s="183">
        <v>0.26</v>
      </c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0.3</v>
      </c>
      <c r="F295" s="185">
        <v>0.28000000000000003</v>
      </c>
      <c r="G295" s="185">
        <v>0.28000000000000003</v>
      </c>
      <c r="H295" s="185">
        <v>0.26</v>
      </c>
      <c r="I295" s="185">
        <v>0.25</v>
      </c>
      <c r="J295" s="185">
        <v>0.23</v>
      </c>
      <c r="K295" s="185">
        <v>0.23</v>
      </c>
      <c r="L295" s="185">
        <v>0.22</v>
      </c>
      <c r="M295" s="185">
        <v>0.21</v>
      </c>
      <c r="N295" s="185">
        <v>0.2</v>
      </c>
      <c r="O295" s="185">
        <v>0.19</v>
      </c>
      <c r="P295" s="185">
        <v>0.19</v>
      </c>
      <c r="Q295" s="185">
        <v>0.19</v>
      </c>
      <c r="R295" s="185">
        <v>0.18</v>
      </c>
      <c r="S295" s="185">
        <v>0.16</v>
      </c>
      <c r="T295" s="185">
        <v>0.16</v>
      </c>
      <c r="U295" s="185">
        <v>0.16</v>
      </c>
      <c r="V295" s="185">
        <v>0.18</v>
      </c>
      <c r="W295" s="185">
        <v>0.17</v>
      </c>
      <c r="X295" s="185">
        <v>0.17</v>
      </c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1095</v>
      </c>
      <c r="F301" s="193">
        <f>F241</f>
        <v>795</v>
      </c>
      <c r="G301" s="193">
        <f>G241</f>
        <v>300</v>
      </c>
      <c r="H301" s="305">
        <f>F301/E301</f>
        <v>0.72602739726027399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1558</v>
      </c>
      <c r="F302" s="193">
        <f>J241</f>
        <v>760</v>
      </c>
      <c r="G302" s="193">
        <f>K241</f>
        <v>798</v>
      </c>
      <c r="H302" s="305">
        <f>F302/E302</f>
        <v>0.48780487804878048</v>
      </c>
      <c r="I302" s="305"/>
    </row>
    <row r="303" spans="1:240" ht="14.65" customHeight="1" x14ac:dyDescent="0.2">
      <c r="D303" s="192" t="s">
        <v>407</v>
      </c>
      <c r="E303" s="193">
        <f>M241</f>
        <v>49</v>
      </c>
      <c r="F303" s="193">
        <f>N241</f>
        <v>15</v>
      </c>
      <c r="G303" s="193">
        <f>O241</f>
        <v>34</v>
      </c>
      <c r="H303" s="305">
        <f>F303/E303</f>
        <v>0.30612244897959184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11</v>
      </c>
      <c r="G304" s="193">
        <f>S241</f>
        <v>58</v>
      </c>
      <c r="H304" s="305">
        <f>F304/E304</f>
        <v>0.15942028985507245</v>
      </c>
      <c r="I304" s="305"/>
    </row>
    <row r="305" spans="1:14" ht="14.65" customHeight="1" x14ac:dyDescent="0.2">
      <c r="D305" s="194" t="s">
        <v>401</v>
      </c>
      <c r="E305" s="158">
        <f>SUM(E301:E304)</f>
        <v>2771</v>
      </c>
      <c r="F305" s="158">
        <f>SUM(F301:F304)</f>
        <v>1581</v>
      </c>
      <c r="G305" s="158">
        <f>SUM(G301:G304)</f>
        <v>1190</v>
      </c>
      <c r="H305" s="307">
        <f>F305/E305</f>
        <v>0.57055214723926384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795</v>
      </c>
      <c r="F308" s="193">
        <f>U241</f>
        <v>60</v>
      </c>
      <c r="G308" s="193">
        <v>76</v>
      </c>
      <c r="H308" s="309">
        <f>E308+F308+G308</f>
        <v>931</v>
      </c>
      <c r="I308" s="309">
        <f>SUM(E308:H308)</f>
        <v>1862</v>
      </c>
      <c r="J308" s="18"/>
    </row>
    <row r="309" spans="1:14" ht="14.65" customHeight="1" x14ac:dyDescent="0.2">
      <c r="D309" s="192" t="s">
        <v>413</v>
      </c>
      <c r="E309" s="193">
        <f>F302</f>
        <v>760</v>
      </c>
      <c r="F309" s="193">
        <f>V241</f>
        <v>355</v>
      </c>
      <c r="G309" s="193">
        <v>156</v>
      </c>
      <c r="H309" s="309">
        <f>E309+F309+G309</f>
        <v>1271</v>
      </c>
      <c r="I309" s="309"/>
    </row>
    <row r="310" spans="1:14" ht="14.65" customHeight="1" x14ac:dyDescent="0.2">
      <c r="D310" s="192" t="s">
        <v>407</v>
      </c>
      <c r="E310" s="193">
        <f>F303</f>
        <v>15</v>
      </c>
      <c r="F310" s="193">
        <f>W241</f>
        <v>6</v>
      </c>
      <c r="G310" s="196">
        <v>0</v>
      </c>
      <c r="H310" s="309">
        <f>E310+F310+G310</f>
        <v>21</v>
      </c>
      <c r="I310" s="309"/>
    </row>
    <row r="311" spans="1:14" ht="14.65" customHeight="1" x14ac:dyDescent="0.2">
      <c r="D311" s="192" t="s">
        <v>414</v>
      </c>
      <c r="E311" s="193">
        <f>F304</f>
        <v>11</v>
      </c>
      <c r="F311" s="193">
        <f>X241</f>
        <v>14</v>
      </c>
      <c r="G311" s="196">
        <v>1</v>
      </c>
      <c r="H311" s="309">
        <f>E311+F311+G311</f>
        <v>26</v>
      </c>
      <c r="I311" s="309"/>
    </row>
    <row r="312" spans="1:14" ht="14.65" customHeight="1" x14ac:dyDescent="0.2">
      <c r="D312" s="194" t="s">
        <v>401</v>
      </c>
      <c r="E312" s="197">
        <f>SUM(E308:E311)</f>
        <v>1581</v>
      </c>
      <c r="F312" s="197">
        <f>SUM(F308:F311)</f>
        <v>435</v>
      </c>
      <c r="G312" s="197">
        <f>SUM(G308:G311)</f>
        <v>233</v>
      </c>
      <c r="H312" s="310">
        <f>H308+H309+H310+H311</f>
        <v>2249</v>
      </c>
      <c r="I312" s="310">
        <f>F312+G312+H312</f>
        <v>2917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465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487</v>
      </c>
      <c r="F319" s="203">
        <v>389</v>
      </c>
      <c r="G319" s="203">
        <f>SUM(E319:F319)</f>
        <v>876</v>
      </c>
      <c r="H319" s="204">
        <v>28</v>
      </c>
      <c r="I319" s="204">
        <v>48</v>
      </c>
      <c r="J319" s="204">
        <f>SUM(H319:I319)</f>
        <v>76</v>
      </c>
      <c r="K319" s="205">
        <f>M319-L319</f>
        <v>515</v>
      </c>
      <c r="L319" s="205">
        <f>F319+I319</f>
        <v>437</v>
      </c>
      <c r="M319" s="206">
        <f>H308+H310</f>
        <v>952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672</v>
      </c>
      <c r="F320" s="203">
        <v>468</v>
      </c>
      <c r="G320" s="203">
        <f>SUM(E320:F320)</f>
        <v>1140</v>
      </c>
      <c r="H320" s="204">
        <v>56</v>
      </c>
      <c r="I320" s="204">
        <v>101</v>
      </c>
      <c r="J320" s="204">
        <f>SUM(H320:I320)</f>
        <v>157</v>
      </c>
      <c r="K320" s="205">
        <f>M320-L320</f>
        <v>728</v>
      </c>
      <c r="L320" s="205">
        <f>F320+I320</f>
        <v>569</v>
      </c>
      <c r="M320" s="206">
        <f>H309+H311</f>
        <v>1297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1159</v>
      </c>
      <c r="F321" s="208">
        <f>SUM(F319:F320)</f>
        <v>857</v>
      </c>
      <c r="G321" s="208">
        <f>SUM(E321:F321)</f>
        <v>2016</v>
      </c>
      <c r="H321" s="209">
        <f t="shared" ref="H321:M321" si="8">SUM(H319:H320)</f>
        <v>84</v>
      </c>
      <c r="I321" s="209">
        <f t="shared" si="8"/>
        <v>149</v>
      </c>
      <c r="J321" s="209">
        <f t="shared" si="8"/>
        <v>233</v>
      </c>
      <c r="K321" s="210">
        <f t="shared" si="8"/>
        <v>1243</v>
      </c>
      <c r="L321" s="210">
        <f t="shared" si="8"/>
        <v>1006</v>
      </c>
      <c r="M321" s="211">
        <f t="shared" si="8"/>
        <v>2249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44058</v>
      </c>
      <c r="F325" s="213">
        <v>44059</v>
      </c>
      <c r="G325" s="213">
        <v>44060</v>
      </c>
      <c r="H325" s="213">
        <v>44061</v>
      </c>
      <c r="I325" s="213">
        <v>44062</v>
      </c>
      <c r="J325" s="213">
        <v>44063</v>
      </c>
      <c r="K325" s="213">
        <v>44064</v>
      </c>
      <c r="L325" s="213">
        <v>44065</v>
      </c>
      <c r="M325" s="213">
        <v>44066</v>
      </c>
      <c r="N325" s="213">
        <v>44067</v>
      </c>
      <c r="O325" s="213">
        <v>44068</v>
      </c>
      <c r="P325" s="213">
        <v>44069</v>
      </c>
      <c r="Q325" s="213">
        <v>44070</v>
      </c>
      <c r="R325" s="213">
        <v>44071</v>
      </c>
      <c r="S325" s="213">
        <v>44072</v>
      </c>
      <c r="T325" s="213">
        <v>44073</v>
      </c>
      <c r="U325" s="213">
        <v>44074</v>
      </c>
      <c r="V325" s="213">
        <v>44075</v>
      </c>
      <c r="W325" s="213">
        <v>44076</v>
      </c>
      <c r="X325" s="213">
        <v>44077</v>
      </c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1019</v>
      </c>
      <c r="F326" s="215">
        <v>997</v>
      </c>
      <c r="G326" s="215">
        <v>979</v>
      </c>
      <c r="H326" s="215">
        <v>987</v>
      </c>
      <c r="I326" s="215">
        <v>974</v>
      </c>
      <c r="J326" s="215">
        <v>982</v>
      </c>
      <c r="K326" s="215">
        <v>962</v>
      </c>
      <c r="L326" s="215">
        <v>965</v>
      </c>
      <c r="M326" s="215">
        <v>958</v>
      </c>
      <c r="N326" s="215">
        <v>998</v>
      </c>
      <c r="O326" s="215">
        <v>998</v>
      </c>
      <c r="P326" s="215">
        <v>993</v>
      </c>
      <c r="Q326" s="215">
        <v>977</v>
      </c>
      <c r="R326" s="215">
        <v>969</v>
      </c>
      <c r="S326" s="215">
        <v>1037</v>
      </c>
      <c r="T326" s="215">
        <v>969</v>
      </c>
      <c r="U326" s="215">
        <v>954</v>
      </c>
      <c r="V326" s="215">
        <v>945</v>
      </c>
      <c r="W326" s="215">
        <v>975</v>
      </c>
      <c r="X326" s="215">
        <v>952</v>
      </c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1177</v>
      </c>
      <c r="F327" s="217">
        <v>1175</v>
      </c>
      <c r="G327" s="217">
        <v>1178</v>
      </c>
      <c r="H327" s="217">
        <v>1089</v>
      </c>
      <c r="I327" s="217">
        <v>1073</v>
      </c>
      <c r="J327" s="217">
        <v>1089</v>
      </c>
      <c r="K327" s="217">
        <v>1114</v>
      </c>
      <c r="L327" s="217">
        <v>1082</v>
      </c>
      <c r="M327" s="217">
        <v>1053</v>
      </c>
      <c r="N327" s="217">
        <v>1074</v>
      </c>
      <c r="O327" s="217">
        <v>1143</v>
      </c>
      <c r="P327" s="217">
        <v>1161</v>
      </c>
      <c r="Q327" s="217">
        <v>1237</v>
      </c>
      <c r="R327" s="217">
        <v>1246</v>
      </c>
      <c r="S327" s="217">
        <v>1164</v>
      </c>
      <c r="T327" s="217">
        <v>1184</v>
      </c>
      <c r="U327" s="217">
        <v>1211</v>
      </c>
      <c r="V327" s="217">
        <v>1267</v>
      </c>
      <c r="W327" s="217">
        <v>1329</v>
      </c>
      <c r="X327" s="217">
        <v>1297</v>
      </c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X328" si="9">SUM(E326:E327)</f>
        <v>2196</v>
      </c>
      <c r="F328" s="219">
        <f t="shared" si="9"/>
        <v>2172</v>
      </c>
      <c r="G328" s="219">
        <f t="shared" si="9"/>
        <v>2157</v>
      </c>
      <c r="H328" s="219">
        <f t="shared" si="9"/>
        <v>2076</v>
      </c>
      <c r="I328" s="219">
        <f t="shared" si="9"/>
        <v>2047</v>
      </c>
      <c r="J328" s="219">
        <f t="shared" si="9"/>
        <v>2071</v>
      </c>
      <c r="K328" s="219">
        <f t="shared" si="9"/>
        <v>2076</v>
      </c>
      <c r="L328" s="219">
        <f t="shared" si="9"/>
        <v>2047</v>
      </c>
      <c r="M328" s="219">
        <f t="shared" si="9"/>
        <v>2011</v>
      </c>
      <c r="N328" s="219">
        <f t="shared" si="9"/>
        <v>2072</v>
      </c>
      <c r="O328" s="219">
        <f t="shared" si="9"/>
        <v>2141</v>
      </c>
      <c r="P328" s="219">
        <f t="shared" si="9"/>
        <v>2154</v>
      </c>
      <c r="Q328" s="219">
        <f t="shared" si="9"/>
        <v>2214</v>
      </c>
      <c r="R328" s="219">
        <f t="shared" si="9"/>
        <v>2215</v>
      </c>
      <c r="S328" s="219">
        <f t="shared" si="9"/>
        <v>2201</v>
      </c>
      <c r="T328" s="219">
        <f t="shared" si="9"/>
        <v>2153</v>
      </c>
      <c r="U328" s="219">
        <f t="shared" si="9"/>
        <v>2165</v>
      </c>
      <c r="V328" s="219">
        <f t="shared" si="9"/>
        <v>2212</v>
      </c>
      <c r="W328" s="219">
        <f t="shared" si="9"/>
        <v>2304</v>
      </c>
      <c r="X328" s="219">
        <f t="shared" si="9"/>
        <v>2249</v>
      </c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21" t="s">
        <v>426</v>
      </c>
      <c r="U330" s="321"/>
      <c r="V330" s="321"/>
      <c r="W330" s="32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28" t="s">
        <v>439</v>
      </c>
      <c r="U331" s="328"/>
      <c r="V331" s="329" t="s">
        <v>440</v>
      </c>
      <c r="W331" s="329"/>
    </row>
    <row r="332" spans="1:240" ht="14.65" customHeight="1" x14ac:dyDescent="0.2">
      <c r="C332" s="328" t="s">
        <v>441</v>
      </c>
      <c r="D332" s="330" t="s">
        <v>442</v>
      </c>
      <c r="E332" s="331" t="s">
        <v>443</v>
      </c>
      <c r="F332" s="331"/>
      <c r="G332" s="331"/>
      <c r="H332" s="332">
        <v>2065</v>
      </c>
      <c r="I332" s="332"/>
      <c r="J332" s="333">
        <f>H332/H338</f>
        <v>0.16927617017788343</v>
      </c>
      <c r="K332" s="333"/>
      <c r="L332" s="334">
        <v>636</v>
      </c>
      <c r="M332" s="334"/>
      <c r="N332" s="335">
        <f>L332/L338</f>
        <v>0.16425619834710745</v>
      </c>
      <c r="O332" s="335"/>
      <c r="P332" s="336">
        <v>29</v>
      </c>
      <c r="Q332" s="336"/>
      <c r="R332" s="337">
        <f>P332/P338</f>
        <v>0.26363636363636361</v>
      </c>
      <c r="S332" s="337"/>
      <c r="T332" s="338">
        <f>H332+L332+P332</f>
        <v>2730</v>
      </c>
      <c r="U332" s="338"/>
      <c r="V332" s="339">
        <f>T332/T338</f>
        <v>0.16872682323856614</v>
      </c>
      <c r="W332" s="339"/>
    </row>
    <row r="333" spans="1:240" x14ac:dyDescent="0.2">
      <c r="C333" s="328"/>
      <c r="D333" s="330"/>
      <c r="E333" s="331" t="s">
        <v>444</v>
      </c>
      <c r="F333" s="331"/>
      <c r="G333" s="331"/>
      <c r="H333" s="332">
        <v>486</v>
      </c>
      <c r="I333" s="332"/>
      <c r="J333" s="333">
        <f>H333/H338</f>
        <v>3.9839331092712517E-2</v>
      </c>
      <c r="K333" s="333"/>
      <c r="L333" s="334">
        <v>254</v>
      </c>
      <c r="M333" s="334"/>
      <c r="N333" s="335">
        <f>L333/L338</f>
        <v>6.5599173553719012E-2</v>
      </c>
      <c r="O333" s="335"/>
      <c r="P333" s="336">
        <v>0</v>
      </c>
      <c r="Q333" s="336"/>
      <c r="R333" s="337">
        <f>P333/P338</f>
        <v>0</v>
      </c>
      <c r="S333" s="337"/>
      <c r="T333" s="338">
        <f>H333+L333+P333</f>
        <v>740</v>
      </c>
      <c r="U333" s="338"/>
      <c r="V333" s="339">
        <f>T333/T338</f>
        <v>4.573547589616811E-2</v>
      </c>
      <c r="W333" s="339"/>
    </row>
    <row r="334" spans="1:240" x14ac:dyDescent="0.2">
      <c r="C334" s="328"/>
      <c r="D334" s="330"/>
      <c r="E334" s="331" t="s">
        <v>445</v>
      </c>
      <c r="F334" s="331"/>
      <c r="G334" s="331"/>
      <c r="H334" s="332">
        <v>2</v>
      </c>
      <c r="I334" s="332"/>
      <c r="J334" s="333">
        <f>H334/H338</f>
        <v>1.6394786457906387E-4</v>
      </c>
      <c r="K334" s="333"/>
      <c r="L334" s="334">
        <v>2</v>
      </c>
      <c r="M334" s="334"/>
      <c r="N334" s="335">
        <f>L334/L338</f>
        <v>5.1652892561983473E-4</v>
      </c>
      <c r="O334" s="335"/>
      <c r="P334" s="336">
        <v>0</v>
      </c>
      <c r="Q334" s="336"/>
      <c r="R334" s="337">
        <f>P334/P338</f>
        <v>0</v>
      </c>
      <c r="S334" s="337"/>
      <c r="T334" s="338">
        <f>H334+L334+P334</f>
        <v>4</v>
      </c>
      <c r="U334" s="338"/>
      <c r="V334" s="339">
        <f>T334/T338</f>
        <v>2.4721878862793575E-4</v>
      </c>
      <c r="W334" s="339"/>
    </row>
    <row r="335" spans="1:240" ht="14.65" customHeight="1" x14ac:dyDescent="0.2">
      <c r="C335" s="328"/>
      <c r="D335" s="330"/>
      <c r="E335" s="331" t="s">
        <v>446</v>
      </c>
      <c r="F335" s="331"/>
      <c r="G335" s="331"/>
      <c r="H335" s="332">
        <v>0</v>
      </c>
      <c r="I335" s="332"/>
      <c r="J335" s="333">
        <f>H335/H338</f>
        <v>0</v>
      </c>
      <c r="K335" s="333"/>
      <c r="L335" s="334">
        <v>1</v>
      </c>
      <c r="M335" s="334"/>
      <c r="N335" s="335">
        <f>L335/L338</f>
        <v>2.5826446280991736E-4</v>
      </c>
      <c r="O335" s="335"/>
      <c r="P335" s="336">
        <v>0</v>
      </c>
      <c r="Q335" s="336"/>
      <c r="R335" s="337">
        <f>P335/P338</f>
        <v>0</v>
      </c>
      <c r="S335" s="337"/>
      <c r="T335" s="338">
        <f>H335+L335+P335</f>
        <v>1</v>
      </c>
      <c r="U335" s="338"/>
      <c r="V335" s="339">
        <f>T335/T338</f>
        <v>6.1804697156983936E-5</v>
      </c>
      <c r="W335" s="339"/>
    </row>
    <row r="336" spans="1:240" ht="14.65" customHeight="1" x14ac:dyDescent="0.2">
      <c r="C336" s="328"/>
      <c r="D336" s="330"/>
      <c r="E336" s="340" t="s">
        <v>401</v>
      </c>
      <c r="F336" s="340"/>
      <c r="G336" s="340"/>
      <c r="H336" s="332">
        <f>SUM(H332:H335)</f>
        <v>2553</v>
      </c>
      <c r="I336" s="332">
        <f>SUM(H336:H336)</f>
        <v>2553</v>
      </c>
      <c r="J336" s="333">
        <f>H336/H338</f>
        <v>0.20927944913517502</v>
      </c>
      <c r="K336" s="333"/>
      <c r="L336" s="334">
        <f>L332+L333+L334+L335</f>
        <v>893</v>
      </c>
      <c r="M336" s="334">
        <f>SUM(L336:L336)</f>
        <v>893</v>
      </c>
      <c r="N336" s="335">
        <f>L336/L338</f>
        <v>0.2306301652892562</v>
      </c>
      <c r="O336" s="335"/>
      <c r="P336" s="336">
        <v>30</v>
      </c>
      <c r="Q336" s="336"/>
      <c r="R336" s="337">
        <f>P336/P338</f>
        <v>0.27272727272727271</v>
      </c>
      <c r="S336" s="337"/>
      <c r="T336" s="338">
        <f>SUM(T332:T335)</f>
        <v>3475</v>
      </c>
      <c r="U336" s="338"/>
      <c r="V336" s="339">
        <f>T336/T338</f>
        <v>0.21477132262051915</v>
      </c>
      <c r="W336" s="339"/>
    </row>
    <row r="337" spans="1:240" ht="14.65" customHeight="1" x14ac:dyDescent="0.2">
      <c r="A337"/>
      <c r="C337" s="328"/>
      <c r="D337" s="330" t="s">
        <v>447</v>
      </c>
      <c r="E337" s="330"/>
      <c r="F337" s="330"/>
      <c r="G337" s="330"/>
      <c r="H337" s="332">
        <v>9646</v>
      </c>
      <c r="I337" s="332"/>
      <c r="J337" s="333">
        <f>H337/H338</f>
        <v>0.79072055086482496</v>
      </c>
      <c r="K337" s="333"/>
      <c r="L337" s="334">
        <v>2979</v>
      </c>
      <c r="M337" s="334"/>
      <c r="N337" s="335">
        <f>L337/L338</f>
        <v>0.76936983471074383</v>
      </c>
      <c r="O337" s="335"/>
      <c r="P337" s="336">
        <v>80</v>
      </c>
      <c r="Q337" s="336"/>
      <c r="R337" s="337">
        <f>P337/P338</f>
        <v>0.72727272727272729</v>
      </c>
      <c r="S337" s="337"/>
      <c r="T337" s="338">
        <f>H337+L337+P337</f>
        <v>12705</v>
      </c>
      <c r="U337" s="338"/>
      <c r="V337" s="339">
        <f>T337/T338</f>
        <v>0.78522867737948088</v>
      </c>
      <c r="W337" s="339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12199</v>
      </c>
      <c r="I338" s="342"/>
      <c r="J338" s="307">
        <f>H338/H338</f>
        <v>1</v>
      </c>
      <c r="K338" s="307"/>
      <c r="L338" s="342">
        <f>L336+L337</f>
        <v>3872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16180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5106</v>
      </c>
      <c r="I339" s="281">
        <f>SUM(I332:I336)</f>
        <v>2553</v>
      </c>
      <c r="J339" s="281"/>
      <c r="K339" s="281"/>
      <c r="L339" s="281">
        <f>SUM(L332:L336)</f>
        <v>1786</v>
      </c>
      <c r="M339" s="281">
        <f>SUM(M332:M336)</f>
        <v>893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44058</v>
      </c>
      <c r="F342" s="225">
        <v>44059</v>
      </c>
      <c r="G342" s="225">
        <v>44060</v>
      </c>
      <c r="H342" s="225">
        <v>44061</v>
      </c>
      <c r="I342" s="225">
        <v>44062</v>
      </c>
      <c r="J342" s="225">
        <v>44063</v>
      </c>
      <c r="K342" s="225">
        <v>44064</v>
      </c>
      <c r="L342" s="225">
        <v>44065</v>
      </c>
      <c r="M342" s="225">
        <v>44066</v>
      </c>
      <c r="N342" s="225">
        <v>44067</v>
      </c>
      <c r="O342" s="225">
        <v>44068</v>
      </c>
      <c r="P342" s="225">
        <v>44069</v>
      </c>
      <c r="Q342" s="225">
        <v>44070</v>
      </c>
      <c r="R342" s="225">
        <v>44071</v>
      </c>
      <c r="S342" s="225">
        <v>44072</v>
      </c>
      <c r="T342" s="225">
        <v>44073</v>
      </c>
      <c r="U342" s="225">
        <v>44074</v>
      </c>
      <c r="V342" s="225">
        <v>44075</v>
      </c>
      <c r="W342" s="226">
        <v>44076</v>
      </c>
      <c r="X342" s="226">
        <v>44077</v>
      </c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2704</v>
      </c>
      <c r="F343" s="152">
        <v>2727</v>
      </c>
      <c r="G343" s="152">
        <v>2740</v>
      </c>
      <c r="H343" s="152">
        <v>2773</v>
      </c>
      <c r="I343" s="152">
        <v>2794</v>
      </c>
      <c r="J343" s="152">
        <v>2816</v>
      </c>
      <c r="K343" s="152">
        <v>2848</v>
      </c>
      <c r="L343" s="152">
        <v>2874</v>
      </c>
      <c r="M343" s="152">
        <v>2899</v>
      </c>
      <c r="N343" s="152">
        <v>2925</v>
      </c>
      <c r="O343" s="152">
        <v>3082</v>
      </c>
      <c r="P343" s="152">
        <v>3114</v>
      </c>
      <c r="Q343" s="152">
        <v>3155</v>
      </c>
      <c r="R343" s="152">
        <v>3183</v>
      </c>
      <c r="S343" s="152">
        <v>3213</v>
      </c>
      <c r="T343" s="152">
        <v>3328</v>
      </c>
      <c r="U343" s="152">
        <v>3371</v>
      </c>
      <c r="V343" s="152">
        <v>3402</v>
      </c>
      <c r="W343" s="228">
        <v>3440</v>
      </c>
      <c r="X343" s="228">
        <v>3475</v>
      </c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10418</v>
      </c>
      <c r="F344" s="130">
        <v>10496</v>
      </c>
      <c r="G344" s="130">
        <v>10549</v>
      </c>
      <c r="H344" s="130">
        <v>10698</v>
      </c>
      <c r="I344" s="130">
        <v>10808</v>
      </c>
      <c r="J344" s="130">
        <v>10900</v>
      </c>
      <c r="K344" s="130">
        <v>10996</v>
      </c>
      <c r="L344" s="130">
        <v>11086</v>
      </c>
      <c r="M344" s="130">
        <v>11176</v>
      </c>
      <c r="N344" s="130">
        <v>11239</v>
      </c>
      <c r="O344" s="130">
        <v>11422</v>
      </c>
      <c r="P344" s="130">
        <v>11535</v>
      </c>
      <c r="Q344" s="130">
        <v>11618</v>
      </c>
      <c r="R344" s="130">
        <v>11706</v>
      </c>
      <c r="S344" s="130">
        <v>11807</v>
      </c>
      <c r="T344" s="130">
        <v>12341</v>
      </c>
      <c r="U344" s="130">
        <v>12413</v>
      </c>
      <c r="V344" s="130">
        <v>12500</v>
      </c>
      <c r="W344" s="230">
        <v>12614</v>
      </c>
      <c r="X344" s="230">
        <v>12705</v>
      </c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X345" si="10">SUM(E343:E344)</f>
        <v>13122</v>
      </c>
      <c r="F345" s="232">
        <f t="shared" si="10"/>
        <v>13223</v>
      </c>
      <c r="G345" s="232">
        <f t="shared" si="10"/>
        <v>13289</v>
      </c>
      <c r="H345" s="232">
        <f t="shared" si="10"/>
        <v>13471</v>
      </c>
      <c r="I345" s="232">
        <f t="shared" si="10"/>
        <v>13602</v>
      </c>
      <c r="J345" s="232">
        <f t="shared" si="10"/>
        <v>13716</v>
      </c>
      <c r="K345" s="232">
        <f t="shared" si="10"/>
        <v>13844</v>
      </c>
      <c r="L345" s="232">
        <f t="shared" si="10"/>
        <v>13960</v>
      </c>
      <c r="M345" s="232">
        <f t="shared" si="10"/>
        <v>14075</v>
      </c>
      <c r="N345" s="232">
        <f t="shared" si="10"/>
        <v>14164</v>
      </c>
      <c r="O345" s="232">
        <f t="shared" si="10"/>
        <v>14504</v>
      </c>
      <c r="P345" s="232">
        <f t="shared" si="10"/>
        <v>14649</v>
      </c>
      <c r="Q345" s="232">
        <f t="shared" si="10"/>
        <v>14773</v>
      </c>
      <c r="R345" s="232">
        <f t="shared" si="10"/>
        <v>14889</v>
      </c>
      <c r="S345" s="232">
        <f t="shared" si="10"/>
        <v>15020</v>
      </c>
      <c r="T345" s="232">
        <f t="shared" si="10"/>
        <v>15669</v>
      </c>
      <c r="U345" s="232">
        <f t="shared" si="10"/>
        <v>15784</v>
      </c>
      <c r="V345" s="232">
        <f t="shared" si="10"/>
        <v>15902</v>
      </c>
      <c r="W345" s="233">
        <f t="shared" si="10"/>
        <v>16054</v>
      </c>
      <c r="X345" s="233">
        <f t="shared" si="10"/>
        <v>16180</v>
      </c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2" spans="4:19" ht="39" customHeight="1" x14ac:dyDescent="0.2">
      <c r="E362" s="358" t="s">
        <v>467</v>
      </c>
      <c r="F362" s="358"/>
      <c r="G362" s="358"/>
      <c r="H362" s="358"/>
      <c r="I362" s="358"/>
    </row>
    <row r="363" spans="4:19" x14ac:dyDescent="0.2">
      <c r="E363" s="359" t="s">
        <v>468</v>
      </c>
      <c r="F363" s="359"/>
      <c r="G363" s="359"/>
      <c r="H363" s="234" t="s">
        <v>439</v>
      </c>
      <c r="I363" s="234" t="s">
        <v>440</v>
      </c>
    </row>
    <row r="364" spans="4:19" x14ac:dyDescent="0.2">
      <c r="E364" s="360" t="s">
        <v>469</v>
      </c>
      <c r="F364" s="360"/>
      <c r="G364" s="360"/>
      <c r="H364" s="235">
        <v>7693</v>
      </c>
      <c r="I364" s="236">
        <f>H364/H372</f>
        <v>0.63119461765671148</v>
      </c>
    </row>
    <row r="365" spans="4:19" x14ac:dyDescent="0.2">
      <c r="E365" s="360" t="s">
        <v>470</v>
      </c>
      <c r="F365" s="360"/>
      <c r="G365" s="360"/>
      <c r="H365" s="235">
        <v>1664</v>
      </c>
      <c r="I365" s="236">
        <f>H365/H372</f>
        <v>0.13652773219560224</v>
      </c>
    </row>
    <row r="366" spans="4:19" x14ac:dyDescent="0.2">
      <c r="E366" s="360" t="s">
        <v>471</v>
      </c>
      <c r="F366" s="360"/>
      <c r="G366" s="360"/>
      <c r="H366" s="235">
        <v>942</v>
      </c>
      <c r="I366" s="236">
        <f>H366/H372</f>
        <v>7.7289136855923854E-2</v>
      </c>
    </row>
    <row r="367" spans="4:19" x14ac:dyDescent="0.2">
      <c r="E367" s="360" t="s">
        <v>472</v>
      </c>
      <c r="F367" s="360"/>
      <c r="G367" s="360"/>
      <c r="H367" s="235">
        <v>713</v>
      </c>
      <c r="I367" s="236">
        <f>H367/H372</f>
        <v>5.8500164095831968E-2</v>
      </c>
    </row>
    <row r="368" spans="4:19" x14ac:dyDescent="0.2">
      <c r="E368" s="360" t="s">
        <v>473</v>
      </c>
      <c r="F368" s="360"/>
      <c r="G368" s="360"/>
      <c r="H368" s="235">
        <v>634</v>
      </c>
      <c r="I368" s="236">
        <f>H368/H372</f>
        <v>5.201837873318018E-2</v>
      </c>
    </row>
    <row r="369" spans="5:14" x14ac:dyDescent="0.2">
      <c r="E369" s="360" t="s">
        <v>474</v>
      </c>
      <c r="F369" s="360"/>
      <c r="G369" s="360"/>
      <c r="H369" s="235">
        <v>542</v>
      </c>
      <c r="I369" s="236">
        <f>H369/H372</f>
        <v>4.4469970462750245E-2</v>
      </c>
    </row>
    <row r="370" spans="5:14" x14ac:dyDescent="0.2">
      <c r="E370" s="360" t="s">
        <v>475</v>
      </c>
      <c r="F370" s="360"/>
      <c r="G370" s="360"/>
      <c r="H370" s="235">
        <v>0</v>
      </c>
      <c r="I370" s="236">
        <f>H370/H372</f>
        <v>0</v>
      </c>
    </row>
    <row r="371" spans="5:14" x14ac:dyDescent="0.2">
      <c r="E371" s="360" t="s">
        <v>476</v>
      </c>
      <c r="F371" s="360"/>
      <c r="G371" s="360"/>
      <c r="H371" s="235">
        <v>0</v>
      </c>
      <c r="I371" s="236">
        <f>H371/H372</f>
        <v>0</v>
      </c>
    </row>
    <row r="372" spans="5:14" x14ac:dyDescent="0.2">
      <c r="E372" s="359" t="s">
        <v>401</v>
      </c>
      <c r="F372" s="359"/>
      <c r="G372" s="359"/>
      <c r="H372" s="237">
        <f>SUM(H364:H371)</f>
        <v>12188</v>
      </c>
      <c r="I372" s="238">
        <f>SUM(I364:I371)</f>
        <v>0.99999999999999989</v>
      </c>
    </row>
    <row r="373" spans="5:14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4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5:14" x14ac:dyDescent="0.2">
      <c r="E375" s="239" t="s">
        <v>479</v>
      </c>
      <c r="F375" s="239"/>
      <c r="G375" s="239"/>
      <c r="H375" s="240"/>
      <c r="I375" s="241"/>
      <c r="J375" s="241"/>
      <c r="K375" s="241"/>
      <c r="L375" s="241"/>
      <c r="M375" s="241"/>
      <c r="N375" s="241"/>
    </row>
  </sheetData>
  <mergeCells count="266">
    <mergeCell ref="E371:G371"/>
    <mergeCell ref="E372:G372"/>
    <mergeCell ref="E362:I362"/>
    <mergeCell ref="E363:G363"/>
    <mergeCell ref="E364:G364"/>
    <mergeCell ref="E365:G365"/>
    <mergeCell ref="E366:G366"/>
    <mergeCell ref="E367:G367"/>
    <mergeCell ref="E368:G368"/>
    <mergeCell ref="E369:G369"/>
    <mergeCell ref="E370:G370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X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X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X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showGridLines="0" tabSelected="1" zoomScaleNormal="100" workbookViewId="0">
      <selection activeCell="AH345" sqref="AH345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44104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509</v>
      </c>
      <c r="D10" s="27" t="s">
        <v>510</v>
      </c>
      <c r="E10" s="28"/>
      <c r="F10" s="29"/>
      <c r="G10" s="30"/>
      <c r="H10" s="31"/>
      <c r="I10" s="30"/>
      <c r="J10" s="29"/>
      <c r="K10" s="30"/>
      <c r="L10" s="32"/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3"/>
      <c r="C13" s="40" t="s">
        <v>22</v>
      </c>
      <c r="D13" s="41" t="s">
        <v>23</v>
      </c>
      <c r="E13" s="42">
        <v>20</v>
      </c>
      <c r="F13" s="43">
        <v>18</v>
      </c>
      <c r="G13" s="44">
        <f>E13-F13</f>
        <v>2</v>
      </c>
      <c r="H13" s="45">
        <f>F13/E13</f>
        <v>0.9</v>
      </c>
      <c r="I13" s="44">
        <v>10</v>
      </c>
      <c r="J13" s="43">
        <v>0</v>
      </c>
      <c r="K13" s="44">
        <f>I13-J13</f>
        <v>10</v>
      </c>
      <c r="L13" s="46">
        <f>J13/I13</f>
        <v>0</v>
      </c>
      <c r="M13" s="47"/>
      <c r="N13" s="48"/>
      <c r="O13" s="49"/>
      <c r="P13" s="47"/>
      <c r="Q13" s="47"/>
      <c r="R13" s="48"/>
      <c r="S13" s="47"/>
      <c r="T13" s="50"/>
      <c r="U13" s="51"/>
      <c r="V13" s="51">
        <v>3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 t="s">
        <v>28</v>
      </c>
      <c r="C14" s="2" t="s">
        <v>29</v>
      </c>
      <c r="D14" s="41" t="s">
        <v>30</v>
      </c>
      <c r="E14" s="53">
        <v>8</v>
      </c>
      <c r="F14" s="43">
        <v>8</v>
      </c>
      <c r="G14" s="44">
        <f>E14-F14</f>
        <v>0</v>
      </c>
      <c r="H14" s="45">
        <f>F14/E14</f>
        <v>1</v>
      </c>
      <c r="I14" s="44">
        <v>10</v>
      </c>
      <c r="J14" s="43">
        <v>7</v>
      </c>
      <c r="K14" s="44">
        <f>I14-J14</f>
        <v>3</v>
      </c>
      <c r="L14" s="46">
        <f>J14/I14</f>
        <v>0.7</v>
      </c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</row>
    <row r="15" spans="1:256" x14ac:dyDescent="0.2">
      <c r="A15" s="4"/>
      <c r="B15" s="2"/>
      <c r="C15" s="2"/>
      <c r="D15" s="41" t="s">
        <v>31</v>
      </c>
      <c r="E15" s="53"/>
      <c r="F15" s="43"/>
      <c r="G15" s="44"/>
      <c r="H15" s="45"/>
      <c r="I15" s="44"/>
      <c r="J15" s="43"/>
      <c r="K15" s="44"/>
      <c r="L15" s="46"/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32</v>
      </c>
      <c r="E16" s="53">
        <v>10</v>
      </c>
      <c r="F16" s="43">
        <v>6</v>
      </c>
      <c r="G16" s="44">
        <f>E16-F16</f>
        <v>4</v>
      </c>
      <c r="H16" s="45">
        <f>F16/E16</f>
        <v>0.6</v>
      </c>
      <c r="I16" s="44">
        <v>15</v>
      </c>
      <c r="J16" s="43">
        <v>2</v>
      </c>
      <c r="K16" s="44">
        <f>I16-J16</f>
        <v>13</v>
      </c>
      <c r="L16" s="46">
        <f>J16/I16</f>
        <v>0.13333333333333333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33</v>
      </c>
      <c r="E17" s="53">
        <v>65</v>
      </c>
      <c r="F17" s="43">
        <v>47</v>
      </c>
      <c r="G17" s="44">
        <f>E17-F17</f>
        <v>18</v>
      </c>
      <c r="H17" s="45">
        <f>F17/E17</f>
        <v>0.72307692307692306</v>
      </c>
      <c r="I17" s="44">
        <v>70</v>
      </c>
      <c r="J17" s="43">
        <v>39</v>
      </c>
      <c r="K17" s="44">
        <f>I17-J17</f>
        <v>31</v>
      </c>
      <c r="L17" s="46">
        <f>J17/I17</f>
        <v>0.55714285714285716</v>
      </c>
      <c r="M17" s="54"/>
      <c r="N17" s="51"/>
      <c r="O17" s="49"/>
      <c r="P17" s="45"/>
      <c r="Q17" s="54"/>
      <c r="R17" s="43"/>
      <c r="S17" s="44"/>
      <c r="T17" s="46"/>
      <c r="U17" s="51"/>
      <c r="V17" s="51"/>
      <c r="W17" s="51"/>
      <c r="X17" s="52"/>
    </row>
    <row r="18" spans="1:24" x14ac:dyDescent="0.2">
      <c r="A18" s="4"/>
      <c r="B18" s="2"/>
      <c r="C18" s="2"/>
      <c r="D18" s="41" t="s">
        <v>34</v>
      </c>
      <c r="E18" s="53"/>
      <c r="F18" s="43"/>
      <c r="G18" s="44"/>
      <c r="H18" s="45"/>
      <c r="I18" s="44"/>
      <c r="J18" s="43"/>
      <c r="K18" s="44"/>
      <c r="L18" s="46"/>
      <c r="M18" s="54"/>
      <c r="N18" s="51"/>
      <c r="O18" s="49"/>
      <c r="P18" s="45"/>
      <c r="Q18" s="54"/>
      <c r="R18" s="43"/>
      <c r="S18" s="44"/>
      <c r="T18" s="46"/>
      <c r="U18" s="51"/>
      <c r="V18" s="51">
        <v>1</v>
      </c>
      <c r="W18" s="51"/>
      <c r="X18" s="52"/>
    </row>
    <row r="19" spans="1:24" x14ac:dyDescent="0.2">
      <c r="A19" s="4"/>
      <c r="B19" s="2"/>
      <c r="C19" s="2"/>
      <c r="D19" s="41" t="s">
        <v>35</v>
      </c>
      <c r="E19" s="53">
        <v>61</v>
      </c>
      <c r="F19" s="43">
        <v>53</v>
      </c>
      <c r="G19" s="44">
        <f>E19-F19</f>
        <v>8</v>
      </c>
      <c r="H19" s="45">
        <f>F19/E19</f>
        <v>0.86885245901639341</v>
      </c>
      <c r="I19" s="44">
        <v>83</v>
      </c>
      <c r="J19" s="43">
        <v>70</v>
      </c>
      <c r="K19" s="44">
        <f>I19-J19</f>
        <v>13</v>
      </c>
      <c r="L19" s="46">
        <f>J19/I19</f>
        <v>0.84337349397590367</v>
      </c>
      <c r="M19" s="54">
        <v>5</v>
      </c>
      <c r="N19" s="51">
        <v>4</v>
      </c>
      <c r="O19" s="49">
        <f>M19-N19</f>
        <v>1</v>
      </c>
      <c r="P19" s="45">
        <f>N19/M19</f>
        <v>0.8</v>
      </c>
      <c r="Q19" s="54"/>
      <c r="R19" s="43"/>
      <c r="S19" s="44"/>
      <c r="T19" s="46"/>
      <c r="U19" s="51"/>
      <c r="V19" s="51"/>
      <c r="W19" s="51"/>
      <c r="X19" s="52">
        <v>8</v>
      </c>
    </row>
    <row r="20" spans="1:24" x14ac:dyDescent="0.2">
      <c r="A20" s="4"/>
      <c r="B20" s="2"/>
      <c r="C20" s="2"/>
      <c r="D20" s="41" t="s">
        <v>36</v>
      </c>
      <c r="E20" s="53"/>
      <c r="F20" s="43"/>
      <c r="G20" s="44"/>
      <c r="H20" s="45"/>
      <c r="I20" s="44"/>
      <c r="J20" s="43"/>
      <c r="K20" s="44"/>
      <c r="L20" s="46"/>
      <c r="M20" s="54">
        <v>5</v>
      </c>
      <c r="N20" s="51">
        <v>5</v>
      </c>
      <c r="O20" s="49">
        <f>M20-N20</f>
        <v>0</v>
      </c>
      <c r="P20" s="45">
        <f>N20/M20</f>
        <v>1</v>
      </c>
      <c r="Q20" s="54">
        <v>10</v>
      </c>
      <c r="R20" s="43">
        <v>6</v>
      </c>
      <c r="S20" s="44">
        <f>Q20-R20</f>
        <v>4</v>
      </c>
      <c r="T20" s="46">
        <f>R20/Q20</f>
        <v>0.6</v>
      </c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37</v>
      </c>
      <c r="E21" s="53"/>
      <c r="F21" s="43"/>
      <c r="G21" s="44"/>
      <c r="H21" s="45"/>
      <c r="I21" s="44"/>
      <c r="J21" s="43"/>
      <c r="K21" s="44"/>
      <c r="L21" s="46"/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38</v>
      </c>
      <c r="E22" s="53">
        <v>5</v>
      </c>
      <c r="F22" s="43">
        <v>3</v>
      </c>
      <c r="G22" s="44">
        <f>E22-F22</f>
        <v>2</v>
      </c>
      <c r="H22" s="45">
        <f>F22/E22</f>
        <v>0.6</v>
      </c>
      <c r="I22" s="44">
        <v>8</v>
      </c>
      <c r="J22" s="43">
        <v>3</v>
      </c>
      <c r="K22" s="44">
        <f>I22-J22</f>
        <v>5</v>
      </c>
      <c r="L22" s="46">
        <f>J22/I22</f>
        <v>0.375</v>
      </c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39</v>
      </c>
      <c r="E23" s="53"/>
      <c r="F23" s="43"/>
      <c r="G23" s="44"/>
      <c r="H23" s="45"/>
      <c r="I23" s="44"/>
      <c r="J23" s="43"/>
      <c r="K23" s="44"/>
      <c r="L23" s="46"/>
      <c r="M23" s="54"/>
      <c r="N23" s="51"/>
      <c r="O23" s="49"/>
      <c r="P23" s="45"/>
      <c r="Q23" s="54"/>
      <c r="R23" s="43"/>
      <c r="S23" s="44"/>
      <c r="T23" s="46"/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40</v>
      </c>
      <c r="E24" s="53">
        <v>33</v>
      </c>
      <c r="F24" s="43">
        <v>29</v>
      </c>
      <c r="G24" s="44">
        <f>E24-F24</f>
        <v>4</v>
      </c>
      <c r="H24" s="45">
        <f>F24/E24</f>
        <v>0.87878787878787878</v>
      </c>
      <c r="I24" s="44">
        <v>48</v>
      </c>
      <c r="J24" s="43">
        <v>38</v>
      </c>
      <c r="K24" s="44">
        <f>I24-J24</f>
        <v>10</v>
      </c>
      <c r="L24" s="46">
        <f>J24/I24</f>
        <v>0.79166666666666663</v>
      </c>
      <c r="M24" s="54">
        <v>6</v>
      </c>
      <c r="N24" s="51">
        <v>1</v>
      </c>
      <c r="O24" s="49">
        <f>M24-N24</f>
        <v>5</v>
      </c>
      <c r="P24" s="45">
        <f>N24/M24</f>
        <v>0.16666666666666666</v>
      </c>
      <c r="Q24" s="54">
        <v>10</v>
      </c>
      <c r="R24" s="43">
        <v>1</v>
      </c>
      <c r="S24" s="44">
        <f>Q24-R24</f>
        <v>9</v>
      </c>
      <c r="T24" s="46">
        <f>R24/Q24</f>
        <v>0.1</v>
      </c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41</v>
      </c>
      <c r="E25" s="53">
        <v>62</v>
      </c>
      <c r="F25" s="43">
        <v>59</v>
      </c>
      <c r="G25" s="44">
        <f>E25-F25</f>
        <v>3</v>
      </c>
      <c r="H25" s="45">
        <f>F25/E25</f>
        <v>0.95161290322580649</v>
      </c>
      <c r="I25" s="55">
        <v>90</v>
      </c>
      <c r="J25" s="56">
        <v>90</v>
      </c>
      <c r="K25" s="44">
        <f>I25-J25</f>
        <v>0</v>
      </c>
      <c r="L25" s="46">
        <f>J25/I25</f>
        <v>1</v>
      </c>
      <c r="M25" s="54"/>
      <c r="N25" s="43"/>
      <c r="O25" s="49"/>
      <c r="P25" s="45"/>
      <c r="Q25" s="44"/>
      <c r="R25" s="43"/>
      <c r="S25" s="44"/>
      <c r="T25" s="46"/>
      <c r="U25" s="51"/>
      <c r="V25" s="51">
        <v>2</v>
      </c>
      <c r="W25" s="51"/>
      <c r="X25" s="52"/>
    </row>
    <row r="26" spans="1:24" x14ac:dyDescent="0.2">
      <c r="A26" s="4"/>
      <c r="B26" s="2"/>
      <c r="C26" s="2"/>
      <c r="D26" s="41" t="s">
        <v>42</v>
      </c>
      <c r="E26" s="53"/>
      <c r="F26" s="43"/>
      <c r="G26" s="44"/>
      <c r="H26" s="45"/>
      <c r="I26" s="57"/>
      <c r="J26" s="56"/>
      <c r="K26" s="44"/>
      <c r="L26" s="46"/>
      <c r="M26" s="54"/>
      <c r="N26" s="43"/>
      <c r="O26" s="49"/>
      <c r="P26" s="45"/>
      <c r="Q26" s="4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 t="s">
        <v>29</v>
      </c>
      <c r="D27" s="41" t="s">
        <v>43</v>
      </c>
      <c r="E27" s="53">
        <v>22</v>
      </c>
      <c r="F27" s="43">
        <v>20</v>
      </c>
      <c r="G27" s="44">
        <f>E27-F27</f>
        <v>2</v>
      </c>
      <c r="H27" s="45">
        <f>F27/E27</f>
        <v>0.90909090909090906</v>
      </c>
      <c r="I27" s="44">
        <v>20</v>
      </c>
      <c r="J27" s="43">
        <v>12</v>
      </c>
      <c r="K27" s="44">
        <f>I27-J27</f>
        <v>8</v>
      </c>
      <c r="L27" s="46">
        <f>J27/I27</f>
        <v>0.6</v>
      </c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/>
      <c r="D28" s="41" t="s">
        <v>44</v>
      </c>
      <c r="E28" s="53"/>
      <c r="F28" s="43"/>
      <c r="G28" s="44"/>
      <c r="H28" s="45"/>
      <c r="I28" s="44"/>
      <c r="J28" s="56"/>
      <c r="K28" s="44"/>
      <c r="L28" s="46"/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2" t="s">
        <v>29</v>
      </c>
      <c r="D29" s="41" t="s">
        <v>45</v>
      </c>
      <c r="E29" s="53">
        <v>52</v>
      </c>
      <c r="F29" s="43">
        <v>34</v>
      </c>
      <c r="G29" s="44">
        <f>E29-F29</f>
        <v>18</v>
      </c>
      <c r="H29" s="45">
        <f>F29/E29</f>
        <v>0.65384615384615385</v>
      </c>
      <c r="I29" s="44">
        <v>32</v>
      </c>
      <c r="J29" s="43">
        <v>12</v>
      </c>
      <c r="K29" s="44">
        <f>I29-J29</f>
        <v>20</v>
      </c>
      <c r="L29" s="46">
        <f>J29/I29</f>
        <v>0.375</v>
      </c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46</v>
      </c>
      <c r="D30" s="41" t="s">
        <v>47</v>
      </c>
      <c r="E30" s="53">
        <v>10</v>
      </c>
      <c r="F30" s="43">
        <v>7</v>
      </c>
      <c r="G30" s="44">
        <f>E30-F30</f>
        <v>3</v>
      </c>
      <c r="H30" s="45">
        <f>F30/E30</f>
        <v>0.7</v>
      </c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/>
      <c r="V30" s="51"/>
      <c r="W30" s="51"/>
      <c r="X30" s="52"/>
    </row>
    <row r="31" spans="1:24" x14ac:dyDescent="0.2">
      <c r="A31" s="4"/>
      <c r="B31" s="2"/>
      <c r="C31" s="40" t="s">
        <v>48</v>
      </c>
      <c r="D31" s="41" t="s">
        <v>49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1</v>
      </c>
      <c r="V31" s="51">
        <v>1</v>
      </c>
      <c r="W31" s="51"/>
      <c r="X31" s="52"/>
    </row>
    <row r="32" spans="1:24" x14ac:dyDescent="0.2">
      <c r="A32" s="4"/>
      <c r="B32" s="2"/>
      <c r="C32" s="2" t="s">
        <v>50</v>
      </c>
      <c r="D32" s="41" t="s">
        <v>51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>
        <v>2</v>
      </c>
      <c r="V32" s="51"/>
      <c r="W32" s="51"/>
      <c r="X32" s="52"/>
    </row>
    <row r="33" spans="1:24" x14ac:dyDescent="0.2">
      <c r="A33" s="4"/>
      <c r="B33" s="2"/>
      <c r="C33" s="2"/>
      <c r="D33" s="41" t="s">
        <v>52</v>
      </c>
      <c r="E33" s="53"/>
      <c r="F33" s="43"/>
      <c r="G33" s="44"/>
      <c r="H33" s="45"/>
      <c r="I33" s="44"/>
      <c r="J33" s="43"/>
      <c r="K33" s="44"/>
      <c r="L33" s="46"/>
      <c r="M33" s="54"/>
      <c r="N33" s="51"/>
      <c r="O33" s="49"/>
      <c r="P33" s="45"/>
      <c r="Q33" s="54"/>
      <c r="R33" s="43"/>
      <c r="S33" s="44"/>
      <c r="T33" s="46"/>
      <c r="U33" s="51"/>
      <c r="V33" s="51"/>
      <c r="W33" s="51">
        <v>2</v>
      </c>
      <c r="X33" s="52">
        <v>1</v>
      </c>
    </row>
    <row r="34" spans="1:24" x14ac:dyDescent="0.2">
      <c r="A34" s="4"/>
      <c r="B34" s="2"/>
      <c r="C34" s="2"/>
      <c r="D34" s="41" t="s">
        <v>53</v>
      </c>
      <c r="E34" s="53">
        <v>8</v>
      </c>
      <c r="F34" s="43">
        <v>8</v>
      </c>
      <c r="G34" s="44">
        <f>E34-F34</f>
        <v>0</v>
      </c>
      <c r="H34" s="45">
        <f>F34/E34</f>
        <v>1</v>
      </c>
      <c r="I34" s="44">
        <v>10</v>
      </c>
      <c r="J34" s="43">
        <v>9</v>
      </c>
      <c r="K34" s="44">
        <f>I34-J34</f>
        <v>1</v>
      </c>
      <c r="L34" s="46">
        <f>J34/I34</f>
        <v>0.9</v>
      </c>
      <c r="M34" s="54"/>
      <c r="N34" s="51"/>
      <c r="O34" s="49"/>
      <c r="P34" s="45"/>
      <c r="Q34" s="54"/>
      <c r="R34" s="43"/>
      <c r="S34" s="44"/>
      <c r="T34" s="46"/>
      <c r="U34" s="51"/>
      <c r="V34" s="51">
        <v>1</v>
      </c>
      <c r="W34" s="51"/>
      <c r="X34" s="52"/>
    </row>
    <row r="35" spans="1:24" x14ac:dyDescent="0.2">
      <c r="A35" s="4"/>
      <c r="B35" s="2"/>
      <c r="C35" s="2" t="s">
        <v>50</v>
      </c>
      <c r="D35" s="41" t="s">
        <v>54</v>
      </c>
      <c r="E35" s="53">
        <v>125</v>
      </c>
      <c r="F35" s="43">
        <v>118</v>
      </c>
      <c r="G35" s="44">
        <f>E35-F35</f>
        <v>7</v>
      </c>
      <c r="H35" s="45">
        <f>F35/E35</f>
        <v>0.94399999999999995</v>
      </c>
      <c r="I35" s="44">
        <v>212</v>
      </c>
      <c r="J35" s="43">
        <v>50</v>
      </c>
      <c r="K35" s="44">
        <f>I35-J35</f>
        <v>162</v>
      </c>
      <c r="L35" s="46">
        <f>J35/I35</f>
        <v>0.23584905660377359</v>
      </c>
      <c r="M35" s="54"/>
      <c r="N35" s="51"/>
      <c r="O35" s="49"/>
      <c r="P35" s="45"/>
      <c r="Q35" s="54"/>
      <c r="R35" s="43"/>
      <c r="S35" s="44"/>
      <c r="T35" s="46"/>
      <c r="U35" s="51">
        <v>4</v>
      </c>
      <c r="V35" s="51">
        <v>9</v>
      </c>
      <c r="W35" s="51"/>
      <c r="X35" s="52"/>
    </row>
    <row r="36" spans="1:24" x14ac:dyDescent="0.2">
      <c r="A36" s="4"/>
      <c r="B36" s="2"/>
      <c r="C36" s="40" t="s">
        <v>55</v>
      </c>
      <c r="D36" s="41" t="s">
        <v>56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>
        <v>2</v>
      </c>
      <c r="W36" s="51"/>
      <c r="X36" s="52"/>
    </row>
    <row r="37" spans="1:24" x14ac:dyDescent="0.2">
      <c r="A37" s="4"/>
      <c r="B37" s="2"/>
      <c r="C37" s="40" t="s">
        <v>57</v>
      </c>
      <c r="D37" s="41" t="s">
        <v>58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/>
      <c r="W37" s="51"/>
      <c r="X37" s="52"/>
    </row>
    <row r="38" spans="1:24" x14ac:dyDescent="0.2">
      <c r="A38" s="4"/>
      <c r="B38" s="2"/>
      <c r="C38" s="40" t="s">
        <v>59</v>
      </c>
      <c r="D38" s="41" t="s">
        <v>47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/>
      <c r="W38" s="51"/>
      <c r="X38" s="52"/>
    </row>
    <row r="39" spans="1:24" x14ac:dyDescent="0.2">
      <c r="A39" s="4"/>
      <c r="B39" s="2"/>
      <c r="C39" s="40" t="s">
        <v>60</v>
      </c>
      <c r="D39" s="41" t="s">
        <v>61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1</v>
      </c>
      <c r="W39" s="51"/>
      <c r="X39" s="52"/>
    </row>
    <row r="40" spans="1:24" x14ac:dyDescent="0.2">
      <c r="A40" s="4"/>
      <c r="B40" s="2"/>
      <c r="C40" s="40" t="s">
        <v>62</v>
      </c>
      <c r="D40" s="41" t="s">
        <v>63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>
        <v>1</v>
      </c>
      <c r="W40" s="51"/>
      <c r="X40" s="52"/>
    </row>
    <row r="41" spans="1:24" x14ac:dyDescent="0.2">
      <c r="A41" s="4"/>
      <c r="B41" s="2"/>
      <c r="C41" s="40" t="s">
        <v>64</v>
      </c>
      <c r="D41" s="41" t="s">
        <v>65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/>
      <c r="W41" s="51"/>
      <c r="X41" s="52"/>
    </row>
    <row r="42" spans="1:24" x14ac:dyDescent="0.2">
      <c r="A42" s="4"/>
      <c r="B42" s="2"/>
      <c r="C42" s="40" t="s">
        <v>66</v>
      </c>
      <c r="D42" s="41" t="s">
        <v>67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>
        <v>3</v>
      </c>
      <c r="W42" s="51"/>
      <c r="X42" s="52"/>
    </row>
    <row r="43" spans="1:24" x14ac:dyDescent="0.2">
      <c r="A43" s="4"/>
      <c r="B43" s="2"/>
      <c r="C43" s="40" t="s">
        <v>68</v>
      </c>
      <c r="D43" s="41" t="s">
        <v>69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4" x14ac:dyDescent="0.2">
      <c r="A44" s="4"/>
      <c r="B44" s="2"/>
      <c r="C44" s="40" t="s">
        <v>70</v>
      </c>
      <c r="D44" s="41" t="s">
        <v>71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4" x14ac:dyDescent="0.2">
      <c r="A45" s="4"/>
      <c r="B45" s="2"/>
      <c r="C45" s="40" t="s">
        <v>72</v>
      </c>
      <c r="D45" s="41" t="s">
        <v>73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>
        <v>1</v>
      </c>
      <c r="W45" s="51"/>
      <c r="X45" s="52"/>
    </row>
    <row r="46" spans="1:24" x14ac:dyDescent="0.2">
      <c r="A46" s="4"/>
      <c r="B46" s="2"/>
      <c r="C46" s="40" t="s">
        <v>74</v>
      </c>
      <c r="D46" s="41" t="s">
        <v>47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4" x14ac:dyDescent="0.2">
      <c r="A47" s="4"/>
      <c r="B47" s="2"/>
      <c r="C47" s="40" t="s">
        <v>75</v>
      </c>
      <c r="D47" s="41" t="s">
        <v>76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4" x14ac:dyDescent="0.2">
      <c r="A48" s="4"/>
      <c r="B48" s="2"/>
      <c r="C48" s="2" t="s">
        <v>77</v>
      </c>
      <c r="D48" s="41" t="s">
        <v>78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</row>
    <row r="49" spans="1:28" x14ac:dyDescent="0.2">
      <c r="A49" s="4"/>
      <c r="B49" s="2"/>
      <c r="C49" s="2"/>
      <c r="D49" s="41" t="s">
        <v>79</v>
      </c>
      <c r="E49" s="53"/>
      <c r="F49" s="43"/>
      <c r="G49" s="44"/>
      <c r="H49" s="45"/>
      <c r="I49" s="44"/>
      <c r="J49" s="43"/>
      <c r="K49" s="44"/>
      <c r="L49" s="46"/>
      <c r="M49" s="54"/>
      <c r="N49" s="51"/>
      <c r="O49" s="49"/>
      <c r="P49" s="45"/>
      <c r="Q49" s="54"/>
      <c r="R49" s="43"/>
      <c r="S49" s="44"/>
      <c r="T49" s="46"/>
      <c r="U49" s="51"/>
      <c r="V49" s="51"/>
      <c r="W49" s="51"/>
      <c r="X49" s="52"/>
      <c r="Y49"/>
      <c r="Z49"/>
      <c r="AA49"/>
      <c r="AB49"/>
    </row>
    <row r="50" spans="1:28" x14ac:dyDescent="0.2">
      <c r="A50" s="4"/>
      <c r="B50" s="2" t="s">
        <v>80</v>
      </c>
      <c r="C50" s="2" t="s">
        <v>81</v>
      </c>
      <c r="D50" s="41" t="s">
        <v>82</v>
      </c>
      <c r="E50" s="53">
        <v>30</v>
      </c>
      <c r="F50" s="43">
        <v>26</v>
      </c>
      <c r="G50" s="44">
        <f>E50-F50</f>
        <v>4</v>
      </c>
      <c r="H50" s="45">
        <f>F50/E50</f>
        <v>0.8666666666666667</v>
      </c>
      <c r="I50" s="44">
        <v>34</v>
      </c>
      <c r="J50" s="43">
        <v>26</v>
      </c>
      <c r="K50" s="44">
        <f>I50-J50</f>
        <v>8</v>
      </c>
      <c r="L50" s="46">
        <f>J50/I50</f>
        <v>0.76470588235294112</v>
      </c>
      <c r="M50" s="54"/>
      <c r="N50" s="51"/>
      <c r="O50" s="49"/>
      <c r="P50" s="45"/>
      <c r="Q50" s="54"/>
      <c r="R50" s="43"/>
      <c r="S50" s="44"/>
      <c r="T50" s="46"/>
      <c r="U50" s="51">
        <v>1</v>
      </c>
      <c r="V50" s="51">
        <v>1</v>
      </c>
      <c r="W50" s="51"/>
      <c r="X50" s="52"/>
    </row>
    <row r="51" spans="1:28" x14ac:dyDescent="0.2">
      <c r="A51" s="4"/>
      <c r="B51" s="2"/>
      <c r="C51" s="2" t="s">
        <v>81</v>
      </c>
      <c r="D51" s="41" t="s">
        <v>83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8" x14ac:dyDescent="0.2">
      <c r="A52" s="4"/>
      <c r="B52" s="2"/>
      <c r="C52" s="2"/>
      <c r="D52" s="41" t="s">
        <v>84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8" x14ac:dyDescent="0.2">
      <c r="A53" s="4"/>
      <c r="B53" s="2"/>
      <c r="C53" s="2"/>
      <c r="D53" s="41" t="s">
        <v>85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8" x14ac:dyDescent="0.2">
      <c r="A54" s="4"/>
      <c r="B54" s="2"/>
      <c r="C54" s="2"/>
      <c r="D54" s="41" t="s">
        <v>86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/>
      <c r="V54" s="51"/>
      <c r="W54" s="51"/>
      <c r="X54" s="52"/>
    </row>
    <row r="55" spans="1:28" x14ac:dyDescent="0.2">
      <c r="A55" s="4"/>
      <c r="B55" s="2"/>
      <c r="C55" s="2"/>
      <c r="D55" s="41" t="s">
        <v>87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8" x14ac:dyDescent="0.2">
      <c r="A56" s="4"/>
      <c r="B56" s="2"/>
      <c r="C56" s="40" t="s">
        <v>88</v>
      </c>
      <c r="D56" s="41" t="s">
        <v>89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8" x14ac:dyDescent="0.2">
      <c r="A57" s="4"/>
      <c r="B57" s="2"/>
      <c r="C57" s="40" t="s">
        <v>90</v>
      </c>
      <c r="D57" s="41" t="s">
        <v>91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>
        <v>1</v>
      </c>
      <c r="W57" s="51"/>
      <c r="X57" s="52"/>
    </row>
    <row r="58" spans="1:28" x14ac:dyDescent="0.2">
      <c r="A58" s="4"/>
      <c r="B58" s="2"/>
      <c r="C58" s="40" t="s">
        <v>92</v>
      </c>
      <c r="D58" s="41" t="s">
        <v>47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8" x14ac:dyDescent="0.2">
      <c r="A59" s="4"/>
      <c r="B59" s="2"/>
      <c r="C59" s="40" t="s">
        <v>93</v>
      </c>
      <c r="D59" s="41" t="s">
        <v>94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8" x14ac:dyDescent="0.2">
      <c r="A60" s="4"/>
      <c r="B60" s="2"/>
      <c r="C60" s="40" t="s">
        <v>95</v>
      </c>
      <c r="D60" s="41" t="s">
        <v>30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8" x14ac:dyDescent="0.2">
      <c r="A61" s="4"/>
      <c r="B61" s="2" t="s">
        <v>96</v>
      </c>
      <c r="C61" s="40" t="s">
        <v>97</v>
      </c>
      <c r="D61" s="41" t="s">
        <v>98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8" x14ac:dyDescent="0.2">
      <c r="A62" s="4"/>
      <c r="B62" s="2"/>
      <c r="C62" s="40" t="s">
        <v>99</v>
      </c>
      <c r="D62" s="41" t="s">
        <v>100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/>
      <c r="W62" s="51"/>
      <c r="X62" s="52"/>
    </row>
    <row r="63" spans="1:28" x14ac:dyDescent="0.2">
      <c r="A63" s="4"/>
      <c r="B63" s="2"/>
      <c r="C63" s="40" t="s">
        <v>101</v>
      </c>
      <c r="D63" s="41" t="s">
        <v>102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8" x14ac:dyDescent="0.2">
      <c r="A64" s="4"/>
      <c r="B64" s="2"/>
      <c r="C64" s="40" t="s">
        <v>103</v>
      </c>
      <c r="D64" s="41" t="s">
        <v>104</v>
      </c>
      <c r="E64" s="53"/>
      <c r="F64" s="43"/>
      <c r="G64" s="44"/>
      <c r="H64" s="45"/>
      <c r="I64" s="44"/>
      <c r="J64" s="43"/>
      <c r="K64" s="44"/>
      <c r="L64" s="46"/>
      <c r="M64" s="54"/>
      <c r="N64" s="51"/>
      <c r="O64" s="49"/>
      <c r="P64" s="45"/>
      <c r="Q64" s="54"/>
      <c r="R64" s="43"/>
      <c r="S64" s="44"/>
      <c r="T64" s="46"/>
      <c r="U64" s="51"/>
      <c r="V64" s="51"/>
      <c r="W64" s="51"/>
      <c r="X64" s="52"/>
    </row>
    <row r="65" spans="1:24" x14ac:dyDescent="0.2">
      <c r="A65" s="4"/>
      <c r="B65" s="2"/>
      <c r="C65" s="40" t="s">
        <v>105</v>
      </c>
      <c r="D65" s="41" t="s">
        <v>106</v>
      </c>
      <c r="E65" s="53">
        <v>4</v>
      </c>
      <c r="F65" s="43">
        <v>4</v>
      </c>
      <c r="G65" s="44">
        <f>E65-F65</f>
        <v>0</v>
      </c>
      <c r="H65" s="45">
        <f>F65/E65</f>
        <v>1</v>
      </c>
      <c r="I65" s="44">
        <v>4</v>
      </c>
      <c r="J65" s="43">
        <v>2</v>
      </c>
      <c r="K65" s="44">
        <f>I65-J65</f>
        <v>2</v>
      </c>
      <c r="L65" s="46">
        <f>J65/I65</f>
        <v>0.5</v>
      </c>
      <c r="M65" s="54"/>
      <c r="N65" s="51"/>
      <c r="O65" s="49"/>
      <c r="P65" s="45"/>
      <c r="Q65" s="54"/>
      <c r="R65" s="43"/>
      <c r="S65" s="44"/>
      <c r="T65" s="46"/>
      <c r="U65" s="51"/>
      <c r="V65" s="51">
        <v>1</v>
      </c>
      <c r="W65" s="51"/>
      <c r="X65" s="52"/>
    </row>
    <row r="66" spans="1:24" x14ac:dyDescent="0.2">
      <c r="A66" s="4"/>
      <c r="B66" s="2" t="s">
        <v>107</v>
      </c>
      <c r="C66" s="2" t="s">
        <v>108</v>
      </c>
      <c r="D66" s="41" t="s">
        <v>109</v>
      </c>
      <c r="E66" s="53"/>
      <c r="F66" s="43"/>
      <c r="G66" s="44"/>
      <c r="H66" s="45"/>
      <c r="I66" s="44"/>
      <c r="J66" s="43"/>
      <c r="K66" s="44"/>
      <c r="L66" s="46"/>
      <c r="M66" s="54"/>
      <c r="N66" s="51"/>
      <c r="O66" s="49"/>
      <c r="P66" s="45"/>
      <c r="Q66" s="54"/>
      <c r="R66" s="43"/>
      <c r="S66" s="44"/>
      <c r="T66" s="46"/>
      <c r="U66" s="51"/>
      <c r="V66" s="51">
        <v>1</v>
      </c>
      <c r="W66" s="51"/>
      <c r="X66" s="52"/>
    </row>
    <row r="67" spans="1:24" x14ac:dyDescent="0.2">
      <c r="A67" s="4"/>
      <c r="B67" s="2"/>
      <c r="C67" s="2"/>
      <c r="D67" s="41" t="s">
        <v>110</v>
      </c>
      <c r="E67" s="53">
        <v>20</v>
      </c>
      <c r="F67" s="43">
        <v>8</v>
      </c>
      <c r="G67" s="44">
        <f>E67-F67</f>
        <v>12</v>
      </c>
      <c r="H67" s="45">
        <f>F67/E67</f>
        <v>0.4</v>
      </c>
      <c r="I67" s="44">
        <v>60</v>
      </c>
      <c r="J67" s="43">
        <v>6</v>
      </c>
      <c r="K67" s="44">
        <f>I67-J67</f>
        <v>54</v>
      </c>
      <c r="L67" s="46">
        <f>J67/I67</f>
        <v>0.1</v>
      </c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2"/>
      <c r="D68" s="41" t="s">
        <v>111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112</v>
      </c>
      <c r="D69" s="41" t="s">
        <v>113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114</v>
      </c>
      <c r="D70" s="41" t="s">
        <v>115</v>
      </c>
      <c r="E70" s="53"/>
      <c r="F70" s="43"/>
      <c r="G70" s="44"/>
      <c r="H70" s="45"/>
      <c r="I70" s="44"/>
      <c r="J70" s="43"/>
      <c r="K70" s="44"/>
      <c r="L70" s="46"/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116</v>
      </c>
      <c r="D71" s="41" t="s">
        <v>117</v>
      </c>
      <c r="E71" s="53">
        <v>10</v>
      </c>
      <c r="F71" s="43">
        <v>3</v>
      </c>
      <c r="G71" s="44">
        <f>E71-F71</f>
        <v>7</v>
      </c>
      <c r="H71" s="45">
        <f>F71/E71</f>
        <v>0.3</v>
      </c>
      <c r="I71" s="44">
        <v>20</v>
      </c>
      <c r="J71" s="43">
        <v>3</v>
      </c>
      <c r="K71" s="44">
        <f>I71-J71</f>
        <v>17</v>
      </c>
      <c r="L71" s="46">
        <f>J71/I71</f>
        <v>0.15</v>
      </c>
      <c r="M71" s="54"/>
      <c r="N71" s="51"/>
      <c r="O71" s="49"/>
      <c r="P71" s="45"/>
      <c r="Q71" s="54"/>
      <c r="R71" s="43"/>
      <c r="S71" s="44"/>
      <c r="T71" s="46"/>
      <c r="U71" s="51"/>
      <c r="V71" s="51">
        <v>1</v>
      </c>
      <c r="W71" s="51"/>
      <c r="X71" s="52"/>
    </row>
    <row r="72" spans="1:24" x14ac:dyDescent="0.2">
      <c r="A72" s="4"/>
      <c r="B72" s="2"/>
      <c r="C72" s="40" t="s">
        <v>118</v>
      </c>
      <c r="D72" s="41" t="s">
        <v>119</v>
      </c>
      <c r="E72" s="53"/>
      <c r="F72" s="43"/>
      <c r="G72" s="44"/>
      <c r="H72" s="45"/>
      <c r="I72" s="44"/>
      <c r="J72" s="43"/>
      <c r="K72" s="44"/>
      <c r="L72" s="46"/>
      <c r="M72" s="54"/>
      <c r="N72" s="51"/>
      <c r="O72" s="49"/>
      <c r="P72" s="45"/>
      <c r="Q72" s="54"/>
      <c r="R72" s="43"/>
      <c r="S72" s="44"/>
      <c r="T72" s="46"/>
      <c r="U72" s="51"/>
      <c r="V72" s="51"/>
      <c r="W72" s="51"/>
      <c r="X72" s="52"/>
    </row>
    <row r="73" spans="1:24" x14ac:dyDescent="0.2">
      <c r="A73" s="4"/>
      <c r="B73" s="2" t="s">
        <v>120</v>
      </c>
      <c r="C73" s="2" t="s">
        <v>121</v>
      </c>
      <c r="D73" s="41" t="s">
        <v>122</v>
      </c>
      <c r="E73" s="53">
        <v>4</v>
      </c>
      <c r="F73" s="43">
        <v>3</v>
      </c>
      <c r="G73" s="44">
        <f>E73-F73</f>
        <v>1</v>
      </c>
      <c r="H73" s="45">
        <f>F73/E73</f>
        <v>0.75</v>
      </c>
      <c r="I73" s="44">
        <v>8</v>
      </c>
      <c r="J73" s="43">
        <v>2</v>
      </c>
      <c r="K73" s="44">
        <f>I73-J73</f>
        <v>6</v>
      </c>
      <c r="L73" s="46">
        <f>J73/I73</f>
        <v>0.25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2" t="s">
        <v>121</v>
      </c>
      <c r="D74" s="41" t="s">
        <v>123</v>
      </c>
      <c r="E74" s="53">
        <v>2</v>
      </c>
      <c r="F74" s="43">
        <v>1</v>
      </c>
      <c r="G74" s="44">
        <f>E74-F74</f>
        <v>1</v>
      </c>
      <c r="H74" s="45">
        <f>F74/E74</f>
        <v>0.5</v>
      </c>
      <c r="I74" s="44">
        <v>4</v>
      </c>
      <c r="J74" s="43">
        <v>1</v>
      </c>
      <c r="K74" s="44">
        <f>I74-J74</f>
        <v>3</v>
      </c>
      <c r="L74" s="46">
        <f>J74/I74</f>
        <v>0.25</v>
      </c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124</v>
      </c>
      <c r="D75" s="41" t="s">
        <v>125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126</v>
      </c>
      <c r="D76" s="41" t="s">
        <v>127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128</v>
      </c>
      <c r="D77" s="41" t="s">
        <v>129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/>
      <c r="C78" s="40" t="s">
        <v>130</v>
      </c>
      <c r="D78" s="41" t="s">
        <v>131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 t="s">
        <v>132</v>
      </c>
      <c r="C79" s="40" t="s">
        <v>133</v>
      </c>
      <c r="D79" s="41" t="s">
        <v>134</v>
      </c>
      <c r="E79" s="53"/>
      <c r="F79" s="43"/>
      <c r="G79" s="44"/>
      <c r="H79" s="45"/>
      <c r="I79" s="44"/>
      <c r="J79" s="43"/>
      <c r="K79" s="44"/>
      <c r="L79" s="46"/>
      <c r="M79" s="54"/>
      <c r="N79" s="51"/>
      <c r="O79" s="49"/>
      <c r="P79" s="45"/>
      <c r="Q79" s="54"/>
      <c r="R79" s="43"/>
      <c r="S79" s="44"/>
      <c r="T79" s="46"/>
      <c r="U79" s="51"/>
      <c r="V79" s="51">
        <v>2</v>
      </c>
      <c r="W79" s="51"/>
      <c r="X79" s="52"/>
    </row>
    <row r="80" spans="1:24" x14ac:dyDescent="0.2">
      <c r="A80" s="4"/>
      <c r="B80" s="2"/>
      <c r="C80" s="2" t="s">
        <v>135</v>
      </c>
      <c r="D80" s="41" t="s">
        <v>136</v>
      </c>
      <c r="E80" s="53">
        <v>20</v>
      </c>
      <c r="F80" s="43">
        <v>12</v>
      </c>
      <c r="G80" s="44">
        <f>E80-F80</f>
        <v>8</v>
      </c>
      <c r="H80" s="45">
        <f>F80/E80</f>
        <v>0.6</v>
      </c>
      <c r="I80" s="44">
        <v>20</v>
      </c>
      <c r="J80" s="43">
        <v>3</v>
      </c>
      <c r="K80" s="44">
        <f>I80-J80</f>
        <v>17</v>
      </c>
      <c r="L80" s="46">
        <f>J80/I80</f>
        <v>0.15</v>
      </c>
      <c r="M80" s="54"/>
      <c r="N80" s="51"/>
      <c r="O80" s="49"/>
      <c r="P80" s="45"/>
      <c r="Q80" s="54"/>
      <c r="R80" s="43"/>
      <c r="S80" s="44"/>
      <c r="T80" s="46"/>
      <c r="U80" s="51"/>
      <c r="V80" s="51"/>
      <c r="W80" s="51"/>
      <c r="X80" s="52"/>
    </row>
    <row r="81" spans="1:240" x14ac:dyDescent="0.2">
      <c r="A81" s="4"/>
      <c r="B81" s="2"/>
      <c r="C81" s="2"/>
      <c r="D81" s="41" t="s">
        <v>137</v>
      </c>
      <c r="E81" s="53">
        <v>4</v>
      </c>
      <c r="F81" s="43">
        <v>2</v>
      </c>
      <c r="G81" s="44">
        <f>E81-F81</f>
        <v>2</v>
      </c>
      <c r="H81" s="45">
        <f>F81/E81</f>
        <v>0.5</v>
      </c>
      <c r="I81" s="44">
        <v>6</v>
      </c>
      <c r="J81" s="43">
        <v>4</v>
      </c>
      <c r="K81" s="44">
        <f>I81-J81</f>
        <v>2</v>
      </c>
      <c r="L81" s="46">
        <f>J81/I81</f>
        <v>0.66666666666666663</v>
      </c>
      <c r="M81" s="54"/>
      <c r="N81" s="51"/>
      <c r="O81" s="49"/>
      <c r="P81" s="45"/>
      <c r="Q81" s="54">
        <v>2</v>
      </c>
      <c r="R81" s="43">
        <v>1</v>
      </c>
      <c r="S81" s="44">
        <f>Q81-R81</f>
        <v>1</v>
      </c>
      <c r="T81" s="46">
        <f>R81/Q81</f>
        <v>0.5</v>
      </c>
      <c r="U81" s="51"/>
      <c r="V81" s="51">
        <v>2</v>
      </c>
      <c r="W81" s="51"/>
      <c r="X81" s="52"/>
    </row>
    <row r="82" spans="1:240" x14ac:dyDescent="0.2">
      <c r="A82" s="1" t="s">
        <v>138</v>
      </c>
      <c r="B82" s="1"/>
      <c r="C82" s="1"/>
      <c r="D82" s="1"/>
      <c r="E82" s="58">
        <f>SUM(E10:E81)</f>
        <v>575</v>
      </c>
      <c r="F82" s="59">
        <f>SUM(F10:F81)</f>
        <v>469</v>
      </c>
      <c r="G82" s="59">
        <f>E82-F82</f>
        <v>106</v>
      </c>
      <c r="H82" s="24">
        <f>F82/E82</f>
        <v>0.81565217391304345</v>
      </c>
      <c r="I82" s="23">
        <f>SUM(I10:I81)</f>
        <v>764</v>
      </c>
      <c r="J82" s="23">
        <f>SUM(J10:J81)</f>
        <v>379</v>
      </c>
      <c r="K82" s="23">
        <f>I82-J82</f>
        <v>385</v>
      </c>
      <c r="L82" s="60">
        <f>J82/I82</f>
        <v>0.49607329842931935</v>
      </c>
      <c r="M82" s="59">
        <f>SUM(M10:M81)</f>
        <v>16</v>
      </c>
      <c r="N82" s="59">
        <f>SUM(N10:N81)</f>
        <v>10</v>
      </c>
      <c r="O82" s="61">
        <f>M82-N82</f>
        <v>6</v>
      </c>
      <c r="P82" s="24">
        <f>N82/M82</f>
        <v>0.625</v>
      </c>
      <c r="Q82" s="59">
        <f>SUM(Q10:Q81)</f>
        <v>22</v>
      </c>
      <c r="R82" s="59">
        <f>SUM(R10:R81)</f>
        <v>8</v>
      </c>
      <c r="S82" s="23">
        <f>Q82-R82</f>
        <v>14</v>
      </c>
      <c r="T82" s="60">
        <f>R82/Q82</f>
        <v>0.36363636363636365</v>
      </c>
      <c r="U82" s="59">
        <f>SUM(U10:U81)</f>
        <v>8</v>
      </c>
      <c r="V82" s="59">
        <f>SUM(V10:V81)</f>
        <v>36</v>
      </c>
      <c r="W82" s="59">
        <f>SUM(W10:W81)</f>
        <v>2</v>
      </c>
      <c r="X82" s="62">
        <f>SUM(X10:X81)</f>
        <v>9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 t="s">
        <v>139</v>
      </c>
      <c r="B83" s="275" t="s">
        <v>140</v>
      </c>
      <c r="C83" s="275" t="s">
        <v>141</v>
      </c>
      <c r="D83" s="65" t="s">
        <v>142</v>
      </c>
      <c r="E83" s="66">
        <v>7</v>
      </c>
      <c r="F83" s="67">
        <v>3</v>
      </c>
      <c r="G83" s="68">
        <f>E83-F83</f>
        <v>4</v>
      </c>
      <c r="H83" s="69">
        <f>F83/E83</f>
        <v>0.42857142857142855</v>
      </c>
      <c r="I83" s="68">
        <v>7</v>
      </c>
      <c r="J83" s="67">
        <v>7</v>
      </c>
      <c r="K83" s="70">
        <f>I83-J83</f>
        <v>0</v>
      </c>
      <c r="L83" s="71">
        <f>J83/I83</f>
        <v>1</v>
      </c>
      <c r="M83" s="68">
        <v>2</v>
      </c>
      <c r="N83" s="67">
        <v>1</v>
      </c>
      <c r="O83" s="70">
        <f>M83-N83</f>
        <v>1</v>
      </c>
      <c r="P83" s="69">
        <f>N83/M83</f>
        <v>0.5</v>
      </c>
      <c r="Q83" s="68">
        <v>3</v>
      </c>
      <c r="R83" s="67">
        <v>0</v>
      </c>
      <c r="S83" s="70">
        <f>Q83-R83</f>
        <v>3</v>
      </c>
      <c r="T83" s="71">
        <f>R83/Q83</f>
        <v>0</v>
      </c>
      <c r="U83" s="72"/>
      <c r="V83" s="67"/>
      <c r="W83" s="67"/>
      <c r="X83" s="7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143</v>
      </c>
      <c r="E84" s="74">
        <v>5</v>
      </c>
      <c r="F84" s="75">
        <v>2</v>
      </c>
      <c r="G84" s="76">
        <f>E84-F84</f>
        <v>3</v>
      </c>
      <c r="H84" s="77">
        <f>F84/E84</f>
        <v>0.4</v>
      </c>
      <c r="I84" s="76">
        <v>15</v>
      </c>
      <c r="J84" s="75">
        <v>3</v>
      </c>
      <c r="K84" s="78">
        <f>I84-J84</f>
        <v>12</v>
      </c>
      <c r="L84" s="79">
        <f>J84/I84</f>
        <v>0.2</v>
      </c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275"/>
      <c r="D85" s="65" t="s">
        <v>144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145</v>
      </c>
      <c r="D86" s="65" t="s">
        <v>146</v>
      </c>
      <c r="E86" s="74"/>
      <c r="F86" s="75"/>
      <c r="G86" s="76"/>
      <c r="H86" s="77"/>
      <c r="I86" s="76"/>
      <c r="J86" s="75"/>
      <c r="K86" s="78"/>
      <c r="L86" s="79"/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147</v>
      </c>
      <c r="D87" s="65" t="s">
        <v>148</v>
      </c>
      <c r="E87" s="74">
        <v>10</v>
      </c>
      <c r="F87" s="75">
        <v>5</v>
      </c>
      <c r="G87" s="76">
        <f>E87-F87</f>
        <v>5</v>
      </c>
      <c r="H87" s="77">
        <f>F87/E87</f>
        <v>0.5</v>
      </c>
      <c r="I87" s="76">
        <v>20</v>
      </c>
      <c r="J87" s="75">
        <v>9</v>
      </c>
      <c r="K87" s="78">
        <f>I87-J87</f>
        <v>11</v>
      </c>
      <c r="L87" s="79">
        <f>J87/I87</f>
        <v>0.45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524</v>
      </c>
      <c r="D88" s="65" t="s">
        <v>525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1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/>
      <c r="C89" s="64" t="s">
        <v>149</v>
      </c>
      <c r="D89" s="65" t="s">
        <v>150</v>
      </c>
      <c r="E89" s="74">
        <v>10</v>
      </c>
      <c r="F89" s="75">
        <v>2</v>
      </c>
      <c r="G89" s="76">
        <f>E89-F89</f>
        <v>8</v>
      </c>
      <c r="H89" s="77">
        <f>F89/E89</f>
        <v>0.2</v>
      </c>
      <c r="I89" s="76">
        <v>7</v>
      </c>
      <c r="J89" s="75">
        <v>1</v>
      </c>
      <c r="K89" s="78">
        <f>I89-J89</f>
        <v>6</v>
      </c>
      <c r="L89" s="79">
        <f>J89/I89</f>
        <v>0.14285714285714285</v>
      </c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151</v>
      </c>
      <c r="D90" s="65" t="s">
        <v>152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>
        <v>2</v>
      </c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 t="s">
        <v>153</v>
      </c>
      <c r="C91" s="64" t="s">
        <v>154</v>
      </c>
      <c r="D91" s="65" t="s">
        <v>155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156</v>
      </c>
      <c r="D92" s="65" t="s">
        <v>157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158</v>
      </c>
      <c r="D93" s="65" t="s">
        <v>159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160</v>
      </c>
      <c r="D94" s="65" t="s">
        <v>161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162</v>
      </c>
      <c r="D95" s="65" t="s">
        <v>163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/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64" t="s">
        <v>164</v>
      </c>
      <c r="D96" s="65" t="s">
        <v>165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64" t="s">
        <v>166</v>
      </c>
      <c r="D97" s="65" t="s">
        <v>167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>
        <v>1</v>
      </c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 t="s">
        <v>168</v>
      </c>
      <c r="D98" s="65" t="s">
        <v>169</v>
      </c>
      <c r="E98" s="74"/>
      <c r="F98" s="75"/>
      <c r="G98" s="76"/>
      <c r="H98" s="77"/>
      <c r="I98" s="76"/>
      <c r="J98" s="75"/>
      <c r="K98" s="78"/>
      <c r="L98" s="79"/>
      <c r="M98" s="76"/>
      <c r="N98" s="75"/>
      <c r="O98" s="78"/>
      <c r="P98" s="77"/>
      <c r="Q98" s="76"/>
      <c r="R98" s="75"/>
      <c r="S98" s="78"/>
      <c r="T98" s="79"/>
      <c r="U98" s="80"/>
      <c r="V98" s="75"/>
      <c r="W98" s="75"/>
      <c r="X98" s="81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</row>
    <row r="99" spans="1:240" x14ac:dyDescent="0.2">
      <c r="A99" s="274"/>
      <c r="B99" s="275"/>
      <c r="C99" s="275"/>
      <c r="D99" s="65" t="s">
        <v>170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/>
      <c r="W99" s="75"/>
      <c r="X99" s="81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</row>
    <row r="100" spans="1:240" x14ac:dyDescent="0.2">
      <c r="A100" s="274"/>
      <c r="B100" s="275"/>
      <c r="C100" s="275"/>
      <c r="D100" s="65" t="s">
        <v>171</v>
      </c>
      <c r="E100" s="74">
        <v>10</v>
      </c>
      <c r="F100" s="75">
        <v>5</v>
      </c>
      <c r="G100" s="76">
        <f>E100-F100</f>
        <v>5</v>
      </c>
      <c r="H100" s="77">
        <f>F100/E100</f>
        <v>0.5</v>
      </c>
      <c r="I100" s="76">
        <v>10</v>
      </c>
      <c r="J100" s="75">
        <v>8</v>
      </c>
      <c r="K100" s="78">
        <f>I100-J100</f>
        <v>2</v>
      </c>
      <c r="L100" s="79">
        <f>J100/I100</f>
        <v>0.8</v>
      </c>
      <c r="M100" s="76"/>
      <c r="N100" s="75"/>
      <c r="O100" s="78"/>
      <c r="P100" s="77"/>
      <c r="Q100" s="76"/>
      <c r="R100" s="75"/>
      <c r="S100" s="78"/>
      <c r="T100" s="79"/>
      <c r="U100" s="80"/>
      <c r="V100" s="75">
        <v>1</v>
      </c>
      <c r="W100" s="75"/>
      <c r="X100" s="81"/>
    </row>
    <row r="101" spans="1:240" x14ac:dyDescent="0.2">
      <c r="A101" s="274"/>
      <c r="B101" s="275"/>
      <c r="C101" s="64" t="s">
        <v>172</v>
      </c>
      <c r="D101" s="65" t="s">
        <v>173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 t="s">
        <v>174</v>
      </c>
      <c r="C102" s="64" t="s">
        <v>175</v>
      </c>
      <c r="D102" s="65" t="s">
        <v>176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64" t="s">
        <v>177</v>
      </c>
      <c r="D103" s="65" t="s">
        <v>178</v>
      </c>
      <c r="E103" s="74"/>
      <c r="F103" s="75"/>
      <c r="G103" s="76"/>
      <c r="H103" s="77"/>
      <c r="I103" s="76"/>
      <c r="J103" s="75"/>
      <c r="K103" s="78"/>
      <c r="L103" s="79"/>
      <c r="M103" s="76"/>
      <c r="N103" s="75"/>
      <c r="O103" s="78"/>
      <c r="P103" s="77"/>
      <c r="Q103" s="76"/>
      <c r="R103" s="75"/>
      <c r="S103" s="78"/>
      <c r="T103" s="79"/>
      <c r="U103" s="80"/>
      <c r="V103" s="75">
        <v>2</v>
      </c>
      <c r="W103" s="75"/>
      <c r="X103" s="81"/>
    </row>
    <row r="104" spans="1:240" x14ac:dyDescent="0.2">
      <c r="A104" s="274"/>
      <c r="B104" s="275"/>
      <c r="C104" s="64" t="s">
        <v>179</v>
      </c>
      <c r="D104" s="65" t="s">
        <v>180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/>
      <c r="V104" s="75"/>
      <c r="W104" s="75"/>
      <c r="X104" s="81"/>
    </row>
    <row r="105" spans="1:240" x14ac:dyDescent="0.2">
      <c r="A105" s="274"/>
      <c r="B105" s="275"/>
      <c r="C105" s="64" t="s">
        <v>211</v>
      </c>
      <c r="D105" s="65" t="s">
        <v>202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181</v>
      </c>
      <c r="D106" s="65" t="s">
        <v>182</v>
      </c>
      <c r="E106" s="74">
        <v>30</v>
      </c>
      <c r="F106" s="75">
        <v>30</v>
      </c>
      <c r="G106" s="76">
        <f>E106-F106</f>
        <v>0</v>
      </c>
      <c r="H106" s="77">
        <f>F106/E106</f>
        <v>1</v>
      </c>
      <c r="I106" s="76">
        <v>52</v>
      </c>
      <c r="J106" s="75">
        <v>33</v>
      </c>
      <c r="K106" s="78">
        <f>I106-J106</f>
        <v>19</v>
      </c>
      <c r="L106" s="79">
        <f>J106/I106</f>
        <v>0.63461538461538458</v>
      </c>
      <c r="M106" s="76"/>
      <c r="N106" s="75"/>
      <c r="O106" s="78"/>
      <c r="P106" s="77"/>
      <c r="Q106" s="76"/>
      <c r="R106" s="75"/>
      <c r="S106" s="78"/>
      <c r="T106" s="79"/>
      <c r="U106" s="80">
        <v>9</v>
      </c>
      <c r="V106" s="75">
        <v>17</v>
      </c>
      <c r="W106" s="75"/>
      <c r="X106" s="81">
        <v>1</v>
      </c>
    </row>
    <row r="107" spans="1:240" x14ac:dyDescent="0.2">
      <c r="A107" s="274"/>
      <c r="B107" s="275"/>
      <c r="C107" s="275"/>
      <c r="D107" s="65" t="s">
        <v>183</v>
      </c>
      <c r="E107" s="74"/>
      <c r="F107" s="75"/>
      <c r="G107" s="76"/>
      <c r="H107" s="77"/>
      <c r="I107" s="76"/>
      <c r="J107" s="75"/>
      <c r="K107" s="78"/>
      <c r="L107" s="79"/>
      <c r="M107" s="76"/>
      <c r="N107" s="75"/>
      <c r="O107" s="78"/>
      <c r="P107" s="77"/>
      <c r="Q107" s="76"/>
      <c r="R107" s="75"/>
      <c r="S107" s="78"/>
      <c r="T107" s="79"/>
      <c r="U107" s="80">
        <v>6</v>
      </c>
      <c r="V107" s="75">
        <v>2</v>
      </c>
      <c r="W107" s="75"/>
      <c r="X107" s="81"/>
    </row>
    <row r="108" spans="1:240" x14ac:dyDescent="0.2">
      <c r="A108" s="274"/>
      <c r="B108" s="275" t="s">
        <v>184</v>
      </c>
      <c r="C108" s="64" t="s">
        <v>185</v>
      </c>
      <c r="D108" s="65" t="s">
        <v>186</v>
      </c>
      <c r="E108" s="74"/>
      <c r="F108" s="75"/>
      <c r="G108" s="76"/>
      <c r="H108" s="77"/>
      <c r="I108" s="76"/>
      <c r="J108" s="75"/>
      <c r="K108" s="78"/>
      <c r="L108" s="79"/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 t="s">
        <v>187</v>
      </c>
      <c r="D109" s="65" t="s">
        <v>188</v>
      </c>
      <c r="E109" s="74">
        <v>30</v>
      </c>
      <c r="F109" s="75">
        <v>19</v>
      </c>
      <c r="G109" s="76">
        <f>E109-F109</f>
        <v>11</v>
      </c>
      <c r="H109" s="77">
        <f>F109/E109</f>
        <v>0.6333333333333333</v>
      </c>
      <c r="I109" s="76">
        <v>27</v>
      </c>
      <c r="J109" s="75">
        <v>15</v>
      </c>
      <c r="K109" s="78">
        <f>I109-J109</f>
        <v>12</v>
      </c>
      <c r="L109" s="79">
        <f>J109/I109</f>
        <v>0.55555555555555558</v>
      </c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>
        <v>2</v>
      </c>
    </row>
    <row r="110" spans="1:240" x14ac:dyDescent="0.2">
      <c r="A110" s="274"/>
      <c r="B110" s="275"/>
      <c r="C110" s="275"/>
      <c r="D110" s="82" t="s">
        <v>189</v>
      </c>
      <c r="E110" s="74">
        <v>14</v>
      </c>
      <c r="F110" s="75">
        <v>7</v>
      </c>
      <c r="G110" s="76">
        <f>E110-F110</f>
        <v>7</v>
      </c>
      <c r="H110" s="77">
        <f>F110/E110</f>
        <v>0.5</v>
      </c>
      <c r="I110" s="76">
        <v>28</v>
      </c>
      <c r="J110" s="75">
        <v>12</v>
      </c>
      <c r="K110" s="78">
        <f>I110-J110</f>
        <v>16</v>
      </c>
      <c r="L110" s="79">
        <f>J110/I110</f>
        <v>0.42857142857142855</v>
      </c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 t="s">
        <v>187</v>
      </c>
      <c r="D111" s="65" t="s">
        <v>190</v>
      </c>
      <c r="E111" s="74">
        <v>2</v>
      </c>
      <c r="F111" s="75">
        <v>1</v>
      </c>
      <c r="G111" s="76">
        <f>E111-F111</f>
        <v>1</v>
      </c>
      <c r="H111" s="77">
        <f>F111/E111</f>
        <v>0.5</v>
      </c>
      <c r="I111" s="76">
        <v>4</v>
      </c>
      <c r="J111" s="75">
        <v>1</v>
      </c>
      <c r="K111" s="78">
        <f>I111-J111</f>
        <v>3</v>
      </c>
      <c r="L111" s="79">
        <f>J111/I111</f>
        <v>0.25</v>
      </c>
      <c r="M111" s="76"/>
      <c r="N111" s="75"/>
      <c r="O111" s="78"/>
      <c r="P111" s="77"/>
      <c r="Q111" s="76"/>
      <c r="R111" s="75"/>
      <c r="S111" s="78"/>
      <c r="T111" s="79"/>
      <c r="U111" s="80"/>
      <c r="V111" s="75"/>
      <c r="W111" s="75"/>
      <c r="X111" s="81"/>
    </row>
    <row r="112" spans="1:240" x14ac:dyDescent="0.2">
      <c r="A112" s="274"/>
      <c r="B112" s="275"/>
      <c r="C112" s="275"/>
      <c r="D112" s="65" t="s">
        <v>191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275"/>
      <c r="D113" s="65" t="s">
        <v>192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>
        <v>1</v>
      </c>
      <c r="W113" s="75"/>
      <c r="X113" s="81"/>
    </row>
    <row r="114" spans="1:24" x14ac:dyDescent="0.2">
      <c r="A114" s="274"/>
      <c r="B114" s="275"/>
      <c r="C114" s="275"/>
      <c r="D114" s="65" t="s">
        <v>193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194</v>
      </c>
      <c r="D115" s="65" t="s">
        <v>195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64" t="s">
        <v>196</v>
      </c>
      <c r="D116" s="65" t="s">
        <v>47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64" t="s">
        <v>197</v>
      </c>
      <c r="D117" s="65" t="s">
        <v>198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64" t="s">
        <v>199</v>
      </c>
      <c r="D118" s="65" t="s">
        <v>200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1</v>
      </c>
      <c r="W118" s="75"/>
      <c r="X118" s="81"/>
    </row>
    <row r="119" spans="1:24" x14ac:dyDescent="0.2">
      <c r="A119" s="274"/>
      <c r="B119" s="275"/>
      <c r="C119" s="275" t="s">
        <v>201</v>
      </c>
      <c r="D119" s="65" t="s">
        <v>202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275"/>
      <c r="D120" s="65" t="s">
        <v>203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/>
      <c r="W120" s="75"/>
      <c r="X120" s="81"/>
    </row>
    <row r="121" spans="1:24" x14ac:dyDescent="0.2">
      <c r="A121" s="274"/>
      <c r="B121" s="275"/>
      <c r="C121" s="275"/>
      <c r="D121" s="65" t="s">
        <v>204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>
        <v>1</v>
      </c>
      <c r="W121" s="75"/>
      <c r="X121" s="81"/>
    </row>
    <row r="122" spans="1:24" x14ac:dyDescent="0.2">
      <c r="A122" s="274"/>
      <c r="B122" s="275"/>
      <c r="C122" s="64" t="s">
        <v>205</v>
      </c>
      <c r="D122" s="65" t="s">
        <v>206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>
        <v>1</v>
      </c>
      <c r="W122" s="75"/>
      <c r="X122" s="81"/>
    </row>
    <row r="123" spans="1:24" x14ac:dyDescent="0.2">
      <c r="A123" s="274"/>
      <c r="B123" s="275"/>
      <c r="C123" s="64" t="s">
        <v>207</v>
      </c>
      <c r="D123" s="65" t="s">
        <v>47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208</v>
      </c>
      <c r="D124" s="65" t="s">
        <v>123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209</v>
      </c>
      <c r="D125" s="65" t="s">
        <v>210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/>
      <c r="C126" s="64" t="s">
        <v>212</v>
      </c>
      <c r="D126" s="65" t="s">
        <v>213</v>
      </c>
      <c r="E126" s="74"/>
      <c r="F126" s="75"/>
      <c r="G126" s="76"/>
      <c r="H126" s="77"/>
      <c r="I126" s="76"/>
      <c r="J126" s="75"/>
      <c r="K126" s="78"/>
      <c r="L126" s="79"/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214</v>
      </c>
      <c r="D127" s="65" t="s">
        <v>47</v>
      </c>
      <c r="E127" s="74"/>
      <c r="F127" s="75"/>
      <c r="G127" s="76"/>
      <c r="H127" s="77"/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 t="s">
        <v>215</v>
      </c>
      <c r="C128" s="64" t="s">
        <v>216</v>
      </c>
      <c r="D128" s="65" t="s">
        <v>217</v>
      </c>
      <c r="E128" s="74">
        <v>14</v>
      </c>
      <c r="F128" s="75">
        <v>10</v>
      </c>
      <c r="G128" s="76">
        <f>E128-F128</f>
        <v>4</v>
      </c>
      <c r="H128" s="77">
        <f>F128/E128</f>
        <v>0.7142857142857143</v>
      </c>
      <c r="I128" s="76">
        <v>14</v>
      </c>
      <c r="J128" s="75">
        <v>1</v>
      </c>
      <c r="K128" s="78">
        <f>I128-J128</f>
        <v>13</v>
      </c>
      <c r="L128" s="79">
        <f>J128/I128</f>
        <v>7.1428571428571425E-2</v>
      </c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218</v>
      </c>
      <c r="D129" s="65" t="s">
        <v>219</v>
      </c>
      <c r="E129" s="74">
        <v>24</v>
      </c>
      <c r="F129" s="75">
        <v>12</v>
      </c>
      <c r="G129" s="76">
        <f>E129-F129</f>
        <v>12</v>
      </c>
      <c r="H129" s="77">
        <f>F129/E129</f>
        <v>0.5</v>
      </c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220</v>
      </c>
      <c r="D130" s="65" t="s">
        <v>221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222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223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/>
      <c r="W132" s="75"/>
      <c r="X132" s="81"/>
    </row>
    <row r="133" spans="1:240" x14ac:dyDescent="0.2">
      <c r="A133" s="274"/>
      <c r="B133" s="275"/>
      <c r="C133" s="64" t="s">
        <v>224</v>
      </c>
      <c r="D133" s="65" t="s">
        <v>180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225</v>
      </c>
      <c r="D134" s="65" t="s">
        <v>47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>
        <v>2</v>
      </c>
      <c r="W134" s="75"/>
      <c r="X134" s="81"/>
    </row>
    <row r="135" spans="1:240" x14ac:dyDescent="0.2">
      <c r="A135" s="274"/>
      <c r="B135" s="275"/>
      <c r="C135" s="64" t="s">
        <v>226</v>
      </c>
      <c r="D135" s="65" t="s">
        <v>227</v>
      </c>
      <c r="E135" s="74"/>
      <c r="F135" s="75"/>
      <c r="G135" s="76"/>
      <c r="H135" s="77"/>
      <c r="I135" s="76"/>
      <c r="J135" s="75"/>
      <c r="K135" s="78"/>
      <c r="L135" s="79"/>
      <c r="M135" s="76"/>
      <c r="N135" s="75"/>
      <c r="O135" s="78"/>
      <c r="P135" s="77"/>
      <c r="Q135" s="76"/>
      <c r="R135" s="75"/>
      <c r="S135" s="78"/>
      <c r="T135" s="79"/>
      <c r="U135" s="80"/>
      <c r="V135" s="75"/>
      <c r="W135" s="75"/>
      <c r="X135" s="81"/>
    </row>
    <row r="136" spans="1:240" x14ac:dyDescent="0.2">
      <c r="A136" s="274"/>
      <c r="B136" s="275"/>
      <c r="C136" s="64" t="s">
        <v>228</v>
      </c>
      <c r="D136" s="65" t="s">
        <v>229</v>
      </c>
      <c r="E136" s="74"/>
      <c r="F136" s="75"/>
      <c r="G136" s="76"/>
      <c r="H136" s="77"/>
      <c r="I136" s="76"/>
      <c r="J136" s="75"/>
      <c r="K136" s="78"/>
      <c r="L136" s="79"/>
      <c r="M136" s="76"/>
      <c r="N136" s="75"/>
      <c r="O136" s="78"/>
      <c r="P136" s="77"/>
      <c r="Q136" s="76"/>
      <c r="R136" s="75"/>
      <c r="S136" s="78"/>
      <c r="T136" s="79"/>
      <c r="U136" s="80"/>
      <c r="V136" s="75"/>
      <c r="W136" s="75"/>
      <c r="X136" s="81"/>
    </row>
    <row r="137" spans="1:240" x14ac:dyDescent="0.2">
      <c r="A137" s="276" t="s">
        <v>230</v>
      </c>
      <c r="B137" s="276"/>
      <c r="C137" s="276"/>
      <c r="D137" s="276"/>
      <c r="E137" s="83">
        <f>SUM(E83:E136)</f>
        <v>156</v>
      </c>
      <c r="F137" s="84">
        <f>SUM(F83:F136)</f>
        <v>96</v>
      </c>
      <c r="G137" s="84">
        <f>E137-F137</f>
        <v>60</v>
      </c>
      <c r="H137" s="85">
        <f>F137/E137</f>
        <v>0.61538461538461542</v>
      </c>
      <c r="I137" s="84">
        <f>SUM(I83:I136)</f>
        <v>184</v>
      </c>
      <c r="J137" s="84">
        <f>SUM(J83:J136)</f>
        <v>90</v>
      </c>
      <c r="K137" s="86">
        <f>I137-J137</f>
        <v>94</v>
      </c>
      <c r="L137" s="87">
        <f>J137/I137</f>
        <v>0.4891304347826087</v>
      </c>
      <c r="M137" s="84">
        <f>SUM(M83:M136)</f>
        <v>2</v>
      </c>
      <c r="N137" s="84">
        <f>SUM(N83:N136)</f>
        <v>1</v>
      </c>
      <c r="O137" s="86">
        <f>(M137-N137)</f>
        <v>1</v>
      </c>
      <c r="P137" s="85">
        <f>N137/M137</f>
        <v>0.5</v>
      </c>
      <c r="Q137" s="84">
        <f>SUM(Q83:Q136)</f>
        <v>3</v>
      </c>
      <c r="R137" s="84">
        <f>SUM(R83:R136)</f>
        <v>0</v>
      </c>
      <c r="S137" s="86">
        <f>Q137-R137</f>
        <v>3</v>
      </c>
      <c r="T137" s="87">
        <f>R137/Q137</f>
        <v>0</v>
      </c>
      <c r="U137" s="83">
        <f>SUM(U83:U136)</f>
        <v>15</v>
      </c>
      <c r="V137" s="84">
        <f>SUM(V83:V136)</f>
        <v>32</v>
      </c>
      <c r="W137" s="84">
        <f>SUM(W83:W136)</f>
        <v>0</v>
      </c>
      <c r="X137" s="88">
        <f>SUM(X83:X136)</f>
        <v>3</v>
      </c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</row>
    <row r="138" spans="1:240" x14ac:dyDescent="0.2">
      <c r="A138" s="4" t="s">
        <v>231</v>
      </c>
      <c r="B138" s="277" t="s">
        <v>232</v>
      </c>
      <c r="C138" s="277" t="s">
        <v>233</v>
      </c>
      <c r="D138" s="89" t="s">
        <v>234</v>
      </c>
      <c r="E138" s="90">
        <v>15</v>
      </c>
      <c r="F138" s="91">
        <v>5</v>
      </c>
      <c r="G138" s="92">
        <f>E138-F138</f>
        <v>10</v>
      </c>
      <c r="H138" s="93">
        <f>F138/E138</f>
        <v>0.33333333333333331</v>
      </c>
      <c r="I138" s="92">
        <v>25</v>
      </c>
      <c r="J138" s="91">
        <v>6</v>
      </c>
      <c r="K138" s="94">
        <f>I138-J138</f>
        <v>19</v>
      </c>
      <c r="L138" s="95">
        <f>J138/I138</f>
        <v>0.24</v>
      </c>
      <c r="M138" s="92"/>
      <c r="N138" s="91"/>
      <c r="O138" s="94"/>
      <c r="P138" s="93"/>
      <c r="Q138" s="92"/>
      <c r="R138" s="91"/>
      <c r="S138" s="94"/>
      <c r="T138" s="95"/>
      <c r="U138" s="96"/>
      <c r="V138" s="97">
        <v>1</v>
      </c>
      <c r="W138" s="97"/>
      <c r="X138" s="98"/>
    </row>
    <row r="139" spans="1:240" x14ac:dyDescent="0.2">
      <c r="A139" s="4"/>
      <c r="B139" s="277"/>
      <c r="C139" s="277"/>
      <c r="D139" s="99" t="s">
        <v>235</v>
      </c>
      <c r="E139" s="100"/>
      <c r="F139" s="97"/>
      <c r="G139" s="101"/>
      <c r="H139" s="102"/>
      <c r="I139" s="101"/>
      <c r="J139" s="97"/>
      <c r="K139" s="103"/>
      <c r="L139" s="104"/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236</v>
      </c>
      <c r="D140" s="99" t="s">
        <v>237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238</v>
      </c>
      <c r="D141" s="99" t="s">
        <v>239</v>
      </c>
      <c r="E141" s="100">
        <v>10</v>
      </c>
      <c r="F141" s="97">
        <v>5</v>
      </c>
      <c r="G141" s="101">
        <f>E141-F141</f>
        <v>5</v>
      </c>
      <c r="H141" s="102">
        <f>F141/E141</f>
        <v>0.5</v>
      </c>
      <c r="I141" s="101">
        <v>20</v>
      </c>
      <c r="J141" s="97">
        <v>2</v>
      </c>
      <c r="K141" s="103">
        <f>I141-J141</f>
        <v>18</v>
      </c>
      <c r="L141" s="104">
        <f>J141/I141</f>
        <v>0.1</v>
      </c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240</v>
      </c>
      <c r="D142" s="99" t="s">
        <v>47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241</v>
      </c>
      <c r="D143" s="99" t="s">
        <v>242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1</v>
      </c>
      <c r="W143" s="97"/>
      <c r="X143" s="98"/>
    </row>
    <row r="144" spans="1:240" x14ac:dyDescent="0.2">
      <c r="A144" s="4"/>
      <c r="B144" s="277"/>
      <c r="C144" s="105" t="s">
        <v>243</v>
      </c>
      <c r="D144" s="99" t="s">
        <v>244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7"/>
      <c r="C145" s="105" t="s">
        <v>245</v>
      </c>
      <c r="D145" s="99" t="s">
        <v>56</v>
      </c>
      <c r="E145" s="100"/>
      <c r="F145" s="97"/>
      <c r="G145" s="101"/>
      <c r="H145" s="102"/>
      <c r="I145" s="101"/>
      <c r="J145" s="97"/>
      <c r="K145" s="103"/>
      <c r="L145" s="104"/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7"/>
      <c r="C146" s="105" t="s">
        <v>246</v>
      </c>
      <c r="D146" s="99" t="s">
        <v>247</v>
      </c>
      <c r="E146" s="100"/>
      <c r="F146" s="97"/>
      <c r="G146" s="101"/>
      <c r="H146" s="102"/>
      <c r="I146" s="101"/>
      <c r="J146" s="97"/>
      <c r="K146" s="103"/>
      <c r="L146" s="104"/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 t="s">
        <v>248</v>
      </c>
      <c r="C147" s="278" t="s">
        <v>249</v>
      </c>
      <c r="D147" s="99" t="s">
        <v>250</v>
      </c>
      <c r="E147" s="100">
        <v>10</v>
      </c>
      <c r="F147" s="97">
        <v>3</v>
      </c>
      <c r="G147" s="101">
        <f>E147-F147</f>
        <v>7</v>
      </c>
      <c r="H147" s="102">
        <f>F147/E147</f>
        <v>0.3</v>
      </c>
      <c r="I147" s="101">
        <v>30</v>
      </c>
      <c r="J147" s="97">
        <v>11</v>
      </c>
      <c r="K147" s="103">
        <f>I147-J147</f>
        <v>19</v>
      </c>
      <c r="L147" s="104">
        <f>J147/I147</f>
        <v>0.36666666666666664</v>
      </c>
      <c r="M147" s="101"/>
      <c r="N147" s="97"/>
      <c r="O147" s="103"/>
      <c r="P147" s="102"/>
      <c r="Q147" s="101"/>
      <c r="R147" s="97"/>
      <c r="S147" s="103"/>
      <c r="T147" s="104"/>
      <c r="U147" s="96">
        <v>1</v>
      </c>
      <c r="V147" s="97"/>
      <c r="W147" s="97"/>
      <c r="X147" s="98"/>
    </row>
    <row r="148" spans="1:24" x14ac:dyDescent="0.2">
      <c r="A148" s="4"/>
      <c r="B148" s="278"/>
      <c r="C148" s="278"/>
      <c r="D148" s="99" t="s">
        <v>251</v>
      </c>
      <c r="E148" s="100">
        <v>10</v>
      </c>
      <c r="F148" s="97">
        <v>3</v>
      </c>
      <c r="G148" s="101">
        <f>E148-F148</f>
        <v>7</v>
      </c>
      <c r="H148" s="102">
        <f>F148/E148</f>
        <v>0.3</v>
      </c>
      <c r="I148" s="101">
        <v>10</v>
      </c>
      <c r="J148" s="97">
        <v>1</v>
      </c>
      <c r="K148" s="103">
        <f>I148-J148</f>
        <v>9</v>
      </c>
      <c r="L148" s="104">
        <f>J148/I148</f>
        <v>0.1</v>
      </c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/>
      <c r="C149" s="278"/>
      <c r="D149" s="99" t="s">
        <v>252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>
        <v>1</v>
      </c>
      <c r="V149" s="97"/>
      <c r="W149" s="97"/>
      <c r="X149" s="98"/>
    </row>
    <row r="150" spans="1:24" x14ac:dyDescent="0.2">
      <c r="A150" s="4"/>
      <c r="B150" s="278"/>
      <c r="C150" s="278"/>
      <c r="D150" s="99" t="s">
        <v>253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>
        <v>1</v>
      </c>
      <c r="V150" s="97"/>
      <c r="W150" s="97"/>
      <c r="X150" s="98"/>
    </row>
    <row r="151" spans="1:24" x14ac:dyDescent="0.2">
      <c r="A151" s="4"/>
      <c r="B151" s="278" t="s">
        <v>254</v>
      </c>
      <c r="C151" s="105" t="s">
        <v>255</v>
      </c>
      <c r="D151" s="99" t="s">
        <v>256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257</v>
      </c>
      <c r="D152" s="99" t="s">
        <v>47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258</v>
      </c>
      <c r="D153" s="99" t="s">
        <v>259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105" t="s">
        <v>260</v>
      </c>
      <c r="D154" s="99" t="s">
        <v>180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105" t="s">
        <v>261</v>
      </c>
      <c r="D155" s="99" t="s">
        <v>262</v>
      </c>
      <c r="E155" s="100"/>
      <c r="F155" s="97"/>
      <c r="G155" s="101"/>
      <c r="H155" s="102"/>
      <c r="I155" s="101"/>
      <c r="J155" s="97"/>
      <c r="K155" s="103"/>
      <c r="L155" s="104"/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/>
      <c r="C156" s="278" t="s">
        <v>263</v>
      </c>
      <c r="D156" s="99" t="s">
        <v>264</v>
      </c>
      <c r="E156" s="100"/>
      <c r="F156" s="97"/>
      <c r="G156" s="101"/>
      <c r="H156" s="102"/>
      <c r="I156" s="101"/>
      <c r="J156" s="97"/>
      <c r="K156" s="103"/>
      <c r="L156" s="104"/>
      <c r="M156" s="101"/>
      <c r="N156" s="97"/>
      <c r="O156" s="103"/>
      <c r="P156" s="102"/>
      <c r="Q156" s="101"/>
      <c r="R156" s="97"/>
      <c r="S156" s="103"/>
      <c r="T156" s="104"/>
      <c r="U156" s="96"/>
      <c r="V156" s="97"/>
      <c r="W156" s="97"/>
      <c r="X156" s="98"/>
    </row>
    <row r="157" spans="1:24" x14ac:dyDescent="0.2">
      <c r="A157" s="4"/>
      <c r="B157" s="278"/>
      <c r="C157" s="278"/>
      <c r="D157" s="99" t="s">
        <v>265</v>
      </c>
      <c r="E157" s="100">
        <v>6</v>
      </c>
      <c r="F157" s="97">
        <v>0</v>
      </c>
      <c r="G157" s="101">
        <f>E157-F157</f>
        <v>6</v>
      </c>
      <c r="H157" s="102">
        <f>F157/E157</f>
        <v>0</v>
      </c>
      <c r="I157" s="101">
        <v>13</v>
      </c>
      <c r="J157" s="97">
        <v>1</v>
      </c>
      <c r="K157" s="103">
        <f>I157-J157</f>
        <v>12</v>
      </c>
      <c r="L157" s="104">
        <f>J157/I157</f>
        <v>7.6923076923076927E-2</v>
      </c>
      <c r="M157" s="101"/>
      <c r="N157" s="97"/>
      <c r="O157" s="103"/>
      <c r="P157" s="102"/>
      <c r="Q157" s="101"/>
      <c r="R157" s="97"/>
      <c r="S157" s="103"/>
      <c r="T157" s="104"/>
      <c r="U157" s="96"/>
      <c r="V157" s="97">
        <v>2</v>
      </c>
      <c r="W157" s="97"/>
      <c r="X157" s="98"/>
    </row>
    <row r="158" spans="1:24" x14ac:dyDescent="0.2">
      <c r="A158" s="4"/>
      <c r="B158" s="278" t="s">
        <v>266</v>
      </c>
      <c r="C158" s="105" t="s">
        <v>267</v>
      </c>
      <c r="D158" s="99" t="s">
        <v>268</v>
      </c>
      <c r="E158" s="100">
        <v>10</v>
      </c>
      <c r="F158" s="97">
        <v>2</v>
      </c>
      <c r="G158" s="101">
        <f>E158-F158</f>
        <v>8</v>
      </c>
      <c r="H158" s="102">
        <f>F158/E158</f>
        <v>0.2</v>
      </c>
      <c r="I158" s="101">
        <v>20</v>
      </c>
      <c r="J158" s="97">
        <v>5</v>
      </c>
      <c r="K158" s="103">
        <f>I158-J158</f>
        <v>15</v>
      </c>
      <c r="L158" s="104">
        <f>J158/I158</f>
        <v>0.25</v>
      </c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269</v>
      </c>
      <c r="D159" s="99" t="s">
        <v>270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271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105" t="s">
        <v>272</v>
      </c>
      <c r="D161" s="99" t="s">
        <v>47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/>
      <c r="W161" s="97"/>
      <c r="X161" s="98"/>
    </row>
    <row r="162" spans="1:29" x14ac:dyDescent="0.2">
      <c r="A162" s="4"/>
      <c r="B162" s="278"/>
      <c r="C162" s="105" t="s">
        <v>273</v>
      </c>
      <c r="D162" s="99" t="s">
        <v>47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278" t="s">
        <v>274</v>
      </c>
      <c r="D163" s="99" t="s">
        <v>275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>
        <v>1</v>
      </c>
      <c r="W163" s="97"/>
      <c r="X163" s="98"/>
    </row>
    <row r="164" spans="1:29" x14ac:dyDescent="0.2">
      <c r="A164" s="4"/>
      <c r="B164" s="278"/>
      <c r="C164" s="278"/>
      <c r="D164" s="99" t="s">
        <v>276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>
        <v>2</v>
      </c>
      <c r="W164" s="97"/>
      <c r="X164" s="98"/>
    </row>
    <row r="165" spans="1:29" x14ac:dyDescent="0.2">
      <c r="A165" s="4"/>
      <c r="B165" s="278"/>
      <c r="C165" s="105" t="s">
        <v>277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278</v>
      </c>
      <c r="D166" s="99" t="s">
        <v>47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279</v>
      </c>
      <c r="D167" s="99" t="s">
        <v>47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/>
      <c r="C168" s="105" t="s">
        <v>280</v>
      </c>
      <c r="D168" s="99" t="s">
        <v>281</v>
      </c>
      <c r="E168" s="100"/>
      <c r="F168" s="97"/>
      <c r="G168" s="101"/>
      <c r="H168" s="102"/>
      <c r="I168" s="101"/>
      <c r="J168" s="97"/>
      <c r="K168" s="103"/>
      <c r="L168" s="104"/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</row>
    <row r="169" spans="1:29" x14ac:dyDescent="0.2">
      <c r="A169" s="4"/>
      <c r="B169" s="278"/>
      <c r="C169" s="105" t="s">
        <v>282</v>
      </c>
      <c r="D169" s="99" t="s">
        <v>283</v>
      </c>
      <c r="E169" s="100"/>
      <c r="F169" s="97"/>
      <c r="G169" s="101"/>
      <c r="H169" s="102"/>
      <c r="I169" s="101"/>
      <c r="J169" s="97"/>
      <c r="K169" s="103"/>
      <c r="L169" s="104"/>
      <c r="M169" s="101"/>
      <c r="N169" s="97"/>
      <c r="O169" s="103"/>
      <c r="P169" s="102"/>
      <c r="Q169" s="101"/>
      <c r="R169" s="97"/>
      <c r="S169" s="103"/>
      <c r="T169" s="104"/>
      <c r="U169" s="96"/>
      <c r="V169" s="97"/>
      <c r="W169" s="97"/>
      <c r="X169" s="98"/>
    </row>
    <row r="170" spans="1:29" x14ac:dyDescent="0.2">
      <c r="A170" s="4"/>
      <c r="B170" s="278" t="s">
        <v>284</v>
      </c>
      <c r="C170" s="105" t="s">
        <v>285</v>
      </c>
      <c r="D170" s="99" t="s">
        <v>286</v>
      </c>
      <c r="E170" s="100">
        <v>10</v>
      </c>
      <c r="F170" s="97">
        <v>6</v>
      </c>
      <c r="G170" s="101">
        <f>E170-F170</f>
        <v>4</v>
      </c>
      <c r="H170" s="102">
        <f>F170/E170</f>
        <v>0.6</v>
      </c>
      <c r="I170" s="101">
        <v>25</v>
      </c>
      <c r="J170" s="97">
        <v>1</v>
      </c>
      <c r="K170" s="103">
        <f>I170-J170</f>
        <v>24</v>
      </c>
      <c r="L170" s="104">
        <f>J170/I170</f>
        <v>0.04</v>
      </c>
      <c r="M170" s="101"/>
      <c r="N170" s="97"/>
      <c r="O170" s="103"/>
      <c r="P170" s="102"/>
      <c r="Q170" s="101"/>
      <c r="R170" s="97"/>
      <c r="S170" s="103"/>
      <c r="T170" s="104"/>
      <c r="U170" s="96"/>
      <c r="V170" s="97">
        <v>1</v>
      </c>
      <c r="W170" s="97"/>
      <c r="X170" s="98"/>
      <c r="AC170"/>
    </row>
    <row r="171" spans="1:29" x14ac:dyDescent="0.2">
      <c r="A171" s="4"/>
      <c r="B171" s="278"/>
      <c r="C171" s="278" t="s">
        <v>287</v>
      </c>
      <c r="D171" s="99" t="s">
        <v>288</v>
      </c>
      <c r="E171" s="100">
        <v>25</v>
      </c>
      <c r="F171" s="97">
        <v>13</v>
      </c>
      <c r="G171" s="101">
        <f>E171-F171</f>
        <v>12</v>
      </c>
      <c r="H171" s="102">
        <f>F171/E171</f>
        <v>0.52</v>
      </c>
      <c r="I171" s="101">
        <v>52</v>
      </c>
      <c r="J171" s="97">
        <v>10</v>
      </c>
      <c r="K171" s="103">
        <f>I171-J171</f>
        <v>42</v>
      </c>
      <c r="L171" s="104">
        <f>J171/I171</f>
        <v>0.19230769230769232</v>
      </c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5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289</v>
      </c>
      <c r="E172" s="100">
        <v>10</v>
      </c>
      <c r="F172" s="97">
        <v>8</v>
      </c>
      <c r="G172" s="101">
        <f>E172-F172</f>
        <v>2</v>
      </c>
      <c r="H172" s="102">
        <f>F172/E172</f>
        <v>0.8</v>
      </c>
      <c r="I172" s="101">
        <v>20</v>
      </c>
      <c r="J172" s="97">
        <v>7</v>
      </c>
      <c r="K172" s="103">
        <f>I172-J172</f>
        <v>13</v>
      </c>
      <c r="L172" s="104">
        <f>J172/I172</f>
        <v>0.35</v>
      </c>
      <c r="M172" s="101">
        <v>9</v>
      </c>
      <c r="N172" s="97">
        <v>1</v>
      </c>
      <c r="O172" s="103">
        <f>M172-N172</f>
        <v>8</v>
      </c>
      <c r="P172" s="102">
        <f>N172/M172</f>
        <v>0.1111111111111111</v>
      </c>
      <c r="Q172" s="101">
        <v>18</v>
      </c>
      <c r="R172" s="97">
        <v>1</v>
      </c>
      <c r="S172" s="103">
        <f>Q172-R172</f>
        <v>17</v>
      </c>
      <c r="T172" s="104">
        <f>R172/Q172</f>
        <v>5.5555555555555552E-2</v>
      </c>
      <c r="U172" s="96">
        <v>2</v>
      </c>
      <c r="V172" s="97"/>
      <c r="W172" s="97">
        <v>1</v>
      </c>
      <c r="X172" s="98"/>
      <c r="AC172"/>
    </row>
    <row r="173" spans="1:29" x14ac:dyDescent="0.2">
      <c r="A173" s="4"/>
      <c r="B173" s="278"/>
      <c r="C173" s="278"/>
      <c r="D173" s="99" t="s">
        <v>290</v>
      </c>
      <c r="E173" s="100">
        <v>10</v>
      </c>
      <c r="F173" s="97">
        <v>10</v>
      </c>
      <c r="G173" s="101">
        <f>E173-F173</f>
        <v>0</v>
      </c>
      <c r="H173" s="102">
        <f>F173/E173</f>
        <v>1</v>
      </c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>
        <v>1</v>
      </c>
      <c r="W173" s="97"/>
      <c r="X173" s="98"/>
      <c r="AC173"/>
    </row>
    <row r="174" spans="1:29" x14ac:dyDescent="0.2">
      <c r="A174" s="4"/>
      <c r="B174" s="278"/>
      <c r="C174" s="278"/>
      <c r="D174" s="99" t="s">
        <v>291</v>
      </c>
      <c r="E174" s="100"/>
      <c r="F174" s="97"/>
      <c r="G174" s="101"/>
      <c r="H174" s="102"/>
      <c r="I174" s="101"/>
      <c r="J174" s="97"/>
      <c r="K174" s="103"/>
      <c r="L174" s="104"/>
      <c r="M174" s="101"/>
      <c r="N174" s="97"/>
      <c r="O174" s="103"/>
      <c r="P174" s="102"/>
      <c r="Q174" s="101"/>
      <c r="R174" s="97"/>
      <c r="S174" s="103"/>
      <c r="T174" s="104"/>
      <c r="U174" s="96"/>
      <c r="V174" s="97">
        <v>1</v>
      </c>
      <c r="W174" s="97"/>
      <c r="X174" s="98"/>
    </row>
    <row r="175" spans="1:29" x14ac:dyDescent="0.2">
      <c r="A175" s="4"/>
      <c r="B175" s="278"/>
      <c r="C175" s="278"/>
      <c r="D175" s="99" t="s">
        <v>292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>
        <v>1</v>
      </c>
      <c r="W175" s="97"/>
      <c r="X175" s="98"/>
    </row>
    <row r="176" spans="1:29" x14ac:dyDescent="0.2">
      <c r="A176" s="4"/>
      <c r="B176" s="278"/>
      <c r="C176" s="278"/>
      <c r="D176" s="99" t="s">
        <v>293</v>
      </c>
      <c r="E176" s="100">
        <v>20</v>
      </c>
      <c r="F176" s="97">
        <v>12</v>
      </c>
      <c r="G176" s="101">
        <f>E176-F176</f>
        <v>8</v>
      </c>
      <c r="H176" s="102">
        <f>F176/E176</f>
        <v>0.6</v>
      </c>
      <c r="I176" s="101">
        <v>30</v>
      </c>
      <c r="J176" s="97">
        <v>10</v>
      </c>
      <c r="K176" s="103">
        <f>I176-J176</f>
        <v>20</v>
      </c>
      <c r="L176" s="104">
        <f>J176/I176</f>
        <v>0.33333333333333331</v>
      </c>
      <c r="M176" s="101"/>
      <c r="N176" s="97"/>
      <c r="O176" s="103"/>
      <c r="P176" s="102"/>
      <c r="Q176" s="101"/>
      <c r="R176" s="97"/>
      <c r="S176" s="103"/>
      <c r="T176" s="104"/>
      <c r="U176" s="96">
        <v>1</v>
      </c>
      <c r="V176" s="97">
        <v>7</v>
      </c>
      <c r="W176" s="97"/>
      <c r="X176" s="98">
        <v>1</v>
      </c>
    </row>
    <row r="177" spans="1:240" x14ac:dyDescent="0.2">
      <c r="A177" s="4"/>
      <c r="B177" s="278"/>
      <c r="C177" s="105" t="s">
        <v>294</v>
      </c>
      <c r="D177" s="99" t="s">
        <v>295</v>
      </c>
      <c r="E177" s="100"/>
      <c r="F177" s="97"/>
      <c r="G177" s="101"/>
      <c r="H177" s="102"/>
      <c r="I177" s="101"/>
      <c r="J177" s="97"/>
      <c r="K177" s="103"/>
      <c r="L177" s="104"/>
      <c r="M177" s="101"/>
      <c r="N177" s="97"/>
      <c r="O177" s="103"/>
      <c r="P177" s="102"/>
      <c r="Q177" s="101"/>
      <c r="R177" s="97"/>
      <c r="S177" s="103"/>
      <c r="T177" s="104"/>
      <c r="U177" s="96"/>
      <c r="V177" s="97"/>
      <c r="W177" s="97"/>
      <c r="X177" s="98"/>
    </row>
    <row r="178" spans="1:240" x14ac:dyDescent="0.2">
      <c r="A178" s="4"/>
      <c r="B178" s="278"/>
      <c r="C178" s="105" t="s">
        <v>296</v>
      </c>
      <c r="D178" s="99" t="s">
        <v>47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4"/>
      <c r="B179" s="278"/>
      <c r="C179" s="105" t="s">
        <v>297</v>
      </c>
      <c r="D179" s="99" t="s">
        <v>298</v>
      </c>
      <c r="E179" s="100">
        <v>12</v>
      </c>
      <c r="F179" s="97">
        <v>7</v>
      </c>
      <c r="G179" s="101">
        <f>E179-F179</f>
        <v>5</v>
      </c>
      <c r="H179" s="102">
        <f>F179/E179</f>
        <v>0.58333333333333337</v>
      </c>
      <c r="I179" s="101">
        <v>29</v>
      </c>
      <c r="J179" s="97">
        <v>8</v>
      </c>
      <c r="K179" s="103">
        <f>I179-J179</f>
        <v>21</v>
      </c>
      <c r="L179" s="104">
        <f>J179/I179</f>
        <v>0.27586206896551724</v>
      </c>
      <c r="M179" s="101">
        <v>2</v>
      </c>
      <c r="N179" s="97">
        <v>1</v>
      </c>
      <c r="O179" s="103">
        <f>M179-N179</f>
        <v>1</v>
      </c>
      <c r="P179" s="102">
        <f>N179/M179</f>
        <v>0.5</v>
      </c>
      <c r="Q179" s="101">
        <v>2</v>
      </c>
      <c r="R179" s="97">
        <v>1</v>
      </c>
      <c r="S179" s="103">
        <f>Q179-R179</f>
        <v>1</v>
      </c>
      <c r="T179" s="102">
        <f>R179/Q179</f>
        <v>0.5</v>
      </c>
      <c r="U179" s="96">
        <v>1</v>
      </c>
      <c r="V179" s="97">
        <v>5</v>
      </c>
      <c r="W179" s="97">
        <v>1</v>
      </c>
      <c r="X179" s="98"/>
    </row>
    <row r="180" spans="1:240" x14ac:dyDescent="0.2">
      <c r="A180" s="4"/>
      <c r="B180" s="278"/>
      <c r="C180" s="105" t="s">
        <v>299</v>
      </c>
      <c r="D180" s="99" t="s">
        <v>300</v>
      </c>
      <c r="E180" s="100"/>
      <c r="F180" s="97"/>
      <c r="G180" s="101"/>
      <c r="H180" s="102"/>
      <c r="I180" s="101"/>
      <c r="J180" s="97"/>
      <c r="K180" s="103"/>
      <c r="L180" s="104"/>
      <c r="M180" s="101"/>
      <c r="N180" s="97"/>
      <c r="O180" s="103"/>
      <c r="P180" s="102"/>
      <c r="Q180" s="101"/>
      <c r="R180" s="97"/>
      <c r="S180" s="103"/>
      <c r="T180" s="104"/>
      <c r="U180" s="96"/>
      <c r="V180" s="97"/>
      <c r="W180" s="97"/>
      <c r="X180" s="98"/>
    </row>
    <row r="181" spans="1:240" x14ac:dyDescent="0.2">
      <c r="A181" s="279" t="s">
        <v>301</v>
      </c>
      <c r="B181" s="279"/>
      <c r="C181" s="279"/>
      <c r="D181" s="279"/>
      <c r="E181" s="58">
        <f>SUM(E138:E180)</f>
        <v>148</v>
      </c>
      <c r="F181" s="59">
        <f>SUM(F138:F180)</f>
        <v>74</v>
      </c>
      <c r="G181" s="59">
        <f>E181-F181</f>
        <v>74</v>
      </c>
      <c r="H181" s="24">
        <f>F181/E181</f>
        <v>0.5</v>
      </c>
      <c r="I181" s="59">
        <f>SUM(I138:I180)</f>
        <v>274</v>
      </c>
      <c r="J181" s="59">
        <f>SUM(J138:J180)</f>
        <v>62</v>
      </c>
      <c r="K181" s="23">
        <f>I181-J181</f>
        <v>212</v>
      </c>
      <c r="L181" s="60">
        <f>J181/I181</f>
        <v>0.22627737226277372</v>
      </c>
      <c r="M181" s="59">
        <f>SUM(M138:M180)</f>
        <v>11</v>
      </c>
      <c r="N181" s="59">
        <f>SUM(N138:N180)</f>
        <v>2</v>
      </c>
      <c r="O181" s="23">
        <f>M181-N181</f>
        <v>9</v>
      </c>
      <c r="P181" s="24">
        <f>N181/M181</f>
        <v>0.18181818181818182</v>
      </c>
      <c r="Q181" s="59">
        <f>SUM(Q138:Q180)</f>
        <v>20</v>
      </c>
      <c r="R181" s="59">
        <f>SUM(R138:R180)</f>
        <v>2</v>
      </c>
      <c r="S181" s="23">
        <f>Q181-R181</f>
        <v>18</v>
      </c>
      <c r="T181" s="60">
        <f>R181/Q181</f>
        <v>0.1</v>
      </c>
      <c r="U181" s="58">
        <f>SUM(U138:U180)</f>
        <v>7</v>
      </c>
      <c r="V181" s="59">
        <f>SUM(V138:V180)</f>
        <v>28</v>
      </c>
      <c r="W181" s="59">
        <f>SUM(W138:W180)</f>
        <v>2</v>
      </c>
      <c r="X181" s="62">
        <f>SUM(X138:X180)</f>
        <v>1</v>
      </c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</row>
    <row r="182" spans="1:240" x14ac:dyDescent="0.2">
      <c r="A182" s="274" t="s">
        <v>302</v>
      </c>
      <c r="B182" s="280" t="s">
        <v>303</v>
      </c>
      <c r="C182" s="106" t="s">
        <v>304</v>
      </c>
      <c r="D182" s="107" t="s">
        <v>305</v>
      </c>
      <c r="E182" s="108">
        <v>30</v>
      </c>
      <c r="F182" s="109">
        <v>13</v>
      </c>
      <c r="G182" s="110">
        <f>E182-F182</f>
        <v>17</v>
      </c>
      <c r="H182" s="111">
        <f>F182/E182</f>
        <v>0.43333333333333335</v>
      </c>
      <c r="I182" s="110">
        <v>40</v>
      </c>
      <c r="J182" s="109">
        <v>7</v>
      </c>
      <c r="K182" s="112">
        <f>I182-J182</f>
        <v>33</v>
      </c>
      <c r="L182" s="113">
        <f>J182/I182</f>
        <v>0.17499999999999999</v>
      </c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306</v>
      </c>
      <c r="D183" s="107" t="s">
        <v>307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/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106" t="s">
        <v>308</v>
      </c>
      <c r="D184" s="107" t="s">
        <v>47</v>
      </c>
      <c r="E184" s="120"/>
      <c r="F184" s="115"/>
      <c r="G184" s="114"/>
      <c r="H184" s="117"/>
      <c r="I184" s="114"/>
      <c r="J184" s="115"/>
      <c r="K184" s="116"/>
      <c r="L184" s="118"/>
      <c r="M184" s="114"/>
      <c r="N184" s="115"/>
      <c r="O184" s="116"/>
      <c r="P184" s="117"/>
      <c r="Q184" s="114"/>
      <c r="R184" s="115"/>
      <c r="S184" s="116"/>
      <c r="T184" s="118"/>
      <c r="U184" s="115"/>
      <c r="V184" s="115"/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106" t="s">
        <v>309</v>
      </c>
      <c r="D185" s="107" t="s">
        <v>310</v>
      </c>
      <c r="E185" s="120"/>
      <c r="F185" s="115"/>
      <c r="G185" s="114"/>
      <c r="H185" s="117"/>
      <c r="I185" s="114"/>
      <c r="J185" s="115"/>
      <c r="K185" s="116"/>
      <c r="L185" s="118"/>
      <c r="M185" s="114"/>
      <c r="N185" s="115"/>
      <c r="O185" s="116"/>
      <c r="P185" s="117"/>
      <c r="Q185" s="114"/>
      <c r="R185" s="115"/>
      <c r="S185" s="116"/>
      <c r="T185" s="118"/>
      <c r="U185" s="115"/>
      <c r="V185" s="115">
        <v>99</v>
      </c>
      <c r="W185" s="115"/>
      <c r="X185" s="119"/>
      <c r="Y185"/>
      <c r="Z185"/>
      <c r="AA185"/>
      <c r="AB185"/>
    </row>
    <row r="186" spans="1:240" x14ac:dyDescent="0.2">
      <c r="A186" s="274"/>
      <c r="B186" s="280"/>
      <c r="C186" s="280" t="s">
        <v>311</v>
      </c>
      <c r="D186" s="107" t="s">
        <v>312</v>
      </c>
      <c r="E186" s="120">
        <v>13</v>
      </c>
      <c r="F186" s="115">
        <v>13</v>
      </c>
      <c r="G186" s="114">
        <f>E186-F186</f>
        <v>0</v>
      </c>
      <c r="H186" s="117">
        <f>F186/E186</f>
        <v>1</v>
      </c>
      <c r="I186" s="114">
        <v>20</v>
      </c>
      <c r="J186" s="115">
        <v>12</v>
      </c>
      <c r="K186" s="116">
        <f>I186-J186</f>
        <v>8</v>
      </c>
      <c r="L186" s="118">
        <f>J186/I186</f>
        <v>0.6</v>
      </c>
      <c r="M186" s="114"/>
      <c r="N186" s="115"/>
      <c r="O186" s="116"/>
      <c r="P186" s="117"/>
      <c r="Q186" s="114"/>
      <c r="R186" s="115"/>
      <c r="S186" s="116"/>
      <c r="T186" s="118"/>
      <c r="U186" s="115">
        <v>1</v>
      </c>
      <c r="V186" s="115">
        <v>2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313</v>
      </c>
      <c r="E187" s="120"/>
      <c r="F187" s="115"/>
      <c r="G187" s="114"/>
      <c r="H187" s="117"/>
      <c r="I187" s="114"/>
      <c r="J187" s="115"/>
      <c r="K187" s="116"/>
      <c r="L187" s="118"/>
      <c r="M187" s="114">
        <v>1</v>
      </c>
      <c r="N187" s="115">
        <v>0</v>
      </c>
      <c r="O187" s="116">
        <f>M187-N187</f>
        <v>1</v>
      </c>
      <c r="P187" s="117">
        <f>N187/M187</f>
        <v>0</v>
      </c>
      <c r="Q187" s="114">
        <v>14</v>
      </c>
      <c r="R187" s="115">
        <v>2</v>
      </c>
      <c r="S187" s="116">
        <f>Q187-R187</f>
        <v>12</v>
      </c>
      <c r="T187" s="118">
        <f>R187/Q187</f>
        <v>0.14285714285714285</v>
      </c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 t="s">
        <v>314</v>
      </c>
      <c r="C188" s="280" t="s">
        <v>315</v>
      </c>
      <c r="D188" s="107" t="s">
        <v>316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>
        <v>1</v>
      </c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40</v>
      </c>
      <c r="E189" s="120"/>
      <c r="F189" s="115"/>
      <c r="G189" s="114"/>
      <c r="H189" s="117"/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317</v>
      </c>
      <c r="E190" s="120"/>
      <c r="F190" s="115"/>
      <c r="G190" s="114"/>
      <c r="H190" s="117"/>
      <c r="I190" s="114"/>
      <c r="J190" s="115"/>
      <c r="K190" s="116"/>
      <c r="L190" s="118"/>
      <c r="M190" s="114"/>
      <c r="N190" s="115"/>
      <c r="O190" s="116"/>
      <c r="P190" s="117"/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191</v>
      </c>
      <c r="E191" s="120">
        <v>50</v>
      </c>
      <c r="F191" s="115">
        <v>20</v>
      </c>
      <c r="G191" s="114">
        <f>E191-F191</f>
        <v>30</v>
      </c>
      <c r="H191" s="117">
        <f>F191/E191</f>
        <v>0.4</v>
      </c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/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318</v>
      </c>
      <c r="E192" s="120">
        <v>66</v>
      </c>
      <c r="F192" s="115">
        <v>32</v>
      </c>
      <c r="G192" s="114">
        <f>E192-F192</f>
        <v>34</v>
      </c>
      <c r="H192" s="117">
        <f>F192/E192</f>
        <v>0.48484848484848486</v>
      </c>
      <c r="I192" s="114">
        <v>96</v>
      </c>
      <c r="J192" s="115">
        <v>71</v>
      </c>
      <c r="K192" s="116">
        <f>I192-J192</f>
        <v>25</v>
      </c>
      <c r="L192" s="118">
        <f>J192/I192</f>
        <v>0.73958333333333337</v>
      </c>
      <c r="M192" s="114">
        <v>14</v>
      </c>
      <c r="N192" s="115">
        <v>3</v>
      </c>
      <c r="O192" s="116">
        <f>M192-N192</f>
        <v>11</v>
      </c>
      <c r="P192" s="117">
        <f>N192/M192</f>
        <v>0.21428571428571427</v>
      </c>
      <c r="Q192" s="114"/>
      <c r="R192" s="115"/>
      <c r="S192" s="116"/>
      <c r="T192" s="118"/>
      <c r="U192" s="115">
        <v>11</v>
      </c>
      <c r="V192" s="115">
        <v>20</v>
      </c>
      <c r="W192" s="115"/>
      <c r="X192" s="119">
        <v>1</v>
      </c>
      <c r="Y192"/>
      <c r="Z192"/>
      <c r="AA192"/>
      <c r="AB192"/>
    </row>
    <row r="193" spans="1:28" x14ac:dyDescent="0.2">
      <c r="A193" s="274"/>
      <c r="B193" s="280"/>
      <c r="C193" s="280"/>
      <c r="D193" s="107" t="s">
        <v>526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1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280"/>
      <c r="D194" s="107" t="s">
        <v>319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>
        <v>1</v>
      </c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280"/>
      <c r="D195" s="107" t="s">
        <v>320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280"/>
      <c r="D196" s="107" t="s">
        <v>321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>
        <v>3</v>
      </c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322</v>
      </c>
      <c r="D197" s="107" t="s">
        <v>323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324</v>
      </c>
      <c r="D198" s="107" t="s">
        <v>61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106" t="s">
        <v>325</v>
      </c>
      <c r="D199" s="107" t="s">
        <v>47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106" t="s">
        <v>326</v>
      </c>
      <c r="D200" s="107" t="s">
        <v>86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327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280" t="s">
        <v>328</v>
      </c>
      <c r="D202" s="107" t="s">
        <v>329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>
        <v>1</v>
      </c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280"/>
      <c r="D203" s="107" t="s">
        <v>330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331</v>
      </c>
      <c r="D204" s="107" t="s">
        <v>47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>
        <v>1</v>
      </c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332</v>
      </c>
      <c r="D205" s="107" t="s">
        <v>47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333</v>
      </c>
      <c r="D206" s="107" t="s">
        <v>334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/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/>
      <c r="C207" s="106" t="s">
        <v>335</v>
      </c>
      <c r="D207" s="107" t="s">
        <v>336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337</v>
      </c>
      <c r="D208" s="107" t="s">
        <v>169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/>
      <c r="W208" s="115"/>
      <c r="X208" s="119"/>
      <c r="Y208"/>
      <c r="Z208"/>
      <c r="AA208"/>
      <c r="AB208"/>
    </row>
    <row r="209" spans="1:28" x14ac:dyDescent="0.2">
      <c r="A209" s="274"/>
      <c r="B209" s="280"/>
      <c r="C209" s="106" t="s">
        <v>338</v>
      </c>
      <c r="D209" s="107" t="s">
        <v>339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>
        <v>1</v>
      </c>
      <c r="V209" s="115"/>
      <c r="W209" s="115"/>
      <c r="X209" s="119"/>
      <c r="Y209"/>
      <c r="Z209"/>
      <c r="AA209"/>
      <c r="AB209"/>
    </row>
    <row r="210" spans="1:28" x14ac:dyDescent="0.2">
      <c r="A210" s="274"/>
      <c r="B210" s="280" t="s">
        <v>340</v>
      </c>
      <c r="C210" s="106" t="s">
        <v>341</v>
      </c>
      <c r="D210" s="107" t="s">
        <v>342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28" x14ac:dyDescent="0.2">
      <c r="A211" s="274"/>
      <c r="B211" s="280"/>
      <c r="C211" s="106" t="s">
        <v>343</v>
      </c>
      <c r="D211" s="107" t="s">
        <v>344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>
        <v>1</v>
      </c>
      <c r="V211" s="115">
        <v>2</v>
      </c>
      <c r="W211" s="115"/>
      <c r="X211" s="119"/>
      <c r="Y211"/>
      <c r="Z211"/>
      <c r="AA211"/>
      <c r="AB211"/>
    </row>
    <row r="212" spans="1:28" x14ac:dyDescent="0.2">
      <c r="A212" s="274"/>
      <c r="B212" s="280"/>
      <c r="C212" s="106" t="s">
        <v>345</v>
      </c>
      <c r="D212" s="107" t="s">
        <v>180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28" x14ac:dyDescent="0.2">
      <c r="A213" s="274"/>
      <c r="B213" s="280"/>
      <c r="C213" s="106" t="s">
        <v>346</v>
      </c>
      <c r="D213" s="107" t="s">
        <v>347</v>
      </c>
      <c r="E213" s="120"/>
      <c r="F213" s="115"/>
      <c r="G213" s="114"/>
      <c r="H213" s="117"/>
      <c r="I213" s="114"/>
      <c r="J213" s="115"/>
      <c r="K213" s="116"/>
      <c r="L213" s="118"/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28" x14ac:dyDescent="0.2">
      <c r="A214" s="274"/>
      <c r="B214" s="280"/>
      <c r="C214" s="106" t="s">
        <v>348</v>
      </c>
      <c r="D214" s="107" t="s">
        <v>349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28" x14ac:dyDescent="0.2">
      <c r="A215" s="274"/>
      <c r="B215" s="280"/>
      <c r="C215" s="106" t="s">
        <v>350</v>
      </c>
      <c r="D215" s="107" t="s">
        <v>351</v>
      </c>
      <c r="E215" s="120"/>
      <c r="F215" s="115"/>
      <c r="G215" s="114"/>
      <c r="H215" s="117"/>
      <c r="I215" s="114"/>
      <c r="J215" s="115"/>
      <c r="K215" s="116"/>
      <c r="L215" s="118"/>
      <c r="M215" s="114"/>
      <c r="N215" s="115"/>
      <c r="O215" s="116"/>
      <c r="P215" s="117"/>
      <c r="Q215" s="114"/>
      <c r="R215" s="115"/>
      <c r="S215" s="116"/>
      <c r="T215" s="118"/>
      <c r="U215" s="115"/>
      <c r="V215" s="115"/>
      <c r="W215" s="115"/>
      <c r="X215" s="119"/>
      <c r="Y215"/>
      <c r="Z215"/>
      <c r="AA215"/>
      <c r="AB215"/>
    </row>
    <row r="216" spans="1:28" x14ac:dyDescent="0.2">
      <c r="A216" s="274"/>
      <c r="B216" s="280"/>
      <c r="C216" s="280" t="s">
        <v>352</v>
      </c>
      <c r="D216" s="107" t="s">
        <v>353</v>
      </c>
      <c r="E216" s="120">
        <v>10</v>
      </c>
      <c r="F216" s="115">
        <v>9</v>
      </c>
      <c r="G216" s="114">
        <f>E216-F216</f>
        <v>1</v>
      </c>
      <c r="H216" s="117">
        <f>F216/E216</f>
        <v>0.9</v>
      </c>
      <c r="I216" s="114">
        <v>10</v>
      </c>
      <c r="J216" s="115">
        <v>6</v>
      </c>
      <c r="K216" s="116">
        <f>I216-J216</f>
        <v>4</v>
      </c>
      <c r="L216" s="118">
        <f>J216/I216</f>
        <v>0.6</v>
      </c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28" x14ac:dyDescent="0.2">
      <c r="A217" s="274"/>
      <c r="B217" s="280"/>
      <c r="C217" s="280"/>
      <c r="D217" s="107" t="s">
        <v>354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28" x14ac:dyDescent="0.2">
      <c r="A218" s="274"/>
      <c r="B218" s="280" t="s">
        <v>355</v>
      </c>
      <c r="C218" s="106" t="s">
        <v>356</v>
      </c>
      <c r="D218" s="107" t="s">
        <v>357</v>
      </c>
      <c r="E218" s="120">
        <v>1</v>
      </c>
      <c r="F218" s="115">
        <v>0</v>
      </c>
      <c r="G218" s="114">
        <f>E218-F218</f>
        <v>1</v>
      </c>
      <c r="H218" s="117">
        <f>F218/E218</f>
        <v>0</v>
      </c>
      <c r="I218" s="114">
        <v>10</v>
      </c>
      <c r="J218" s="115">
        <v>3</v>
      </c>
      <c r="K218" s="116">
        <f>I218-J218</f>
        <v>7</v>
      </c>
      <c r="L218" s="118">
        <f>J218/I218</f>
        <v>0.3</v>
      </c>
      <c r="M218" s="114"/>
      <c r="N218" s="115"/>
      <c r="O218" s="116"/>
      <c r="P218" s="117"/>
      <c r="Q218" s="114"/>
      <c r="R218" s="115"/>
      <c r="S218" s="116"/>
      <c r="T218" s="118"/>
      <c r="U218" s="115"/>
      <c r="V218" s="115">
        <v>1</v>
      </c>
      <c r="W218" s="115"/>
      <c r="X218" s="119"/>
      <c r="Y218"/>
      <c r="Z218"/>
      <c r="AA218"/>
      <c r="AB218"/>
    </row>
    <row r="219" spans="1:28" x14ac:dyDescent="0.2">
      <c r="A219" s="274"/>
      <c r="B219" s="280"/>
      <c r="C219" s="106" t="s">
        <v>358</v>
      </c>
      <c r="D219" s="107" t="s">
        <v>359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28" x14ac:dyDescent="0.2">
      <c r="A220" s="274"/>
      <c r="B220" s="280"/>
      <c r="C220" s="106" t="s">
        <v>360</v>
      </c>
      <c r="D220" s="107" t="s">
        <v>361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28" x14ac:dyDescent="0.2">
      <c r="A221" s="274"/>
      <c r="B221" s="280"/>
      <c r="C221" s="106" t="s">
        <v>362</v>
      </c>
      <c r="D221" s="107" t="s">
        <v>290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28" x14ac:dyDescent="0.2">
      <c r="A222" s="274"/>
      <c r="B222" s="280"/>
      <c r="C222" s="106" t="s">
        <v>363</v>
      </c>
      <c r="D222" s="107" t="s">
        <v>47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28" x14ac:dyDescent="0.2">
      <c r="A223" s="274"/>
      <c r="B223" s="280"/>
      <c r="C223" s="106" t="s">
        <v>364</v>
      </c>
      <c r="D223" s="107" t="s">
        <v>89</v>
      </c>
      <c r="E223" s="120"/>
      <c r="F223" s="115"/>
      <c r="G223" s="114"/>
      <c r="H223" s="117"/>
      <c r="I223" s="114"/>
      <c r="J223" s="115"/>
      <c r="K223" s="116"/>
      <c r="L223" s="118"/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</row>
    <row r="224" spans="1:28" x14ac:dyDescent="0.2">
      <c r="A224" s="274"/>
      <c r="B224" s="280"/>
      <c r="C224" s="106" t="s">
        <v>365</v>
      </c>
      <c r="D224" s="107" t="s">
        <v>47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</row>
    <row r="225" spans="1:38" x14ac:dyDescent="0.2">
      <c r="A225" s="274"/>
      <c r="B225" s="280"/>
      <c r="C225" s="106" t="s">
        <v>366</v>
      </c>
      <c r="D225" s="107" t="s">
        <v>367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2</v>
      </c>
      <c r="W225" s="115"/>
      <c r="X225" s="119"/>
      <c r="Y225"/>
      <c r="Z225"/>
      <c r="AA225"/>
      <c r="AB225"/>
    </row>
    <row r="226" spans="1:38" x14ac:dyDescent="0.2">
      <c r="A226" s="274"/>
      <c r="B226" s="280"/>
      <c r="C226" s="280" t="s">
        <v>368</v>
      </c>
      <c r="D226" s="107" t="s">
        <v>369</v>
      </c>
      <c r="E226" s="120">
        <v>10</v>
      </c>
      <c r="F226" s="115">
        <v>6</v>
      </c>
      <c r="G226" s="114">
        <f>E226-F226</f>
        <v>4</v>
      </c>
      <c r="H226" s="117">
        <f>F226/E226</f>
        <v>0.6</v>
      </c>
      <c r="I226" s="114">
        <v>9</v>
      </c>
      <c r="J226" s="115">
        <v>8</v>
      </c>
      <c r="K226" s="116">
        <f>I226-J226</f>
        <v>1</v>
      </c>
      <c r="L226" s="118">
        <f>J226/I226</f>
        <v>0.88888888888888884</v>
      </c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74"/>
      <c r="B227" s="280"/>
      <c r="C227" s="280"/>
      <c r="D227" s="107" t="s">
        <v>370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74"/>
      <c r="B228" s="280"/>
      <c r="C228" s="106" t="s">
        <v>371</v>
      </c>
      <c r="D228" s="107" t="s">
        <v>159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74"/>
      <c r="B229" s="280"/>
      <c r="C229" s="106" t="s">
        <v>372</v>
      </c>
      <c r="D229" s="107" t="s">
        <v>47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38" x14ac:dyDescent="0.2">
      <c r="A230" s="274"/>
      <c r="B230" s="280"/>
      <c r="C230" s="106" t="s">
        <v>373</v>
      </c>
      <c r="D230" s="107" t="s">
        <v>374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38" x14ac:dyDescent="0.2">
      <c r="A231" s="274"/>
      <c r="B231" s="280"/>
      <c r="C231" s="106" t="s">
        <v>375</v>
      </c>
      <c r="D231" s="107" t="s">
        <v>376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1</v>
      </c>
      <c r="W231" s="115"/>
      <c r="X231" s="119"/>
      <c r="Y231"/>
      <c r="Z231"/>
      <c r="AA231"/>
      <c r="AB231"/>
    </row>
    <row r="232" spans="1:38" x14ac:dyDescent="0.2">
      <c r="A232" s="274"/>
      <c r="B232" s="280"/>
      <c r="C232" s="106" t="s">
        <v>377</v>
      </c>
      <c r="D232" s="107" t="s">
        <v>378</v>
      </c>
      <c r="E232" s="120"/>
      <c r="F232" s="115"/>
      <c r="G232" s="114"/>
      <c r="H232" s="117"/>
      <c r="I232" s="114"/>
      <c r="J232" s="115"/>
      <c r="K232" s="116"/>
      <c r="L232" s="118"/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38" x14ac:dyDescent="0.2">
      <c r="A233" s="274"/>
      <c r="B233" s="280"/>
      <c r="C233" s="106" t="s">
        <v>379</v>
      </c>
      <c r="D233" s="107" t="s">
        <v>256</v>
      </c>
      <c r="E233" s="120"/>
      <c r="F233" s="115"/>
      <c r="G233" s="114"/>
      <c r="H233" s="117"/>
      <c r="I233" s="114"/>
      <c r="J233" s="115"/>
      <c r="K233" s="116"/>
      <c r="L233" s="118"/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38" x14ac:dyDescent="0.2">
      <c r="A234" s="274"/>
      <c r="B234" s="280" t="s">
        <v>380</v>
      </c>
      <c r="C234" s="280" t="s">
        <v>381</v>
      </c>
      <c r="D234" s="107" t="s">
        <v>382</v>
      </c>
      <c r="E234" s="120"/>
      <c r="F234" s="115"/>
      <c r="G234" s="114"/>
      <c r="H234" s="117"/>
      <c r="I234" s="114"/>
      <c r="J234" s="115"/>
      <c r="K234" s="116"/>
      <c r="L234" s="118"/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38" x14ac:dyDescent="0.2">
      <c r="A235" s="274"/>
      <c r="B235" s="280"/>
      <c r="C235" s="280"/>
      <c r="D235" s="107" t="s">
        <v>136</v>
      </c>
      <c r="E235" s="120">
        <v>20</v>
      </c>
      <c r="F235" s="115">
        <v>6</v>
      </c>
      <c r="G235" s="114">
        <f>E235-F235</f>
        <v>14</v>
      </c>
      <c r="H235" s="117">
        <f>F235/E235</f>
        <v>0.3</v>
      </c>
      <c r="I235" s="114">
        <v>60</v>
      </c>
      <c r="J235" s="115">
        <v>8</v>
      </c>
      <c r="K235" s="116">
        <f>I235-J235</f>
        <v>52</v>
      </c>
      <c r="L235" s="118">
        <f>J235/I235</f>
        <v>0.13333333333333333</v>
      </c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38" x14ac:dyDescent="0.2">
      <c r="A236" s="274"/>
      <c r="B236" s="280"/>
      <c r="C236" s="280"/>
      <c r="D236" s="107" t="s">
        <v>71</v>
      </c>
      <c r="E236" s="120">
        <v>4</v>
      </c>
      <c r="F236" s="115">
        <v>1</v>
      </c>
      <c r="G236" s="114">
        <f>E236-F236</f>
        <v>3</v>
      </c>
      <c r="H236" s="117">
        <f>F236/E236</f>
        <v>0.25</v>
      </c>
      <c r="I236" s="114">
        <v>14</v>
      </c>
      <c r="J236" s="115">
        <v>0</v>
      </c>
      <c r="K236" s="116">
        <f>I236-J236</f>
        <v>14</v>
      </c>
      <c r="L236" s="118">
        <f>J236/I236</f>
        <v>0</v>
      </c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38" x14ac:dyDescent="0.2">
      <c r="A237" s="274"/>
      <c r="B237" s="280"/>
      <c r="C237" s="280"/>
      <c r="D237" s="107" t="s">
        <v>383</v>
      </c>
      <c r="E237" s="120">
        <v>2</v>
      </c>
      <c r="F237" s="115">
        <v>0</v>
      </c>
      <c r="G237" s="114">
        <f>E237-F237</f>
        <v>2</v>
      </c>
      <c r="H237" s="117">
        <f>F237/E237</f>
        <v>0</v>
      </c>
      <c r="I237" s="114">
        <v>4</v>
      </c>
      <c r="J237" s="115">
        <v>2</v>
      </c>
      <c r="K237" s="116">
        <f>I237-J237</f>
        <v>2</v>
      </c>
      <c r="L237" s="118">
        <f>J237/I237</f>
        <v>0.5</v>
      </c>
      <c r="M237" s="114"/>
      <c r="N237" s="115"/>
      <c r="O237" s="116"/>
      <c r="P237" s="117"/>
      <c r="Q237" s="114"/>
      <c r="R237" s="115"/>
      <c r="S237" s="116"/>
      <c r="T237" s="118"/>
      <c r="U237" s="115"/>
      <c r="V237" s="115"/>
      <c r="W237" s="115"/>
      <c r="X237" s="119"/>
      <c r="Y237"/>
      <c r="Z237"/>
      <c r="AA237"/>
      <c r="AB237"/>
    </row>
    <row r="238" spans="1:38" x14ac:dyDescent="0.2">
      <c r="A238" s="274"/>
      <c r="B238" s="280"/>
      <c r="C238" s="106" t="s">
        <v>384</v>
      </c>
      <c r="D238" s="107" t="s">
        <v>385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38" x14ac:dyDescent="0.2">
      <c r="A239" s="274"/>
      <c r="B239" s="280"/>
      <c r="C239" s="106" t="s">
        <v>386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38" x14ac:dyDescent="0.2">
      <c r="A240" s="274"/>
      <c r="B240" s="280"/>
      <c r="C240" s="106" t="s">
        <v>387</v>
      </c>
      <c r="D240" s="107" t="s">
        <v>47</v>
      </c>
      <c r="E240" s="120"/>
      <c r="F240" s="115"/>
      <c r="G240" s="114"/>
      <c r="H240" s="117"/>
      <c r="I240" s="114"/>
      <c r="J240" s="115"/>
      <c r="K240" s="116"/>
      <c r="L240" s="118"/>
      <c r="M240" s="114"/>
      <c r="N240" s="115"/>
      <c r="O240" s="116"/>
      <c r="P240" s="117"/>
      <c r="Q240" s="114"/>
      <c r="R240" s="115"/>
      <c r="S240" s="116"/>
      <c r="T240" s="118"/>
      <c r="U240" s="115"/>
      <c r="V240" s="115"/>
      <c r="W240" s="115"/>
      <c r="X240" s="119"/>
      <c r="Y240"/>
      <c r="Z240"/>
      <c r="AA240"/>
      <c r="AB240"/>
    </row>
    <row r="241" spans="1:240" x14ac:dyDescent="0.2">
      <c r="A241" s="274"/>
      <c r="B241" s="280"/>
      <c r="C241" s="106" t="s">
        <v>388</v>
      </c>
      <c r="D241" s="107" t="s">
        <v>256</v>
      </c>
      <c r="E241" s="120"/>
      <c r="F241" s="115"/>
      <c r="G241" s="114"/>
      <c r="H241" s="117"/>
      <c r="I241" s="114"/>
      <c r="J241" s="115"/>
      <c r="K241" s="116"/>
      <c r="L241" s="118"/>
      <c r="M241" s="114"/>
      <c r="N241" s="115"/>
      <c r="O241" s="116"/>
      <c r="P241" s="117"/>
      <c r="Q241" s="114"/>
      <c r="R241" s="115"/>
      <c r="S241" s="116"/>
      <c r="T241" s="118"/>
      <c r="U241" s="115"/>
      <c r="V241" s="115"/>
      <c r="W241" s="115"/>
      <c r="X241" s="119"/>
      <c r="Y241"/>
      <c r="Z241"/>
      <c r="AA241"/>
      <c r="AB241"/>
    </row>
    <row r="242" spans="1:240" x14ac:dyDescent="0.2">
      <c r="A242" s="274"/>
      <c r="B242" s="280"/>
      <c r="C242" s="106" t="s">
        <v>389</v>
      </c>
      <c r="D242" s="107" t="s">
        <v>47</v>
      </c>
      <c r="E242" s="120"/>
      <c r="F242" s="115"/>
      <c r="G242" s="114"/>
      <c r="H242" s="117"/>
      <c r="I242" s="114"/>
      <c r="J242" s="115"/>
      <c r="K242" s="116"/>
      <c r="L242" s="118"/>
      <c r="M242" s="114"/>
      <c r="N242" s="115"/>
      <c r="O242" s="116"/>
      <c r="P242" s="117"/>
      <c r="Q242" s="114"/>
      <c r="R242" s="115"/>
      <c r="S242" s="116"/>
      <c r="T242" s="118"/>
      <c r="U242" s="115"/>
      <c r="V242" s="115"/>
      <c r="W242" s="115"/>
      <c r="X242" s="119"/>
      <c r="Y242"/>
      <c r="Z242"/>
      <c r="AA242"/>
      <c r="AB242"/>
    </row>
    <row r="243" spans="1:240" ht="14.65" customHeight="1" x14ac:dyDescent="0.2">
      <c r="A243" s="1" t="s">
        <v>390</v>
      </c>
      <c r="B243" s="1"/>
      <c r="C243" s="1"/>
      <c r="D243" s="1"/>
      <c r="E243" s="58">
        <f>SUM(E182:E242)</f>
        <v>206</v>
      </c>
      <c r="F243" s="59">
        <f>SUM(F182:F242)</f>
        <v>100</v>
      </c>
      <c r="G243" s="59">
        <f>E243-F243</f>
        <v>106</v>
      </c>
      <c r="H243" s="24">
        <f>F243/E243</f>
        <v>0.4854368932038835</v>
      </c>
      <c r="I243" s="59">
        <f>SUM(I182:I242)</f>
        <v>263</v>
      </c>
      <c r="J243" s="59">
        <f>SUM(J182:J242)</f>
        <v>117</v>
      </c>
      <c r="K243" s="59">
        <f>I243-J243</f>
        <v>146</v>
      </c>
      <c r="L243" s="60">
        <f>J243/I243</f>
        <v>0.44486692015209123</v>
      </c>
      <c r="M243" s="59">
        <f>SUM(M182:M242)</f>
        <v>15</v>
      </c>
      <c r="N243" s="59">
        <f>SUM(N182:N242)</f>
        <v>3</v>
      </c>
      <c r="O243" s="59">
        <f>M243-N243</f>
        <v>12</v>
      </c>
      <c r="P243" s="24">
        <f>N243/M243</f>
        <v>0.2</v>
      </c>
      <c r="Q243" s="59">
        <f>SUM(Q182:Q242)</f>
        <v>14</v>
      </c>
      <c r="R243" s="59">
        <f>SUM(R182:R242)</f>
        <v>2</v>
      </c>
      <c r="S243" s="59">
        <f>Q243-R243</f>
        <v>12</v>
      </c>
      <c r="T243" s="60">
        <f>R243/Q243</f>
        <v>0.14285714285714285</v>
      </c>
      <c r="U243" s="59">
        <f>SUM(U182:U242)</f>
        <v>14</v>
      </c>
      <c r="V243" s="59">
        <f>SUM(V182:V242)</f>
        <v>136</v>
      </c>
      <c r="W243" s="59">
        <f>SUM(W182:W242)</f>
        <v>0</v>
      </c>
      <c r="X243" s="62">
        <f>SUM(X182:X242)</f>
        <v>1</v>
      </c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14.65" customHeight="1" x14ac:dyDescent="0.2">
      <c r="A244" s="1" t="s">
        <v>391</v>
      </c>
      <c r="B244" s="1">
        <f>B82+B137+B181+B243</f>
        <v>0</v>
      </c>
      <c r="C244" s="1" t="e">
        <f>C73+C128+C173+C243</f>
        <v>#VALUE!</v>
      </c>
      <c r="D244" s="1" t="e">
        <f>D73+D128+D173+D243</f>
        <v>#VALUE!</v>
      </c>
      <c r="E244" s="121">
        <f>E82+E137+E181+E243</f>
        <v>1085</v>
      </c>
      <c r="F244" s="122">
        <f>F82+F137+F181+F243</f>
        <v>739</v>
      </c>
      <c r="G244" s="122">
        <f>G82+G137+G181+G243</f>
        <v>346</v>
      </c>
      <c r="H244" s="123">
        <f>F244/E244</f>
        <v>0.68110599078341016</v>
      </c>
      <c r="I244" s="122">
        <f>I82+I137+I181+I243</f>
        <v>1485</v>
      </c>
      <c r="J244" s="122">
        <f>J82+J137+J181+J243</f>
        <v>648</v>
      </c>
      <c r="K244" s="122">
        <f>K82+K137+K181+K243</f>
        <v>837</v>
      </c>
      <c r="L244" s="124">
        <f>J244/I244</f>
        <v>0.43636363636363634</v>
      </c>
      <c r="M244" s="122">
        <f>M82+M137+M181+M243</f>
        <v>44</v>
      </c>
      <c r="N244" s="122">
        <f>N82+N137+N181+N243</f>
        <v>16</v>
      </c>
      <c r="O244" s="122">
        <f>O82+O137+O181+O243</f>
        <v>28</v>
      </c>
      <c r="P244" s="123">
        <f>N244/M244</f>
        <v>0.36363636363636365</v>
      </c>
      <c r="Q244" s="122">
        <f>Q82+Q137+Q181+Q243</f>
        <v>59</v>
      </c>
      <c r="R244" s="122">
        <f>R82+R137+R181+R243</f>
        <v>12</v>
      </c>
      <c r="S244" s="122">
        <f>S82+S137+S181+S243</f>
        <v>47</v>
      </c>
      <c r="T244" s="124">
        <f>R244/Q244</f>
        <v>0.20338983050847459</v>
      </c>
      <c r="U244" s="121">
        <f>U82+U137+U181+U243</f>
        <v>44</v>
      </c>
      <c r="V244" s="122">
        <f>V82+V137+V181+V243</f>
        <v>232</v>
      </c>
      <c r="W244" s="122">
        <f>W82+W137+W181+W243</f>
        <v>4</v>
      </c>
      <c r="X244" s="125">
        <f>X82+X137+X181+X243</f>
        <v>14</v>
      </c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4.65" customHeight="1" x14ac:dyDescent="0.2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15"/>
      <c r="P245" s="126"/>
      <c r="Q245" s="15"/>
      <c r="R245" s="15"/>
      <c r="S245" s="15"/>
      <c r="T245" s="127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x14ac:dyDescent="0.2">
      <c r="A246" s="16"/>
      <c r="C246" s="16"/>
      <c r="E246" s="15"/>
      <c r="F246" s="15"/>
      <c r="G246" s="15"/>
      <c r="H246" s="126"/>
      <c r="I246" s="15"/>
      <c r="J246" s="15"/>
      <c r="K246" s="15"/>
      <c r="L246" s="15"/>
      <c r="M246" s="15"/>
      <c r="N246" s="15"/>
      <c r="O246" s="15"/>
      <c r="P246" s="126"/>
      <c r="Q246" s="15"/>
      <c r="R246" s="15"/>
      <c r="S246" s="15"/>
      <c r="T246" s="127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1.75" customHeight="1" x14ac:dyDescent="0.2">
      <c r="A247" s="282" t="s">
        <v>0</v>
      </c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9.350000000000001" customHeight="1" x14ac:dyDescent="0.2">
      <c r="A248" s="283" t="s">
        <v>1</v>
      </c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19.350000000000001" customHeight="1" x14ac:dyDescent="0.2">
      <c r="A249" s="283" t="s">
        <v>392</v>
      </c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20.25" x14ac:dyDescent="0.2">
      <c r="A250" s="284" t="s">
        <v>536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8.2" customHeight="1" x14ac:dyDescent="0.2">
      <c r="A251" s="285" t="s">
        <v>394</v>
      </c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30" customHeight="1" x14ac:dyDescent="0.2">
      <c r="A252" s="286" t="s">
        <v>395</v>
      </c>
      <c r="B252" s="286" t="s">
        <v>5</v>
      </c>
      <c r="C252" s="286" t="s">
        <v>6</v>
      </c>
      <c r="D252" s="286" t="s">
        <v>7</v>
      </c>
      <c r="E252" s="287" t="s">
        <v>8</v>
      </c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5" t="s">
        <v>396</v>
      </c>
      <c r="V252" s="5"/>
      <c r="W252" s="5"/>
      <c r="X252" s="5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4.65" customHeight="1" x14ac:dyDescent="0.2">
      <c r="A253" s="286"/>
      <c r="B253" s="286"/>
      <c r="C253" s="286"/>
      <c r="D253" s="286"/>
      <c r="E253" s="287" t="s">
        <v>10</v>
      </c>
      <c r="F253" s="287"/>
      <c r="G253" s="287"/>
      <c r="H253" s="287"/>
      <c r="I253" s="287"/>
      <c r="J253" s="287"/>
      <c r="K253" s="287"/>
      <c r="L253" s="287"/>
      <c r="M253" s="287" t="s">
        <v>11</v>
      </c>
      <c r="N253" s="287"/>
      <c r="O253" s="287"/>
      <c r="P253" s="287"/>
      <c r="Q253" s="287"/>
      <c r="R253" s="287"/>
      <c r="S253" s="287"/>
      <c r="T253" s="287"/>
      <c r="U253" s="288" t="s">
        <v>10</v>
      </c>
      <c r="V253" s="288"/>
      <c r="W253" s="5" t="s">
        <v>12</v>
      </c>
      <c r="X253" s="5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4.65" customHeight="1" x14ac:dyDescent="0.2">
      <c r="A254" s="286"/>
      <c r="B254" s="286"/>
      <c r="C254" s="286"/>
      <c r="D254" s="286"/>
      <c r="E254" s="287" t="s">
        <v>13</v>
      </c>
      <c r="F254" s="287"/>
      <c r="G254" s="287"/>
      <c r="H254" s="287"/>
      <c r="I254" s="287" t="s">
        <v>14</v>
      </c>
      <c r="J254" s="287"/>
      <c r="K254" s="287"/>
      <c r="L254" s="287"/>
      <c r="M254" s="287" t="s">
        <v>13</v>
      </c>
      <c r="N254" s="287"/>
      <c r="O254" s="287"/>
      <c r="P254" s="287"/>
      <c r="Q254" s="287" t="s">
        <v>14</v>
      </c>
      <c r="R254" s="287"/>
      <c r="S254" s="287"/>
      <c r="T254" s="287"/>
      <c r="U254" s="288"/>
      <c r="V254" s="288"/>
      <c r="W254" s="5"/>
      <c r="X254" s="5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22.5" x14ac:dyDescent="0.2">
      <c r="A255" s="286"/>
      <c r="B255" s="286"/>
      <c r="C255" s="286"/>
      <c r="D255" s="286"/>
      <c r="E255" s="128" t="s">
        <v>15</v>
      </c>
      <c r="F255" s="128" t="s">
        <v>16</v>
      </c>
      <c r="G255" s="128" t="s">
        <v>17</v>
      </c>
      <c r="H255" s="129" t="s">
        <v>18</v>
      </c>
      <c r="I255" s="128" t="s">
        <v>15</v>
      </c>
      <c r="J255" s="128" t="s">
        <v>16</v>
      </c>
      <c r="K255" s="128" t="s">
        <v>17</v>
      </c>
      <c r="L255" s="128" t="s">
        <v>18</v>
      </c>
      <c r="M255" s="128" t="s">
        <v>15</v>
      </c>
      <c r="N255" s="128" t="s">
        <v>16</v>
      </c>
      <c r="O255" s="128" t="s">
        <v>17</v>
      </c>
      <c r="P255" s="129" t="s">
        <v>18</v>
      </c>
      <c r="Q255" s="128" t="s">
        <v>15</v>
      </c>
      <c r="R255" s="128" t="s">
        <v>16</v>
      </c>
      <c r="S255" s="128" t="s">
        <v>17</v>
      </c>
      <c r="T255" s="128" t="s">
        <v>18</v>
      </c>
      <c r="U255" s="128" t="s">
        <v>13</v>
      </c>
      <c r="V255" s="128" t="s">
        <v>19</v>
      </c>
      <c r="W255" s="128" t="s">
        <v>13</v>
      </c>
      <c r="X255" s="21" t="s">
        <v>19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89" t="s">
        <v>397</v>
      </c>
      <c r="B256" s="289"/>
      <c r="C256" s="289"/>
      <c r="D256" s="289"/>
      <c r="E256" s="130">
        <f>E82</f>
        <v>575</v>
      </c>
      <c r="F256" s="131">
        <f>F82</f>
        <v>469</v>
      </c>
      <c r="G256" s="130">
        <f>G82</f>
        <v>106</v>
      </c>
      <c r="H256" s="132">
        <f>F256/E256</f>
        <v>0.81565217391304345</v>
      </c>
      <c r="I256" s="130">
        <f t="shared" ref="I256:O256" si="0">(I82)</f>
        <v>764</v>
      </c>
      <c r="J256" s="131">
        <f t="shared" si="0"/>
        <v>379</v>
      </c>
      <c r="K256" s="130">
        <f t="shared" si="0"/>
        <v>385</v>
      </c>
      <c r="L256" s="132">
        <f t="shared" si="0"/>
        <v>0.49607329842931935</v>
      </c>
      <c r="M256" s="130">
        <f t="shared" si="0"/>
        <v>16</v>
      </c>
      <c r="N256" s="131">
        <f t="shared" si="0"/>
        <v>10</v>
      </c>
      <c r="O256" s="130">
        <f t="shared" si="0"/>
        <v>6</v>
      </c>
      <c r="P256" s="132">
        <f t="shared" ref="P256:X256" si="1">P82</f>
        <v>0.625</v>
      </c>
      <c r="Q256" s="130">
        <f t="shared" si="1"/>
        <v>22</v>
      </c>
      <c r="R256" s="131">
        <f t="shared" si="1"/>
        <v>8</v>
      </c>
      <c r="S256" s="130">
        <f t="shared" si="1"/>
        <v>14</v>
      </c>
      <c r="T256" s="132">
        <f t="shared" si="1"/>
        <v>0.36363636363636365</v>
      </c>
      <c r="U256" s="133">
        <f t="shared" si="1"/>
        <v>8</v>
      </c>
      <c r="V256" s="133">
        <f t="shared" si="1"/>
        <v>36</v>
      </c>
      <c r="W256" s="133">
        <f t="shared" si="1"/>
        <v>2</v>
      </c>
      <c r="X256" s="134">
        <f t="shared" si="1"/>
        <v>9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0" t="s">
        <v>398</v>
      </c>
      <c r="B257" s="290"/>
      <c r="C257" s="290"/>
      <c r="D257" s="290"/>
      <c r="E257" s="135">
        <f>E137</f>
        <v>156</v>
      </c>
      <c r="F257" s="136">
        <f>F137</f>
        <v>96</v>
      </c>
      <c r="G257" s="135">
        <f>G137</f>
        <v>60</v>
      </c>
      <c r="H257" s="137">
        <f>F257/E257</f>
        <v>0.61538461538461542</v>
      </c>
      <c r="I257" s="135">
        <f>I137</f>
        <v>184</v>
      </c>
      <c r="J257" s="136">
        <f>J137</f>
        <v>90</v>
      </c>
      <c r="K257" s="135">
        <f>K137</f>
        <v>94</v>
      </c>
      <c r="L257" s="137">
        <f>L137</f>
        <v>0.4891304347826087</v>
      </c>
      <c r="M257" s="135">
        <f>(M137)</f>
        <v>2</v>
      </c>
      <c r="N257" s="136">
        <f>(N137)</f>
        <v>1</v>
      </c>
      <c r="O257" s="135">
        <f>(O137)</f>
        <v>1</v>
      </c>
      <c r="P257" s="137">
        <f>(P137)</f>
        <v>0.5</v>
      </c>
      <c r="Q257" s="135">
        <f t="shared" ref="Q257:X257" si="2">Q137</f>
        <v>3</v>
      </c>
      <c r="R257" s="136">
        <f t="shared" si="2"/>
        <v>0</v>
      </c>
      <c r="S257" s="135">
        <f t="shared" si="2"/>
        <v>3</v>
      </c>
      <c r="T257" s="137">
        <f t="shared" si="2"/>
        <v>0</v>
      </c>
      <c r="U257" s="136">
        <f t="shared" si="2"/>
        <v>15</v>
      </c>
      <c r="V257" s="136">
        <f t="shared" si="2"/>
        <v>32</v>
      </c>
      <c r="W257" s="136">
        <f t="shared" si="2"/>
        <v>0</v>
      </c>
      <c r="X257" s="138">
        <f t="shared" si="2"/>
        <v>3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ht="15.75" x14ac:dyDescent="0.2">
      <c r="A258" s="291" t="s">
        <v>399</v>
      </c>
      <c r="B258" s="291"/>
      <c r="C258" s="291"/>
      <c r="D258" s="291"/>
      <c r="E258" s="139">
        <f t="shared" ref="E258:X258" si="3">E181</f>
        <v>148</v>
      </c>
      <c r="F258" s="140">
        <f t="shared" si="3"/>
        <v>74</v>
      </c>
      <c r="G258" s="139">
        <f t="shared" si="3"/>
        <v>74</v>
      </c>
      <c r="H258" s="141">
        <f t="shared" si="3"/>
        <v>0.5</v>
      </c>
      <c r="I258" s="139">
        <f t="shared" si="3"/>
        <v>274</v>
      </c>
      <c r="J258" s="140">
        <f t="shared" si="3"/>
        <v>62</v>
      </c>
      <c r="K258" s="139">
        <f t="shared" si="3"/>
        <v>212</v>
      </c>
      <c r="L258" s="141">
        <f t="shared" si="3"/>
        <v>0.22627737226277372</v>
      </c>
      <c r="M258" s="139">
        <f t="shared" si="3"/>
        <v>11</v>
      </c>
      <c r="N258" s="140">
        <f t="shared" si="3"/>
        <v>2</v>
      </c>
      <c r="O258" s="139">
        <f t="shared" si="3"/>
        <v>9</v>
      </c>
      <c r="P258" s="141">
        <f t="shared" si="3"/>
        <v>0.18181818181818182</v>
      </c>
      <c r="Q258" s="139">
        <f t="shared" si="3"/>
        <v>20</v>
      </c>
      <c r="R258" s="140">
        <f t="shared" si="3"/>
        <v>2</v>
      </c>
      <c r="S258" s="139">
        <f t="shared" si="3"/>
        <v>18</v>
      </c>
      <c r="T258" s="141">
        <f t="shared" si="3"/>
        <v>0.1</v>
      </c>
      <c r="U258" s="142">
        <f t="shared" si="3"/>
        <v>7</v>
      </c>
      <c r="V258" s="142">
        <f t="shared" si="3"/>
        <v>28</v>
      </c>
      <c r="W258" s="142">
        <f t="shared" si="3"/>
        <v>2</v>
      </c>
      <c r="X258" s="143">
        <f t="shared" si="3"/>
        <v>1</v>
      </c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ht="15.75" x14ac:dyDescent="0.2">
      <c r="A259" s="292" t="s">
        <v>400</v>
      </c>
      <c r="B259" s="292"/>
      <c r="C259" s="292"/>
      <c r="D259" s="292"/>
      <c r="E259" s="144">
        <f t="shared" ref="E259:X259" si="4">E243</f>
        <v>206</v>
      </c>
      <c r="F259" s="145">
        <f t="shared" si="4"/>
        <v>100</v>
      </c>
      <c r="G259" s="144">
        <f t="shared" si="4"/>
        <v>106</v>
      </c>
      <c r="H259" s="146">
        <f t="shared" si="4"/>
        <v>0.4854368932038835</v>
      </c>
      <c r="I259" s="144">
        <f t="shared" si="4"/>
        <v>263</v>
      </c>
      <c r="J259" s="145">
        <f t="shared" si="4"/>
        <v>117</v>
      </c>
      <c r="K259" s="144">
        <f t="shared" si="4"/>
        <v>146</v>
      </c>
      <c r="L259" s="146">
        <f t="shared" si="4"/>
        <v>0.44486692015209123</v>
      </c>
      <c r="M259" s="144">
        <f t="shared" si="4"/>
        <v>15</v>
      </c>
      <c r="N259" s="145">
        <f t="shared" si="4"/>
        <v>3</v>
      </c>
      <c r="O259" s="144">
        <f t="shared" si="4"/>
        <v>12</v>
      </c>
      <c r="P259" s="146">
        <f t="shared" si="4"/>
        <v>0.2</v>
      </c>
      <c r="Q259" s="144">
        <f t="shared" si="4"/>
        <v>14</v>
      </c>
      <c r="R259" s="145">
        <f t="shared" si="4"/>
        <v>2</v>
      </c>
      <c r="S259" s="144">
        <f t="shared" si="4"/>
        <v>12</v>
      </c>
      <c r="T259" s="146">
        <f t="shared" si="4"/>
        <v>0.14285714285714285</v>
      </c>
      <c r="U259" s="145">
        <f t="shared" si="4"/>
        <v>14</v>
      </c>
      <c r="V259" s="145">
        <f t="shared" si="4"/>
        <v>136</v>
      </c>
      <c r="W259" s="145">
        <f t="shared" si="4"/>
        <v>0</v>
      </c>
      <c r="X259" s="147">
        <f t="shared" si="4"/>
        <v>1</v>
      </c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5.75" x14ac:dyDescent="0.2">
      <c r="A260" s="293" t="s">
        <v>401</v>
      </c>
      <c r="B260" s="293"/>
      <c r="C260" s="293"/>
      <c r="D260" s="293"/>
      <c r="E260" s="148">
        <f t="shared" ref="E260:X260" si="5">E244</f>
        <v>1085</v>
      </c>
      <c r="F260" s="148">
        <f t="shared" si="5"/>
        <v>739</v>
      </c>
      <c r="G260" s="148">
        <f t="shared" si="5"/>
        <v>346</v>
      </c>
      <c r="H260" s="149">
        <f t="shared" si="5"/>
        <v>0.68110599078341016</v>
      </c>
      <c r="I260" s="148">
        <f t="shared" si="5"/>
        <v>1485</v>
      </c>
      <c r="J260" s="148">
        <f t="shared" si="5"/>
        <v>648</v>
      </c>
      <c r="K260" s="148">
        <f t="shared" si="5"/>
        <v>837</v>
      </c>
      <c r="L260" s="149">
        <f t="shared" si="5"/>
        <v>0.43636363636363634</v>
      </c>
      <c r="M260" s="148">
        <f t="shared" si="5"/>
        <v>44</v>
      </c>
      <c r="N260" s="148">
        <f t="shared" si="5"/>
        <v>16</v>
      </c>
      <c r="O260" s="148">
        <f t="shared" si="5"/>
        <v>28</v>
      </c>
      <c r="P260" s="149">
        <f t="shared" si="5"/>
        <v>0.36363636363636365</v>
      </c>
      <c r="Q260" s="148">
        <f t="shared" si="5"/>
        <v>59</v>
      </c>
      <c r="R260" s="148">
        <f t="shared" si="5"/>
        <v>12</v>
      </c>
      <c r="S260" s="148">
        <f t="shared" si="5"/>
        <v>47</v>
      </c>
      <c r="T260" s="149">
        <f t="shared" si="5"/>
        <v>0.20338983050847459</v>
      </c>
      <c r="U260" s="148">
        <f t="shared" si="5"/>
        <v>44</v>
      </c>
      <c r="V260" s="148">
        <f t="shared" si="5"/>
        <v>232</v>
      </c>
      <c r="W260" s="148">
        <f t="shared" si="5"/>
        <v>4</v>
      </c>
      <c r="X260" s="150">
        <f t="shared" si="5"/>
        <v>14</v>
      </c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x14ac:dyDescent="0.2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16"/>
      <c r="B262" s="16"/>
      <c r="C262" s="16"/>
      <c r="D262" s="16"/>
      <c r="H262" s="16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8.2" customHeight="1" x14ac:dyDescent="0.2">
      <c r="A263" s="285" t="s">
        <v>394</v>
      </c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14.65" customHeight="1" x14ac:dyDescent="0.2">
      <c r="A264" s="286" t="s">
        <v>395</v>
      </c>
      <c r="B264" s="286" t="s">
        <v>5</v>
      </c>
      <c r="C264" s="286" t="s">
        <v>6</v>
      </c>
      <c r="D264" s="286" t="s">
        <v>7</v>
      </c>
      <c r="E264" s="294" t="s">
        <v>8</v>
      </c>
      <c r="F264" s="294"/>
      <c r="G264" s="294"/>
      <c r="H264" s="294"/>
      <c r="I264" s="294"/>
      <c r="J264" s="294"/>
      <c r="K264" s="294"/>
      <c r="L264" s="294"/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x14ac:dyDescent="0.2">
      <c r="A265" s="286"/>
      <c r="B265" s="286"/>
      <c r="C265" s="286"/>
      <c r="D265" s="286"/>
      <c r="E265" s="294"/>
      <c r="F265" s="294"/>
      <c r="G265" s="294"/>
      <c r="H265" s="294"/>
      <c r="I265" s="294"/>
      <c r="J265" s="294"/>
      <c r="K265" s="294"/>
      <c r="L265" s="294"/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4.65" customHeight="1" x14ac:dyDescent="0.2">
      <c r="A266" s="286"/>
      <c r="B266" s="286"/>
      <c r="C266" s="286"/>
      <c r="D266" s="286"/>
      <c r="E266" s="287" t="s">
        <v>13</v>
      </c>
      <c r="F266" s="287"/>
      <c r="G266" s="287"/>
      <c r="H266" s="287"/>
      <c r="I266" s="294" t="s">
        <v>14</v>
      </c>
      <c r="J266" s="294"/>
      <c r="K266" s="294"/>
      <c r="L266" s="294"/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22.5" x14ac:dyDescent="0.2">
      <c r="A267" s="286"/>
      <c r="B267" s="286"/>
      <c r="C267" s="286"/>
      <c r="D267" s="286"/>
      <c r="E267" s="128" t="s">
        <v>15</v>
      </c>
      <c r="F267" s="128" t="s">
        <v>16</v>
      </c>
      <c r="G267" s="128" t="s">
        <v>17</v>
      </c>
      <c r="H267" s="129" t="s">
        <v>18</v>
      </c>
      <c r="I267" s="128" t="s">
        <v>15</v>
      </c>
      <c r="J267" s="128" t="s">
        <v>16</v>
      </c>
      <c r="K267" s="128" t="s">
        <v>17</v>
      </c>
      <c r="L267" s="21" t="s">
        <v>18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89" t="s">
        <v>397</v>
      </c>
      <c r="B268" s="289"/>
      <c r="C268" s="289"/>
      <c r="D268" s="289"/>
      <c r="E268" s="130">
        <f t="shared" ref="E268:G272" si="6">E256+M256</f>
        <v>591</v>
      </c>
      <c r="F268" s="131">
        <f t="shared" si="6"/>
        <v>479</v>
      </c>
      <c r="G268" s="130">
        <f t="shared" si="6"/>
        <v>112</v>
      </c>
      <c r="H268" s="132">
        <f>F268/E268</f>
        <v>0.81049069373942473</v>
      </c>
      <c r="I268" s="130">
        <f t="shared" ref="I268:K272" si="7">I256+Q256</f>
        <v>786</v>
      </c>
      <c r="J268" s="131">
        <f t="shared" si="7"/>
        <v>387</v>
      </c>
      <c r="K268" s="130">
        <f t="shared" si="7"/>
        <v>399</v>
      </c>
      <c r="L268" s="151">
        <f>J268/I268</f>
        <v>0.49236641221374045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5" t="s">
        <v>398</v>
      </c>
      <c r="B269" s="295"/>
      <c r="C269" s="295"/>
      <c r="D269" s="295"/>
      <c r="E269" s="152">
        <f t="shared" si="6"/>
        <v>158</v>
      </c>
      <c r="F269" s="153">
        <f t="shared" si="6"/>
        <v>97</v>
      </c>
      <c r="G269" s="152">
        <f t="shared" si="6"/>
        <v>61</v>
      </c>
      <c r="H269" s="154">
        <f>F269/E269</f>
        <v>0.61392405063291144</v>
      </c>
      <c r="I269" s="152">
        <f t="shared" si="7"/>
        <v>187</v>
      </c>
      <c r="J269" s="153">
        <f t="shared" si="7"/>
        <v>90</v>
      </c>
      <c r="K269" s="152">
        <f t="shared" si="7"/>
        <v>97</v>
      </c>
      <c r="L269" s="155">
        <f>J269/I269</f>
        <v>0.48128342245989303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ht="15.75" x14ac:dyDescent="0.2">
      <c r="A270" s="291" t="s">
        <v>399</v>
      </c>
      <c r="B270" s="291"/>
      <c r="C270" s="291"/>
      <c r="D270" s="291"/>
      <c r="E270" s="139">
        <f t="shared" si="6"/>
        <v>159</v>
      </c>
      <c r="F270" s="140">
        <f t="shared" si="6"/>
        <v>76</v>
      </c>
      <c r="G270" s="139">
        <f t="shared" si="6"/>
        <v>83</v>
      </c>
      <c r="H270" s="141">
        <f>F270/E270</f>
        <v>0.4779874213836478</v>
      </c>
      <c r="I270" s="139">
        <f t="shared" si="7"/>
        <v>294</v>
      </c>
      <c r="J270" s="140">
        <f t="shared" si="7"/>
        <v>64</v>
      </c>
      <c r="K270" s="139">
        <f t="shared" si="7"/>
        <v>230</v>
      </c>
      <c r="L270" s="156">
        <f>J270/I270</f>
        <v>0.21768707482993196</v>
      </c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5.75" x14ac:dyDescent="0.2">
      <c r="A271" s="292" t="s">
        <v>400</v>
      </c>
      <c r="B271" s="292"/>
      <c r="C271" s="292"/>
      <c r="D271" s="292"/>
      <c r="E271" s="144">
        <f t="shared" si="6"/>
        <v>221</v>
      </c>
      <c r="F271" s="145">
        <f t="shared" si="6"/>
        <v>103</v>
      </c>
      <c r="G271" s="144">
        <f t="shared" si="6"/>
        <v>118</v>
      </c>
      <c r="H271" s="146">
        <f>F271/E271</f>
        <v>0.4660633484162896</v>
      </c>
      <c r="I271" s="144">
        <f t="shared" si="7"/>
        <v>277</v>
      </c>
      <c r="J271" s="145">
        <f t="shared" si="7"/>
        <v>119</v>
      </c>
      <c r="K271" s="144">
        <f t="shared" si="7"/>
        <v>158</v>
      </c>
      <c r="L271" s="157">
        <f>J271/I271</f>
        <v>0.4296028880866426</v>
      </c>
      <c r="O271" s="15"/>
      <c r="P271" s="126"/>
      <c r="Q271" s="15"/>
      <c r="R271" s="15"/>
      <c r="S271" s="15"/>
      <c r="T271" s="127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</row>
    <row r="272" spans="1:240" ht="15.75" x14ac:dyDescent="0.2">
      <c r="A272" s="296" t="s">
        <v>401</v>
      </c>
      <c r="B272" s="296"/>
      <c r="C272" s="296"/>
      <c r="D272" s="296"/>
      <c r="E272" s="158">
        <f t="shared" si="6"/>
        <v>1129</v>
      </c>
      <c r="F272" s="148">
        <f t="shared" si="6"/>
        <v>755</v>
      </c>
      <c r="G272" s="158">
        <f t="shared" si="6"/>
        <v>374</v>
      </c>
      <c r="H272" s="159">
        <f>F272/E272</f>
        <v>0.66873339238263951</v>
      </c>
      <c r="I272" s="158">
        <f t="shared" si="7"/>
        <v>1544</v>
      </c>
      <c r="J272" s="148">
        <f t="shared" si="7"/>
        <v>660</v>
      </c>
      <c r="K272" s="158">
        <f t="shared" si="7"/>
        <v>884</v>
      </c>
      <c r="L272" s="160">
        <f>J272/I272</f>
        <v>0.42746113989637308</v>
      </c>
      <c r="O272" s="15"/>
      <c r="P272" s="126"/>
      <c r="Q272" s="15"/>
      <c r="R272" s="15"/>
      <c r="S272" s="15"/>
      <c r="T272" s="127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</row>
    <row r="273" spans="1:240" x14ac:dyDescent="0.2">
      <c r="A273" s="16"/>
      <c r="B273" s="16"/>
      <c r="C273" s="16"/>
      <c r="D273" s="16"/>
      <c r="H273" s="16"/>
      <c r="O273" s="15"/>
      <c r="P273" s="126"/>
      <c r="Q273" s="15"/>
      <c r="R273" s="15"/>
      <c r="S273" s="15"/>
      <c r="T273" s="127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</row>
    <row r="274" spans="1:240" ht="14.65" customHeight="1" x14ac:dyDescent="0.2">
      <c r="A274" s="16"/>
      <c r="B274" s="16"/>
      <c r="C274" s="297" t="s">
        <v>402</v>
      </c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240" x14ac:dyDescent="0.2">
      <c r="A275" s="16"/>
      <c r="B275" s="16"/>
      <c r="C275" s="297"/>
      <c r="D275" s="297"/>
      <c r="E275" s="297"/>
      <c r="F275" s="297"/>
      <c r="G275" s="297"/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240" x14ac:dyDescent="0.2">
      <c r="A276" s="16"/>
      <c r="B276" s="16"/>
      <c r="C276" s="297"/>
      <c r="D276" s="297"/>
      <c r="E276" s="297"/>
      <c r="F276" s="297"/>
      <c r="G276" s="297"/>
      <c r="H276" s="297"/>
      <c r="I276" s="297"/>
      <c r="J276" s="297"/>
      <c r="K276" s="297"/>
      <c r="L276" s="297"/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  <c r="AA276" s="297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240" x14ac:dyDescent="0.2">
      <c r="A277" s="16"/>
      <c r="B277" s="16"/>
      <c r="C277" s="297"/>
      <c r="D277" s="297"/>
      <c r="E277" s="297"/>
      <c r="F277" s="297"/>
      <c r="G277" s="297"/>
      <c r="H277" s="297"/>
      <c r="I277" s="297"/>
      <c r="J277" s="297"/>
      <c r="K277" s="297"/>
      <c r="L277" s="297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240" ht="55.5" customHeight="1" x14ac:dyDescent="0.2">
      <c r="A278" s="16"/>
      <c r="B278" s="16"/>
      <c r="C278" s="161" t="s">
        <v>403</v>
      </c>
      <c r="D278" s="162" t="s">
        <v>404</v>
      </c>
      <c r="E278" s="163">
        <v>44082</v>
      </c>
      <c r="F278" s="163">
        <v>44083</v>
      </c>
      <c r="G278" s="163">
        <v>44084</v>
      </c>
      <c r="H278" s="163">
        <v>44085</v>
      </c>
      <c r="I278" s="163">
        <v>44086</v>
      </c>
      <c r="J278" s="163">
        <v>44087</v>
      </c>
      <c r="K278" s="163">
        <v>44088</v>
      </c>
      <c r="L278" s="163">
        <v>44089</v>
      </c>
      <c r="M278" s="163">
        <v>44090</v>
      </c>
      <c r="N278" s="163">
        <v>44091</v>
      </c>
      <c r="O278" s="163">
        <v>44092</v>
      </c>
      <c r="P278" s="163">
        <v>44093</v>
      </c>
      <c r="Q278" s="163">
        <v>44094</v>
      </c>
      <c r="R278" s="163">
        <v>44095</v>
      </c>
      <c r="S278" s="163">
        <v>44096</v>
      </c>
      <c r="T278" s="163">
        <v>44097</v>
      </c>
      <c r="U278" s="163">
        <v>44098</v>
      </c>
      <c r="V278" s="163">
        <v>44099</v>
      </c>
      <c r="W278" s="163">
        <v>44100</v>
      </c>
      <c r="X278" s="163">
        <v>44101</v>
      </c>
      <c r="Y278" s="163">
        <v>44102</v>
      </c>
      <c r="Z278" s="163">
        <v>44103</v>
      </c>
      <c r="AA278" s="163">
        <v>44104</v>
      </c>
      <c r="AB278"/>
      <c r="AC278"/>
      <c r="AD278"/>
      <c r="AE278"/>
      <c r="AF278"/>
      <c r="AG278"/>
      <c r="AH278"/>
      <c r="AI278"/>
      <c r="AJ278"/>
      <c r="AK278"/>
    </row>
    <row r="279" spans="1:240" x14ac:dyDescent="0.2">
      <c r="A279" s="16"/>
      <c r="B279" s="16"/>
      <c r="C279" s="298" t="s">
        <v>397</v>
      </c>
      <c r="D279" s="164" t="s">
        <v>405</v>
      </c>
      <c r="E279" s="165">
        <v>0.83</v>
      </c>
      <c r="F279" s="165">
        <v>0.83</v>
      </c>
      <c r="G279" s="165">
        <v>0.83</v>
      </c>
      <c r="H279" s="165">
        <v>0.84</v>
      </c>
      <c r="I279" s="165">
        <v>0.83</v>
      </c>
      <c r="J279" s="165">
        <v>0.83</v>
      </c>
      <c r="K279" s="165">
        <v>0.84</v>
      </c>
      <c r="L279" s="165">
        <v>0.84</v>
      </c>
      <c r="M279" s="165">
        <v>0.85</v>
      </c>
      <c r="N279" s="165">
        <v>0.85</v>
      </c>
      <c r="O279" s="165">
        <v>0.85</v>
      </c>
      <c r="P279" s="165">
        <v>0.85</v>
      </c>
      <c r="Q279" s="165">
        <v>0.84</v>
      </c>
      <c r="R279" s="165">
        <v>0.83</v>
      </c>
      <c r="S279" s="165">
        <v>0.82</v>
      </c>
      <c r="T279" s="165">
        <v>0.82</v>
      </c>
      <c r="U279" s="165">
        <v>0.81</v>
      </c>
      <c r="V279" s="165">
        <v>0.8</v>
      </c>
      <c r="W279" s="165">
        <v>0.8</v>
      </c>
      <c r="X279" s="165">
        <v>0.79</v>
      </c>
      <c r="Y279" s="165">
        <v>0.79</v>
      </c>
      <c r="Z279" s="165">
        <v>0.79</v>
      </c>
      <c r="AA279" s="165">
        <v>0.8</v>
      </c>
      <c r="AB279"/>
      <c r="AC279"/>
      <c r="AD279"/>
      <c r="AE279"/>
      <c r="AF279"/>
      <c r="AG279"/>
      <c r="AH279"/>
      <c r="AI279"/>
      <c r="AJ279"/>
      <c r="AK279"/>
    </row>
    <row r="280" spans="1:240" x14ac:dyDescent="0.2">
      <c r="A280" s="16"/>
      <c r="B280" s="16"/>
      <c r="C280" s="298"/>
      <c r="D280" s="166" t="s">
        <v>406</v>
      </c>
      <c r="E280" s="167">
        <v>0.56000000000000005</v>
      </c>
      <c r="F280" s="167">
        <v>0.55000000000000004</v>
      </c>
      <c r="G280" s="167">
        <v>0.55000000000000004</v>
      </c>
      <c r="H280" s="167">
        <v>0.55000000000000004</v>
      </c>
      <c r="I280" s="167">
        <v>0.55000000000000004</v>
      </c>
      <c r="J280" s="167">
        <v>0.55000000000000004</v>
      </c>
      <c r="K280" s="167">
        <v>0.54</v>
      </c>
      <c r="L280" s="167">
        <v>0.54</v>
      </c>
      <c r="M280" s="167">
        <v>0.53</v>
      </c>
      <c r="N280" s="167">
        <v>0.53</v>
      </c>
      <c r="O280" s="167">
        <v>0.52</v>
      </c>
      <c r="P280" s="167">
        <v>0.52</v>
      </c>
      <c r="Q280" s="167">
        <v>0.51</v>
      </c>
      <c r="R280" s="167">
        <v>0.51</v>
      </c>
      <c r="S280" s="167">
        <v>0.51</v>
      </c>
      <c r="T280" s="167">
        <v>0.51</v>
      </c>
      <c r="U280" s="167">
        <v>0.5</v>
      </c>
      <c r="V280" s="167">
        <v>0.49</v>
      </c>
      <c r="W280" s="167">
        <v>0.49</v>
      </c>
      <c r="X280" s="167">
        <v>0.49</v>
      </c>
      <c r="Y280" s="167">
        <v>0.49</v>
      </c>
      <c r="Z280" s="167">
        <v>0.48</v>
      </c>
      <c r="AA280" s="167">
        <v>0.48</v>
      </c>
      <c r="AB280"/>
      <c r="AC280"/>
      <c r="AD280"/>
      <c r="AE280"/>
      <c r="AF280"/>
      <c r="AG280"/>
      <c r="AH280"/>
      <c r="AI280"/>
      <c r="AJ280"/>
      <c r="AK280"/>
    </row>
    <row r="281" spans="1:240" x14ac:dyDescent="0.2">
      <c r="A281" s="16"/>
      <c r="B281" s="16"/>
      <c r="C281" s="298"/>
      <c r="D281" s="166" t="s">
        <v>407</v>
      </c>
      <c r="E281" s="167">
        <v>0.41</v>
      </c>
      <c r="F281" s="167">
        <v>0.4</v>
      </c>
      <c r="G281" s="167">
        <v>0.4</v>
      </c>
      <c r="H281" s="167">
        <v>0.41</v>
      </c>
      <c r="I281" s="167">
        <v>0.41</v>
      </c>
      <c r="J281" s="167">
        <v>0.4</v>
      </c>
      <c r="K281" s="167">
        <v>0.41</v>
      </c>
      <c r="L281" s="167">
        <v>0.45</v>
      </c>
      <c r="M281" s="167">
        <v>0.49</v>
      </c>
      <c r="N281" s="167">
        <v>0.5</v>
      </c>
      <c r="O281" s="167">
        <v>0.5</v>
      </c>
      <c r="P281" s="167">
        <v>0.5</v>
      </c>
      <c r="Q281" s="167">
        <v>0.53</v>
      </c>
      <c r="R281" s="167">
        <v>0.57999999999999996</v>
      </c>
      <c r="S281" s="167">
        <v>0.6</v>
      </c>
      <c r="T281" s="167">
        <v>0.64</v>
      </c>
      <c r="U281" s="167">
        <v>0.67</v>
      </c>
      <c r="V281" s="167">
        <v>0.68</v>
      </c>
      <c r="W281" s="167">
        <v>0.7</v>
      </c>
      <c r="X281" s="167">
        <v>0.69</v>
      </c>
      <c r="Y281" s="167">
        <v>0.68</v>
      </c>
      <c r="Z281" s="167">
        <v>0.63</v>
      </c>
      <c r="AA281" s="167">
        <v>0.59</v>
      </c>
      <c r="AB281"/>
      <c r="AC281"/>
      <c r="AD281"/>
      <c r="AE281"/>
      <c r="AF281"/>
      <c r="AG281"/>
      <c r="AH281"/>
      <c r="AI281"/>
      <c r="AJ281"/>
      <c r="AK281"/>
    </row>
    <row r="282" spans="1:240" x14ac:dyDescent="0.2">
      <c r="A282" s="16"/>
      <c r="B282" s="16"/>
      <c r="C282" s="298"/>
      <c r="D282" s="168" t="s">
        <v>408</v>
      </c>
      <c r="E282" s="169">
        <v>0.56000000000000005</v>
      </c>
      <c r="F282" s="169">
        <v>0.18</v>
      </c>
      <c r="G282" s="169">
        <v>0.2</v>
      </c>
      <c r="H282" s="169">
        <v>0.2</v>
      </c>
      <c r="I282" s="169">
        <v>0.2</v>
      </c>
      <c r="J282" s="169">
        <v>0.2</v>
      </c>
      <c r="K282" s="169">
        <v>0.21</v>
      </c>
      <c r="L282" s="169">
        <v>0.22</v>
      </c>
      <c r="M282" s="169">
        <v>0.27</v>
      </c>
      <c r="N282" s="169">
        <v>0.28999999999999998</v>
      </c>
      <c r="O282" s="169">
        <v>0.31</v>
      </c>
      <c r="P282" s="169">
        <v>0.35</v>
      </c>
      <c r="Q282" s="169">
        <v>0.38</v>
      </c>
      <c r="R282" s="169">
        <v>0.4</v>
      </c>
      <c r="S282" s="169">
        <v>0.43</v>
      </c>
      <c r="T282" s="169">
        <v>0.4</v>
      </c>
      <c r="U282" s="169">
        <v>0.36</v>
      </c>
      <c r="V282" s="169">
        <v>0.35</v>
      </c>
      <c r="W282" s="169">
        <v>0.34</v>
      </c>
      <c r="X282" s="169">
        <v>0.34</v>
      </c>
      <c r="Y282" s="169">
        <v>0.36</v>
      </c>
      <c r="Z282" s="169">
        <v>0.34</v>
      </c>
      <c r="AA282" s="169">
        <v>0.36</v>
      </c>
      <c r="AB282"/>
      <c r="AC282"/>
      <c r="AD282"/>
      <c r="AE282"/>
      <c r="AF282"/>
      <c r="AG282"/>
      <c r="AH282"/>
      <c r="AI282"/>
      <c r="AJ282"/>
      <c r="AK282"/>
    </row>
    <row r="283" spans="1:240" x14ac:dyDescent="0.2">
      <c r="A283" s="16"/>
      <c r="B283" s="16"/>
      <c r="C283" s="299" t="s">
        <v>398</v>
      </c>
      <c r="D283" s="170" t="s">
        <v>405</v>
      </c>
      <c r="E283" s="171">
        <v>0.56000000000000005</v>
      </c>
      <c r="F283" s="171">
        <v>0.56000000000000005</v>
      </c>
      <c r="G283" s="171">
        <v>0.56999999999999995</v>
      </c>
      <c r="H283" s="171">
        <v>0.59</v>
      </c>
      <c r="I283" s="171">
        <v>0.6</v>
      </c>
      <c r="J283" s="171">
        <v>0.62</v>
      </c>
      <c r="K283" s="171">
        <v>0.63</v>
      </c>
      <c r="L283" s="171">
        <v>0.64</v>
      </c>
      <c r="M283" s="171">
        <v>0.65</v>
      </c>
      <c r="N283" s="171">
        <v>0.65</v>
      </c>
      <c r="O283" s="171">
        <v>0.66</v>
      </c>
      <c r="P283" s="171">
        <v>0.66</v>
      </c>
      <c r="Q283" s="171">
        <v>0.65</v>
      </c>
      <c r="R283" s="171">
        <v>0.66</v>
      </c>
      <c r="S283" s="171">
        <v>0.65</v>
      </c>
      <c r="T283" s="171">
        <v>0.65</v>
      </c>
      <c r="U283" s="171">
        <v>0.64</v>
      </c>
      <c r="V283" s="171">
        <v>0.63</v>
      </c>
      <c r="W283" s="171">
        <v>0.63</v>
      </c>
      <c r="X283" s="171">
        <v>0.62</v>
      </c>
      <c r="Y283" s="171">
        <v>0.61</v>
      </c>
      <c r="Z283" s="171">
        <v>0.61</v>
      </c>
      <c r="AA283" s="171">
        <v>0.61</v>
      </c>
      <c r="AB283"/>
      <c r="AC283"/>
      <c r="AD283"/>
      <c r="AE283"/>
      <c r="AF283"/>
      <c r="AG283"/>
      <c r="AH283"/>
      <c r="AI283"/>
      <c r="AJ283"/>
      <c r="AK283"/>
    </row>
    <row r="284" spans="1:240" x14ac:dyDescent="0.2">
      <c r="A284" s="16"/>
      <c r="B284" s="16"/>
      <c r="C284" s="299"/>
      <c r="D284" s="170" t="s">
        <v>406</v>
      </c>
      <c r="E284" s="171">
        <v>0.52</v>
      </c>
      <c r="F284" s="171">
        <v>0.52</v>
      </c>
      <c r="G284" s="171">
        <v>0.52</v>
      </c>
      <c r="H284" s="171">
        <v>0.52</v>
      </c>
      <c r="I284" s="171">
        <v>0.5</v>
      </c>
      <c r="J284" s="171">
        <v>0.5</v>
      </c>
      <c r="K284" s="171">
        <v>0.5</v>
      </c>
      <c r="L284" s="171">
        <v>0.48</v>
      </c>
      <c r="M284" s="171">
        <v>0.47</v>
      </c>
      <c r="N284" s="171">
        <v>0.47</v>
      </c>
      <c r="O284" s="171">
        <v>0.47</v>
      </c>
      <c r="P284" s="171">
        <v>0.46</v>
      </c>
      <c r="Q284" s="171">
        <v>0.46</v>
      </c>
      <c r="R284" s="171">
        <v>0.46</v>
      </c>
      <c r="S284" s="171">
        <v>0.46</v>
      </c>
      <c r="T284" s="171">
        <v>0.46</v>
      </c>
      <c r="U284" s="171">
        <v>0.46</v>
      </c>
      <c r="V284" s="171">
        <v>0.46</v>
      </c>
      <c r="W284" s="171">
        <v>0.48</v>
      </c>
      <c r="X284" s="171">
        <v>0.49</v>
      </c>
      <c r="Y284" s="171">
        <v>0.49</v>
      </c>
      <c r="Z284" s="171">
        <v>0.49</v>
      </c>
      <c r="AA284" s="171">
        <v>0.5</v>
      </c>
      <c r="AB284"/>
      <c r="AC284"/>
      <c r="AD284"/>
      <c r="AE284"/>
      <c r="AF284"/>
      <c r="AG284"/>
      <c r="AH284"/>
      <c r="AI284"/>
      <c r="AJ284"/>
      <c r="AK284"/>
    </row>
    <row r="285" spans="1:240" x14ac:dyDescent="0.2">
      <c r="A285" s="16"/>
      <c r="B285" s="16"/>
      <c r="C285" s="299"/>
      <c r="D285" s="170" t="s">
        <v>407</v>
      </c>
      <c r="E285" s="171">
        <v>0.5</v>
      </c>
      <c r="F285" s="171">
        <v>0.5</v>
      </c>
      <c r="G285" s="171">
        <v>0.5</v>
      </c>
      <c r="H285" s="171">
        <v>0.5</v>
      </c>
      <c r="I285" s="171">
        <v>0.5</v>
      </c>
      <c r="J285" s="171">
        <v>0.43</v>
      </c>
      <c r="K285" s="171">
        <v>0.36</v>
      </c>
      <c r="L285" s="171">
        <v>0.28999999999999998</v>
      </c>
      <c r="M285" s="171">
        <v>0.21</v>
      </c>
      <c r="N285" s="171">
        <v>0.14000000000000001</v>
      </c>
      <c r="O285" s="171">
        <v>7.0000000000000007E-2</v>
      </c>
      <c r="P285" s="171">
        <v>0</v>
      </c>
      <c r="Q285" s="171">
        <v>7.0000000000000007E-2</v>
      </c>
      <c r="R285" s="171">
        <v>7.0000000000000007E-2</v>
      </c>
      <c r="S285" s="171">
        <v>0.14000000000000001</v>
      </c>
      <c r="T285" s="171">
        <v>0.21</v>
      </c>
      <c r="U285" s="171">
        <v>0.28999999999999998</v>
      </c>
      <c r="V285" s="171">
        <v>0.36</v>
      </c>
      <c r="W285" s="171">
        <v>0.43</v>
      </c>
      <c r="X285" s="171">
        <v>0.43</v>
      </c>
      <c r="Y285" s="171">
        <v>0.5</v>
      </c>
      <c r="Z285" s="171">
        <v>0.5</v>
      </c>
      <c r="AA285" s="171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240" x14ac:dyDescent="0.2">
      <c r="A286" s="16"/>
      <c r="B286" s="16"/>
      <c r="C286" s="299"/>
      <c r="D286" s="170" t="s">
        <v>408</v>
      </c>
      <c r="E286" s="171">
        <v>0.52</v>
      </c>
      <c r="F286" s="171">
        <v>0.52</v>
      </c>
      <c r="G286" s="171">
        <v>0.52</v>
      </c>
      <c r="H286" s="171">
        <v>0.43</v>
      </c>
      <c r="I286" s="171">
        <v>0.33</v>
      </c>
      <c r="J286" s="171">
        <v>0.24</v>
      </c>
      <c r="K286" s="171">
        <v>0.1</v>
      </c>
      <c r="L286" s="171">
        <v>0.05</v>
      </c>
      <c r="M286" s="171">
        <v>0.05</v>
      </c>
      <c r="N286" s="171">
        <v>0.05</v>
      </c>
      <c r="O286" s="171">
        <v>0.05</v>
      </c>
      <c r="P286" s="171">
        <v>0.05</v>
      </c>
      <c r="Q286" s="171">
        <v>0.05</v>
      </c>
      <c r="R286" s="171">
        <v>0.1</v>
      </c>
      <c r="S286" s="171">
        <v>0.1</v>
      </c>
      <c r="T286" s="171">
        <v>0.1</v>
      </c>
      <c r="U286" s="171">
        <v>0.14000000000000001</v>
      </c>
      <c r="V286" s="171">
        <v>0.24</v>
      </c>
      <c r="W286" s="171">
        <v>0.33</v>
      </c>
      <c r="X286" s="171">
        <v>0.33</v>
      </c>
      <c r="Y286" s="171">
        <v>0.28999999999999998</v>
      </c>
      <c r="Z286" s="171">
        <v>0.28999999999999998</v>
      </c>
      <c r="AA286" s="171">
        <v>0.28999999999999998</v>
      </c>
      <c r="AB286"/>
      <c r="AC286"/>
      <c r="AD286"/>
      <c r="AE286"/>
      <c r="AF286"/>
      <c r="AG286"/>
      <c r="AH286"/>
      <c r="AI286"/>
      <c r="AJ286"/>
      <c r="AK286"/>
    </row>
    <row r="287" spans="1:240" x14ac:dyDescent="0.2">
      <c r="A287" s="16"/>
      <c r="B287" s="16"/>
      <c r="C287" s="300" t="s">
        <v>399</v>
      </c>
      <c r="D287" s="172" t="s">
        <v>405</v>
      </c>
      <c r="E287" s="173">
        <v>0.63</v>
      </c>
      <c r="F287" s="173">
        <v>0.62</v>
      </c>
      <c r="G287" s="173">
        <v>0.61</v>
      </c>
      <c r="H287" s="173">
        <v>0.6</v>
      </c>
      <c r="I287" s="173">
        <v>0.57999999999999996</v>
      </c>
      <c r="J287" s="173">
        <v>0.56999999999999995</v>
      </c>
      <c r="K287" s="173">
        <v>0.57999999999999996</v>
      </c>
      <c r="L287" s="173">
        <v>0.54</v>
      </c>
      <c r="M287" s="173">
        <v>0.52</v>
      </c>
      <c r="N287" s="173">
        <v>0.5</v>
      </c>
      <c r="O287" s="173">
        <v>0.49</v>
      </c>
      <c r="P287" s="173">
        <v>0.49</v>
      </c>
      <c r="Q287" s="173">
        <v>0.48</v>
      </c>
      <c r="R287" s="173">
        <v>0.48</v>
      </c>
      <c r="S287" s="173">
        <v>0.49</v>
      </c>
      <c r="T287" s="173">
        <v>0.5</v>
      </c>
      <c r="U287" s="173">
        <v>0.51</v>
      </c>
      <c r="V287" s="173">
        <v>0.52</v>
      </c>
      <c r="W287" s="173">
        <v>0.52</v>
      </c>
      <c r="X287" s="173">
        <v>0.51</v>
      </c>
      <c r="Y287" s="173">
        <v>0.51</v>
      </c>
      <c r="Z287" s="173">
        <v>0.51</v>
      </c>
      <c r="AA287" s="173">
        <v>0.5</v>
      </c>
      <c r="AB287"/>
      <c r="AC287"/>
      <c r="AD287"/>
      <c r="AE287"/>
      <c r="AF287"/>
      <c r="AG287"/>
      <c r="AH287"/>
      <c r="AI287"/>
      <c r="AJ287"/>
      <c r="AK287"/>
    </row>
    <row r="288" spans="1:240" x14ac:dyDescent="0.2">
      <c r="A288" s="16"/>
      <c r="B288" s="16"/>
      <c r="C288" s="300"/>
      <c r="D288" s="174" t="s">
        <v>406</v>
      </c>
      <c r="E288" s="175">
        <v>0.31</v>
      </c>
      <c r="F288" s="175">
        <v>0.32</v>
      </c>
      <c r="G288" s="175">
        <v>0.32</v>
      </c>
      <c r="H288" s="175">
        <v>0.31</v>
      </c>
      <c r="I288" s="175">
        <v>0.31</v>
      </c>
      <c r="J288" s="175">
        <v>0.3</v>
      </c>
      <c r="K288" s="175">
        <v>0.3</v>
      </c>
      <c r="L288" s="175">
        <v>0.28999999999999998</v>
      </c>
      <c r="M288" s="175">
        <v>0.28999999999999998</v>
      </c>
      <c r="N288" s="175">
        <v>0.28000000000000003</v>
      </c>
      <c r="O288" s="175">
        <v>0.28000000000000003</v>
      </c>
      <c r="P288" s="175">
        <v>0.27</v>
      </c>
      <c r="Q288" s="175">
        <v>0.26</v>
      </c>
      <c r="R288" s="175">
        <v>0.25</v>
      </c>
      <c r="S288" s="175">
        <v>0.24</v>
      </c>
      <c r="T288" s="175">
        <v>0.22</v>
      </c>
      <c r="U288" s="175">
        <v>0.21</v>
      </c>
      <c r="V288" s="175">
        <v>0.2</v>
      </c>
      <c r="W288" s="175">
        <v>0.2</v>
      </c>
      <c r="X288" s="175">
        <v>0.19</v>
      </c>
      <c r="Y288" s="175">
        <v>0.19</v>
      </c>
      <c r="Z288" s="175">
        <v>0.2</v>
      </c>
      <c r="AA288" s="175">
        <v>0.2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0"/>
      <c r="D289" s="174" t="s">
        <v>407</v>
      </c>
      <c r="E289" s="175">
        <v>0.14000000000000001</v>
      </c>
      <c r="F289" s="175">
        <v>0.13</v>
      </c>
      <c r="G289" s="175">
        <v>0.12</v>
      </c>
      <c r="H289" s="175">
        <v>0.12</v>
      </c>
      <c r="I289" s="175">
        <v>0.1</v>
      </c>
      <c r="J289" s="175">
        <v>0.09</v>
      </c>
      <c r="K289" s="175">
        <v>0.09</v>
      </c>
      <c r="L289" s="175">
        <v>0.09</v>
      </c>
      <c r="M289" s="175">
        <v>0.09</v>
      </c>
      <c r="N289" s="175">
        <v>0.1</v>
      </c>
      <c r="O289" s="175">
        <v>0.1</v>
      </c>
      <c r="P289" s="175">
        <v>0.12</v>
      </c>
      <c r="Q289" s="175">
        <v>0.12</v>
      </c>
      <c r="R289" s="175">
        <v>0.12</v>
      </c>
      <c r="S289" s="175">
        <v>0.13</v>
      </c>
      <c r="T289" s="175">
        <v>0.13</v>
      </c>
      <c r="U289" s="175">
        <v>0.21</v>
      </c>
      <c r="V289" s="175">
        <v>0.19</v>
      </c>
      <c r="W289" s="175">
        <v>0.17</v>
      </c>
      <c r="X289" s="175">
        <v>0.16</v>
      </c>
      <c r="Y289" s="175">
        <v>0.13</v>
      </c>
      <c r="Z289" s="175">
        <v>0.13</v>
      </c>
      <c r="AA289" s="175">
        <v>0.14000000000000001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0"/>
      <c r="D290" s="176" t="s">
        <v>408</v>
      </c>
      <c r="E290" s="177">
        <v>0.14000000000000001</v>
      </c>
      <c r="F290" s="177">
        <v>0.14000000000000001</v>
      </c>
      <c r="G290" s="177">
        <v>0.11</v>
      </c>
      <c r="H290" s="177">
        <v>0.11</v>
      </c>
      <c r="I290" s="177">
        <v>0.11</v>
      </c>
      <c r="J290" s="177">
        <v>0.12</v>
      </c>
      <c r="K290" s="177">
        <v>0.13</v>
      </c>
      <c r="L290" s="177">
        <v>0.14000000000000001</v>
      </c>
      <c r="M290" s="177">
        <v>0.16</v>
      </c>
      <c r="N290" s="177">
        <v>0.17</v>
      </c>
      <c r="O290" s="177">
        <v>0.16</v>
      </c>
      <c r="P290" s="177">
        <v>0.14000000000000001</v>
      </c>
      <c r="Q290" s="177">
        <v>0.14000000000000001</v>
      </c>
      <c r="R290" s="177">
        <v>0.14000000000000001</v>
      </c>
      <c r="S290" s="177">
        <v>0.13</v>
      </c>
      <c r="T290" s="177">
        <v>0.14000000000000001</v>
      </c>
      <c r="U290" s="177">
        <v>0.13</v>
      </c>
      <c r="V290" s="177">
        <v>0.12</v>
      </c>
      <c r="W290" s="177">
        <v>0.13</v>
      </c>
      <c r="X290" s="177">
        <v>0.11</v>
      </c>
      <c r="Y290" s="177">
        <v>0.1</v>
      </c>
      <c r="Z290" s="177">
        <v>0.1</v>
      </c>
      <c r="AA290" s="177">
        <v>0.08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 t="s">
        <v>400</v>
      </c>
      <c r="D291" s="178" t="s">
        <v>405</v>
      </c>
      <c r="E291" s="179">
        <v>0.62</v>
      </c>
      <c r="F291" s="179">
        <v>0.62</v>
      </c>
      <c r="G291" s="179">
        <v>0.62</v>
      </c>
      <c r="H291" s="179">
        <v>0.63</v>
      </c>
      <c r="I291" s="179">
        <v>0.64</v>
      </c>
      <c r="J291" s="179">
        <v>0.64</v>
      </c>
      <c r="K291" s="179">
        <v>0.65</v>
      </c>
      <c r="L291" s="179">
        <v>0.65</v>
      </c>
      <c r="M291" s="179">
        <v>0.67</v>
      </c>
      <c r="N291" s="179">
        <v>0.66</v>
      </c>
      <c r="O291" s="179">
        <v>0.65</v>
      </c>
      <c r="P291" s="179">
        <v>0.65</v>
      </c>
      <c r="Q291" s="179">
        <v>0.64</v>
      </c>
      <c r="R291" s="179">
        <v>0.63</v>
      </c>
      <c r="S291" s="179">
        <v>0.63</v>
      </c>
      <c r="T291" s="179">
        <v>0.61</v>
      </c>
      <c r="U291" s="179">
        <v>0.6</v>
      </c>
      <c r="V291" s="179">
        <v>0.59</v>
      </c>
      <c r="W291" s="179">
        <v>0.57999999999999996</v>
      </c>
      <c r="X291" s="179">
        <v>0.56999999999999995</v>
      </c>
      <c r="Y291" s="179">
        <v>0.56000000000000005</v>
      </c>
      <c r="Z291" s="179">
        <v>0.54</v>
      </c>
      <c r="AA291" s="179">
        <v>0.53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1"/>
      <c r="D292" s="178" t="s">
        <v>406</v>
      </c>
      <c r="E292" s="179">
        <v>0.51</v>
      </c>
      <c r="F292" s="179">
        <v>0.52</v>
      </c>
      <c r="G292" s="179">
        <v>0.52</v>
      </c>
      <c r="H292" s="179">
        <v>0.52</v>
      </c>
      <c r="I292" s="179">
        <v>0.53</v>
      </c>
      <c r="J292" s="179">
        <v>0.53</v>
      </c>
      <c r="K292" s="179">
        <v>0.52</v>
      </c>
      <c r="L292" s="179">
        <v>0.51</v>
      </c>
      <c r="M292" s="179">
        <v>0.49</v>
      </c>
      <c r="N292" s="179">
        <v>0.49</v>
      </c>
      <c r="O292" s="179">
        <v>0.48</v>
      </c>
      <c r="P292" s="179">
        <v>0.48</v>
      </c>
      <c r="Q292" s="179">
        <v>0.47</v>
      </c>
      <c r="R292" s="179">
        <v>0.48</v>
      </c>
      <c r="S292" s="179">
        <v>0.47</v>
      </c>
      <c r="T292" s="179">
        <v>0.46</v>
      </c>
      <c r="U292" s="179">
        <v>0.46</v>
      </c>
      <c r="V292" s="179">
        <v>0.45</v>
      </c>
      <c r="W292" s="179">
        <v>0.44</v>
      </c>
      <c r="X292" s="179">
        <v>0.41</v>
      </c>
      <c r="Y292" s="179">
        <v>0.4</v>
      </c>
      <c r="Z292" s="179">
        <v>0.41</v>
      </c>
      <c r="AA292" s="179">
        <v>0.41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1"/>
      <c r="D293" s="178" t="s">
        <v>407</v>
      </c>
      <c r="E293" s="179">
        <v>0.28999999999999998</v>
      </c>
      <c r="F293" s="179">
        <v>0.31</v>
      </c>
      <c r="G293" s="179">
        <v>0.3</v>
      </c>
      <c r="H293" s="179">
        <v>0.3</v>
      </c>
      <c r="I293" s="179">
        <v>0.31</v>
      </c>
      <c r="J293" s="179">
        <v>0.3</v>
      </c>
      <c r="K293" s="179">
        <v>0.28000000000000003</v>
      </c>
      <c r="L293" s="179">
        <v>0.28000000000000003</v>
      </c>
      <c r="M293" s="179">
        <v>0.3</v>
      </c>
      <c r="N293" s="179">
        <v>0.31</v>
      </c>
      <c r="O293" s="179">
        <v>0.31</v>
      </c>
      <c r="P293" s="179">
        <v>0.3</v>
      </c>
      <c r="Q293" s="179">
        <v>0.31</v>
      </c>
      <c r="R293" s="179">
        <v>0.31</v>
      </c>
      <c r="S293" s="179">
        <v>0.3</v>
      </c>
      <c r="T293" s="179">
        <v>0.25</v>
      </c>
      <c r="U293" s="179">
        <v>0.2</v>
      </c>
      <c r="V293" s="179">
        <v>0.18</v>
      </c>
      <c r="W293" s="179">
        <v>0.15</v>
      </c>
      <c r="X293" s="179">
        <v>0.12</v>
      </c>
      <c r="Y293" s="179">
        <v>0.1</v>
      </c>
      <c r="Z293" s="179">
        <v>0.1</v>
      </c>
      <c r="AA293" s="179">
        <v>0.11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1"/>
      <c r="D294" s="178" t="s">
        <v>408</v>
      </c>
      <c r="E294" s="179">
        <v>0.02</v>
      </c>
      <c r="F294" s="179">
        <v>0.05</v>
      </c>
      <c r="G294" s="179">
        <v>0.06</v>
      </c>
      <c r="H294" s="179">
        <v>0.08</v>
      </c>
      <c r="I294" s="179">
        <v>0.08</v>
      </c>
      <c r="J294" s="179">
        <v>0.08</v>
      </c>
      <c r="K294" s="179">
        <v>0.11</v>
      </c>
      <c r="L294" s="179">
        <v>0.11</v>
      </c>
      <c r="M294" s="179">
        <v>7.0000000000000007E-2</v>
      </c>
      <c r="N294" s="179">
        <v>0.05</v>
      </c>
      <c r="O294" s="179">
        <v>0.05</v>
      </c>
      <c r="P294" s="179">
        <v>0.03</v>
      </c>
      <c r="Q294" s="179">
        <v>0.04</v>
      </c>
      <c r="R294" s="179">
        <v>0.06</v>
      </c>
      <c r="S294" s="179">
        <v>0.09</v>
      </c>
      <c r="T294" s="179">
        <v>0.12</v>
      </c>
      <c r="U294" s="179">
        <v>0.14000000000000001</v>
      </c>
      <c r="V294" s="179">
        <v>0.12</v>
      </c>
      <c r="W294" s="179">
        <v>0.11</v>
      </c>
      <c r="X294" s="179">
        <v>0.1</v>
      </c>
      <c r="Y294" s="179">
        <v>0.08</v>
      </c>
      <c r="Z294" s="179">
        <v>0.06</v>
      </c>
      <c r="AA294" s="179">
        <v>0.05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 t="s">
        <v>409</v>
      </c>
      <c r="D295" s="180" t="s">
        <v>405</v>
      </c>
      <c r="E295" s="181">
        <v>0.73</v>
      </c>
      <c r="F295" s="181">
        <v>0.72</v>
      </c>
      <c r="G295" s="181">
        <v>0.73</v>
      </c>
      <c r="H295" s="181">
        <v>0.73</v>
      </c>
      <c r="I295" s="181">
        <v>0.73</v>
      </c>
      <c r="J295" s="181">
        <v>0.73</v>
      </c>
      <c r="K295" s="181">
        <v>0.74</v>
      </c>
      <c r="L295" s="181">
        <v>0.74</v>
      </c>
      <c r="M295" s="181">
        <v>0.74</v>
      </c>
      <c r="N295" s="181">
        <v>0.74</v>
      </c>
      <c r="O295" s="181">
        <v>0.74</v>
      </c>
      <c r="P295" s="181">
        <v>0.74</v>
      </c>
      <c r="Q295" s="181">
        <v>0.73</v>
      </c>
      <c r="R295" s="181">
        <v>0.72</v>
      </c>
      <c r="S295" s="181">
        <v>0.72</v>
      </c>
      <c r="T295" s="181">
        <v>0.71</v>
      </c>
      <c r="U295" s="181">
        <v>0.71</v>
      </c>
      <c r="V295" s="181">
        <v>0.7</v>
      </c>
      <c r="W295" s="181">
        <v>0.69</v>
      </c>
      <c r="X295" s="181">
        <v>0.69</v>
      </c>
      <c r="Y295" s="181">
        <v>0.68</v>
      </c>
      <c r="Z295" s="181">
        <v>0.68</v>
      </c>
      <c r="AA295" s="181">
        <v>0.68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2"/>
      <c r="D296" s="182" t="s">
        <v>408</v>
      </c>
      <c r="E296" s="183">
        <v>0.5</v>
      </c>
      <c r="F296" s="183">
        <v>0.5</v>
      </c>
      <c r="G296" s="183">
        <v>0.5</v>
      </c>
      <c r="H296" s="183">
        <v>0.5</v>
      </c>
      <c r="I296" s="183">
        <v>0.5</v>
      </c>
      <c r="J296" s="183">
        <v>0.5</v>
      </c>
      <c r="K296" s="183">
        <v>0.49</v>
      </c>
      <c r="L296" s="183">
        <v>0.48</v>
      </c>
      <c r="M296" s="183">
        <v>0.48</v>
      </c>
      <c r="N296" s="183">
        <v>0.47</v>
      </c>
      <c r="O296" s="183">
        <v>0.47</v>
      </c>
      <c r="P296" s="183">
        <v>0.46</v>
      </c>
      <c r="Q296" s="183">
        <v>0.45</v>
      </c>
      <c r="R296" s="183">
        <v>0.45</v>
      </c>
      <c r="S296" s="183">
        <v>0.45</v>
      </c>
      <c r="T296" s="183">
        <v>0.44</v>
      </c>
      <c r="U296" s="183">
        <v>0.43</v>
      </c>
      <c r="V296" s="183">
        <v>0.43</v>
      </c>
      <c r="W296" s="183">
        <v>0.42</v>
      </c>
      <c r="X296" s="183">
        <v>0.42</v>
      </c>
      <c r="Y296" s="183">
        <v>0.42</v>
      </c>
      <c r="Z296" s="183">
        <v>0.42</v>
      </c>
      <c r="AA296" s="183">
        <v>0.42</v>
      </c>
      <c r="AB296"/>
      <c r="AC296"/>
      <c r="AD296"/>
      <c r="AE296"/>
      <c r="AF296"/>
      <c r="AG296"/>
      <c r="AH296"/>
      <c r="AI296"/>
      <c r="AJ296"/>
      <c r="AK296"/>
    </row>
    <row r="297" spans="1:240" x14ac:dyDescent="0.2">
      <c r="A297" s="16"/>
      <c r="B297" s="16"/>
      <c r="C297" s="302"/>
      <c r="D297" s="182" t="s">
        <v>407</v>
      </c>
      <c r="E297" s="183">
        <v>0.32</v>
      </c>
      <c r="F297" s="183">
        <v>0.32</v>
      </c>
      <c r="G297" s="183">
        <v>0.31</v>
      </c>
      <c r="H297" s="183">
        <v>0.31</v>
      </c>
      <c r="I297" s="183">
        <v>0.31</v>
      </c>
      <c r="J297" s="183">
        <v>0.28999999999999998</v>
      </c>
      <c r="K297" s="183">
        <v>0.28000000000000003</v>
      </c>
      <c r="L297" s="183">
        <v>0.28999999999999998</v>
      </c>
      <c r="M297" s="183">
        <v>0.31</v>
      </c>
      <c r="N297" s="183">
        <v>0.32</v>
      </c>
      <c r="O297" s="183">
        <v>0.31</v>
      </c>
      <c r="P297" s="183">
        <v>0.31</v>
      </c>
      <c r="Q297" s="183">
        <v>0.33</v>
      </c>
      <c r="R297" s="183">
        <v>0.35</v>
      </c>
      <c r="S297" s="183">
        <v>0.36</v>
      </c>
      <c r="T297" s="183">
        <v>0.36</v>
      </c>
      <c r="U297" s="183">
        <v>0.38</v>
      </c>
      <c r="V297" s="183">
        <v>0.37</v>
      </c>
      <c r="W297" s="183">
        <v>0.37</v>
      </c>
      <c r="X297" s="183">
        <v>0.35</v>
      </c>
      <c r="Y297" s="183">
        <v>0.34</v>
      </c>
      <c r="Z297" s="183">
        <v>0.32</v>
      </c>
      <c r="AA297" s="183">
        <v>0.31</v>
      </c>
      <c r="AB297"/>
      <c r="AC297"/>
      <c r="AD297"/>
      <c r="AE297"/>
      <c r="AF297"/>
      <c r="AG297"/>
      <c r="AH297"/>
      <c r="AI297"/>
      <c r="AJ297"/>
      <c r="AK297"/>
    </row>
    <row r="298" spans="1:240" x14ac:dyDescent="0.2">
      <c r="A298" s="16"/>
      <c r="B298" s="16"/>
      <c r="C298" s="302"/>
      <c r="D298" s="184" t="s">
        <v>408</v>
      </c>
      <c r="E298" s="185">
        <v>0.16</v>
      </c>
      <c r="F298" s="185">
        <v>0.15</v>
      </c>
      <c r="G298" s="185">
        <v>0.16</v>
      </c>
      <c r="H298" s="185">
        <v>0.16</v>
      </c>
      <c r="I298" s="185">
        <v>0.16</v>
      </c>
      <c r="J298" s="185">
        <v>0.15</v>
      </c>
      <c r="K298" s="185">
        <v>0.16</v>
      </c>
      <c r="L298" s="185">
        <v>0.16</v>
      </c>
      <c r="M298" s="185">
        <v>0.18</v>
      </c>
      <c r="N298" s="185">
        <v>0.19</v>
      </c>
      <c r="O298" s="185">
        <v>0.19</v>
      </c>
      <c r="P298" s="185">
        <v>0.19</v>
      </c>
      <c r="Q298" s="185">
        <v>0.21</v>
      </c>
      <c r="R298" s="185">
        <v>0.22</v>
      </c>
      <c r="S298" s="185">
        <v>0.23</v>
      </c>
      <c r="T298" s="185">
        <v>0.23</v>
      </c>
      <c r="U298" s="185">
        <v>0.22</v>
      </c>
      <c r="V298" s="185">
        <v>0.21</v>
      </c>
      <c r="W298" s="185">
        <v>0.22</v>
      </c>
      <c r="X298" s="185">
        <v>0.21</v>
      </c>
      <c r="Y298" s="185">
        <v>0.2</v>
      </c>
      <c r="Z298" s="185">
        <v>0.19</v>
      </c>
      <c r="AA298" s="185">
        <v>0.19</v>
      </c>
      <c r="AB298"/>
      <c r="AC298"/>
      <c r="AD298"/>
      <c r="AE298"/>
      <c r="AF298"/>
      <c r="AG298"/>
      <c r="AH298"/>
      <c r="AI298"/>
      <c r="AJ298"/>
      <c r="AK298"/>
    </row>
    <row r="299" spans="1:240" x14ac:dyDescent="0.2">
      <c r="A299" s="16"/>
      <c r="B299" s="16"/>
      <c r="C299" s="303" t="s">
        <v>410</v>
      </c>
      <c r="D299" s="303"/>
      <c r="E299"/>
      <c r="F299"/>
      <c r="H299" s="16"/>
    </row>
    <row r="300" spans="1:240" x14ac:dyDescent="0.2">
      <c r="A300" s="16"/>
      <c r="B300" s="16"/>
      <c r="C300" s="186" t="s">
        <v>411</v>
      </c>
      <c r="D300"/>
      <c r="E300"/>
      <c r="F300"/>
      <c r="H300" s="16"/>
    </row>
    <row r="301" spans="1:240" x14ac:dyDescent="0.2">
      <c r="A301" s="16"/>
      <c r="B301" s="16"/>
      <c r="C301" s="16"/>
      <c r="D301" s="16"/>
      <c r="H301" s="16"/>
      <c r="O301" s="15"/>
      <c r="P301" s="126"/>
      <c r="Q301" s="15"/>
      <c r="R301" s="15"/>
      <c r="S301" s="15"/>
      <c r="T301" s="127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</row>
    <row r="302" spans="1:240" s="189" customFormat="1" ht="11.25" x14ac:dyDescent="0.2">
      <c r="A302" s="187"/>
      <c r="B302" s="187"/>
      <c r="C302" s="187"/>
      <c r="D302" s="187"/>
      <c r="E302" s="16"/>
      <c r="F302" s="16"/>
      <c r="G302" s="16"/>
      <c r="H302" s="17"/>
      <c r="I302" s="16"/>
      <c r="J302" s="16"/>
      <c r="K302" s="16"/>
      <c r="L302" s="16"/>
      <c r="M302" s="16"/>
      <c r="N302" s="16"/>
      <c r="O302" s="16"/>
      <c r="P302" s="17"/>
      <c r="Q302" s="16"/>
      <c r="R302" s="16"/>
      <c r="S302" s="16"/>
      <c r="T302" s="18"/>
      <c r="U302" s="188"/>
      <c r="V302" s="19"/>
      <c r="W302" s="188"/>
      <c r="X302" s="188"/>
    </row>
    <row r="303" spans="1:240" s="189" customFormat="1" ht="21.95" customHeight="1" x14ac:dyDescent="0.2">
      <c r="A303" s="187"/>
      <c r="B303" s="187"/>
      <c r="C303" s="187"/>
      <c r="D303" s="190" t="s">
        <v>412</v>
      </c>
      <c r="E303" s="191" t="s">
        <v>15</v>
      </c>
      <c r="F303" s="191" t="s">
        <v>16</v>
      </c>
      <c r="G303" s="191" t="s">
        <v>17</v>
      </c>
      <c r="H303" s="304" t="s">
        <v>18</v>
      </c>
      <c r="I303" s="304"/>
      <c r="J303" s="16"/>
      <c r="K303" s="16"/>
      <c r="L303" s="16"/>
      <c r="M303" s="16"/>
      <c r="N303" s="16"/>
      <c r="O303" s="16"/>
      <c r="P303" s="17"/>
      <c r="Q303" s="16"/>
      <c r="R303" s="16"/>
      <c r="S303" s="16"/>
      <c r="T303" s="18"/>
      <c r="U303" s="188"/>
      <c r="V303" s="19"/>
      <c r="W303" s="188"/>
      <c r="X303" s="188"/>
    </row>
    <row r="304" spans="1:240" ht="14.65" customHeight="1" x14ac:dyDescent="0.2">
      <c r="D304" s="192" t="s">
        <v>405</v>
      </c>
      <c r="E304" s="193">
        <f>E244</f>
        <v>1085</v>
      </c>
      <c r="F304" s="193">
        <f>F244</f>
        <v>739</v>
      </c>
      <c r="G304" s="193">
        <f>G244</f>
        <v>346</v>
      </c>
      <c r="H304" s="305">
        <f>F304/E304</f>
        <v>0.68110599078341016</v>
      </c>
      <c r="I304" s="305"/>
      <c r="M304" s="306"/>
      <c r="N304" s="306"/>
    </row>
    <row r="305" spans="1:14" ht="14.65" customHeight="1" x14ac:dyDescent="0.2">
      <c r="D305" s="192" t="s">
        <v>413</v>
      </c>
      <c r="E305" s="193">
        <f>I244</f>
        <v>1485</v>
      </c>
      <c r="F305" s="193">
        <f>J244</f>
        <v>648</v>
      </c>
      <c r="G305" s="193">
        <f>K244</f>
        <v>837</v>
      </c>
      <c r="H305" s="305">
        <f>F305/E305</f>
        <v>0.43636363636363634</v>
      </c>
      <c r="I305" s="305"/>
    </row>
    <row r="306" spans="1:14" ht="14.65" customHeight="1" x14ac:dyDescent="0.2">
      <c r="D306" s="192" t="s">
        <v>407</v>
      </c>
      <c r="E306" s="193">
        <f>M244</f>
        <v>44</v>
      </c>
      <c r="F306" s="193">
        <f>N244</f>
        <v>16</v>
      </c>
      <c r="G306" s="193">
        <f>O244</f>
        <v>28</v>
      </c>
      <c r="H306" s="305">
        <f>F306/E306</f>
        <v>0.36363636363636365</v>
      </c>
      <c r="I306" s="305"/>
    </row>
    <row r="307" spans="1:14" ht="14.65" customHeight="1" x14ac:dyDescent="0.2">
      <c r="D307" s="192" t="s">
        <v>414</v>
      </c>
      <c r="E307" s="193">
        <f>Q244</f>
        <v>59</v>
      </c>
      <c r="F307" s="193">
        <f>R244</f>
        <v>12</v>
      </c>
      <c r="G307" s="193">
        <f>S244</f>
        <v>47</v>
      </c>
      <c r="H307" s="305">
        <f>F307/E307</f>
        <v>0.20338983050847459</v>
      </c>
      <c r="I307" s="305"/>
    </row>
    <row r="308" spans="1:14" ht="14.65" customHeight="1" x14ac:dyDescent="0.2">
      <c r="D308" s="194" t="s">
        <v>401</v>
      </c>
      <c r="E308" s="158">
        <f>SUM(E304:E307)</f>
        <v>2673</v>
      </c>
      <c r="F308" s="158">
        <f>SUM(F304:F307)</f>
        <v>1415</v>
      </c>
      <c r="G308" s="158">
        <f>SUM(G304:G307)</f>
        <v>1258</v>
      </c>
      <c r="H308" s="307">
        <f>F308/E308</f>
        <v>0.52936775158997385</v>
      </c>
      <c r="I308" s="307"/>
    </row>
    <row r="310" spans="1:14" ht="87" customHeight="1" x14ac:dyDescent="0.2">
      <c r="D310" s="190" t="s">
        <v>415</v>
      </c>
      <c r="E310" s="195" t="s">
        <v>416</v>
      </c>
      <c r="F310" s="195" t="s">
        <v>417</v>
      </c>
      <c r="G310" s="195" t="s">
        <v>418</v>
      </c>
      <c r="H310" s="308" t="s">
        <v>419</v>
      </c>
      <c r="I310" s="308"/>
    </row>
    <row r="311" spans="1:14" ht="14.65" customHeight="1" x14ac:dyDescent="0.2">
      <c r="D311" s="192" t="s">
        <v>405</v>
      </c>
      <c r="E311" s="193">
        <f>F304</f>
        <v>739</v>
      </c>
      <c r="F311" s="193">
        <f>U244</f>
        <v>44</v>
      </c>
      <c r="G311" s="193">
        <v>89</v>
      </c>
      <c r="H311" s="309">
        <f>E311+F311+G311</f>
        <v>872</v>
      </c>
      <c r="I311" s="309">
        <f>SUM(E311:H311)</f>
        <v>1744</v>
      </c>
      <c r="J311" s="18"/>
    </row>
    <row r="312" spans="1:14" ht="14.65" customHeight="1" x14ac:dyDescent="0.2">
      <c r="D312" s="192" t="s">
        <v>413</v>
      </c>
      <c r="E312" s="193">
        <f>F305</f>
        <v>648</v>
      </c>
      <c r="F312" s="193">
        <f>V244</f>
        <v>232</v>
      </c>
      <c r="G312" s="193">
        <v>133</v>
      </c>
      <c r="H312" s="309">
        <f>E312+F312+G312</f>
        <v>1013</v>
      </c>
      <c r="I312" s="309"/>
    </row>
    <row r="313" spans="1:14" ht="14.65" customHeight="1" x14ac:dyDescent="0.2">
      <c r="D313" s="192" t="s">
        <v>407</v>
      </c>
      <c r="E313" s="193">
        <f>F306</f>
        <v>16</v>
      </c>
      <c r="F313" s="193">
        <f>W244</f>
        <v>4</v>
      </c>
      <c r="G313" s="196">
        <v>1</v>
      </c>
      <c r="H313" s="309">
        <f>E313+F313+G313</f>
        <v>21</v>
      </c>
      <c r="I313" s="309"/>
    </row>
    <row r="314" spans="1:14" ht="14.65" customHeight="1" x14ac:dyDescent="0.2">
      <c r="D314" s="192" t="s">
        <v>414</v>
      </c>
      <c r="E314" s="193">
        <f>F307</f>
        <v>12</v>
      </c>
      <c r="F314" s="193">
        <f>X244</f>
        <v>14</v>
      </c>
      <c r="G314" s="196">
        <v>1</v>
      </c>
      <c r="H314" s="309">
        <f>E314+F314+G314</f>
        <v>27</v>
      </c>
      <c r="I314" s="309"/>
    </row>
    <row r="315" spans="1:14" ht="14.65" customHeight="1" x14ac:dyDescent="0.2">
      <c r="D315" s="194" t="s">
        <v>401</v>
      </c>
      <c r="E315" s="197">
        <f>SUM(E311:E314)</f>
        <v>1415</v>
      </c>
      <c r="F315" s="197">
        <f>SUM(F311:F314)</f>
        <v>294</v>
      </c>
      <c r="G315" s="197">
        <f>SUM(G311:G314)</f>
        <v>224</v>
      </c>
      <c r="H315" s="310">
        <f>H311+H312+H313+H314</f>
        <v>1933</v>
      </c>
      <c r="I315" s="310">
        <f>F315+G315+H315</f>
        <v>2451</v>
      </c>
    </row>
    <row r="317" spans="1:14" x14ac:dyDescent="0.2">
      <c r="A317" s="281" t="s">
        <v>420</v>
      </c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</row>
    <row r="318" spans="1:14" x14ac:dyDescent="0.2">
      <c r="A318" s="281" t="s">
        <v>421</v>
      </c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</row>
    <row r="319" spans="1:14" ht="25.35" customHeight="1" x14ac:dyDescent="0.2">
      <c r="A319" s="16"/>
      <c r="B319" s="16"/>
      <c r="C319" s="16"/>
      <c r="D319" s="311" t="s">
        <v>433</v>
      </c>
      <c r="E319" s="311" t="s">
        <v>423</v>
      </c>
      <c r="F319" s="311"/>
      <c r="G319" s="311"/>
      <c r="H319" s="311"/>
      <c r="I319" s="311"/>
      <c r="J319" s="311"/>
      <c r="K319" s="311"/>
      <c r="L319" s="311"/>
      <c r="M319" s="311"/>
    </row>
    <row r="320" spans="1:14" ht="14.65" customHeight="1" x14ac:dyDescent="0.2">
      <c r="A320" s="16"/>
      <c r="B320" s="16"/>
      <c r="C320" s="16"/>
      <c r="D320" s="312" t="s">
        <v>404</v>
      </c>
      <c r="E320" s="313" t="s">
        <v>424</v>
      </c>
      <c r="F320" s="313"/>
      <c r="G320" s="313"/>
      <c r="H320" s="314" t="s">
        <v>425</v>
      </c>
      <c r="I320" s="314"/>
      <c r="J320" s="314"/>
      <c r="K320" s="315" t="s">
        <v>426</v>
      </c>
      <c r="L320" s="315"/>
      <c r="M320" s="315"/>
    </row>
    <row r="321" spans="1:240" x14ac:dyDescent="0.2">
      <c r="A321" s="16"/>
      <c r="B321" s="16"/>
      <c r="C321" s="16"/>
      <c r="D321" s="312"/>
      <c r="E321" s="198" t="s">
        <v>427</v>
      </c>
      <c r="F321" s="198" t="s">
        <v>428</v>
      </c>
      <c r="G321" s="198" t="s">
        <v>401</v>
      </c>
      <c r="H321" s="199" t="s">
        <v>429</v>
      </c>
      <c r="I321" s="199" t="s">
        <v>428</v>
      </c>
      <c r="J321" s="199" t="s">
        <v>401</v>
      </c>
      <c r="K321" s="200" t="s">
        <v>427</v>
      </c>
      <c r="L321" s="200" t="s">
        <v>428</v>
      </c>
      <c r="M321" s="201" t="s">
        <v>401</v>
      </c>
    </row>
    <row r="322" spans="1:240" x14ac:dyDescent="0.2">
      <c r="A322" s="16"/>
      <c r="B322" s="16"/>
      <c r="C322" s="16"/>
      <c r="D322" s="202" t="s">
        <v>13</v>
      </c>
      <c r="E322" s="203">
        <f>K322-H322</f>
        <v>412</v>
      </c>
      <c r="F322" s="203">
        <v>391</v>
      </c>
      <c r="G322" s="203">
        <f>SUM(E322:F322)</f>
        <v>803</v>
      </c>
      <c r="H322" s="204">
        <v>22</v>
      </c>
      <c r="I322" s="204">
        <v>68</v>
      </c>
      <c r="J322" s="204">
        <f>SUM(H322:I322)</f>
        <v>90</v>
      </c>
      <c r="K322" s="205">
        <f>M322-L322</f>
        <v>434</v>
      </c>
      <c r="L322" s="205">
        <f>F322+I322</f>
        <v>459</v>
      </c>
      <c r="M322" s="206">
        <f>H311+H313</f>
        <v>893</v>
      </c>
    </row>
    <row r="323" spans="1:240" x14ac:dyDescent="0.2">
      <c r="A323" s="16"/>
      <c r="B323" s="16"/>
      <c r="C323" s="16"/>
      <c r="D323" s="202" t="s">
        <v>430</v>
      </c>
      <c r="E323" s="203">
        <f>K323-H323</f>
        <v>485</v>
      </c>
      <c r="F323" s="203">
        <v>421</v>
      </c>
      <c r="G323" s="203">
        <f>SUM(E323:F323)</f>
        <v>906</v>
      </c>
      <c r="H323" s="204">
        <v>32</v>
      </c>
      <c r="I323" s="204">
        <v>102</v>
      </c>
      <c r="J323" s="204">
        <f>SUM(H323:I323)</f>
        <v>134</v>
      </c>
      <c r="K323" s="205">
        <f>M323-L323</f>
        <v>517</v>
      </c>
      <c r="L323" s="205">
        <f>F323+I323</f>
        <v>523</v>
      </c>
      <c r="M323" s="206">
        <f>H312+H314</f>
        <v>1040</v>
      </c>
    </row>
    <row r="324" spans="1:240" x14ac:dyDescent="0.2">
      <c r="A324" s="16"/>
      <c r="B324" s="16"/>
      <c r="C324" s="16"/>
      <c r="D324" s="207" t="s">
        <v>431</v>
      </c>
      <c r="E324" s="208">
        <f>K324-H324</f>
        <v>897</v>
      </c>
      <c r="F324" s="208">
        <f>SUM(F322:F323)</f>
        <v>812</v>
      </c>
      <c r="G324" s="208">
        <f>SUM(E324:F324)</f>
        <v>1709</v>
      </c>
      <c r="H324" s="209">
        <f t="shared" ref="H324:M324" si="8">SUM(H322:H323)</f>
        <v>54</v>
      </c>
      <c r="I324" s="209">
        <f t="shared" si="8"/>
        <v>170</v>
      </c>
      <c r="J324" s="209">
        <f t="shared" si="8"/>
        <v>224</v>
      </c>
      <c r="K324" s="210">
        <f t="shared" si="8"/>
        <v>951</v>
      </c>
      <c r="L324" s="210">
        <f t="shared" si="8"/>
        <v>982</v>
      </c>
      <c r="M324" s="211">
        <f t="shared" si="8"/>
        <v>1933</v>
      </c>
    </row>
    <row r="325" spans="1:240" x14ac:dyDescent="0.2">
      <c r="A325" s="16"/>
      <c r="B325" s="16"/>
      <c r="C325" s="16"/>
      <c r="D325" s="186" t="s">
        <v>411</v>
      </c>
    </row>
    <row r="326" spans="1:240" ht="14.65" customHeight="1" x14ac:dyDescent="0.2">
      <c r="A326" s="16"/>
      <c r="B326" s="16"/>
      <c r="C326" s="16"/>
      <c r="D326" s="303" t="s">
        <v>432</v>
      </c>
      <c r="E326" s="303"/>
      <c r="F326" s="303"/>
      <c r="G326" s="303"/>
      <c r="H326" s="303"/>
      <c r="I326" s="303"/>
      <c r="J326" s="303"/>
      <c r="K326" s="303"/>
      <c r="L326" s="303"/>
      <c r="M326" s="303"/>
    </row>
    <row r="327" spans="1:240" ht="25.7" customHeight="1" x14ac:dyDescent="0.2">
      <c r="A327"/>
      <c r="B327"/>
      <c r="C327" s="16"/>
      <c r="D327" s="316" t="s">
        <v>433</v>
      </c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  <c r="AA327" s="316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58.5" customHeight="1" x14ac:dyDescent="0.2">
      <c r="A328"/>
      <c r="B328"/>
      <c r="C328" s="16"/>
      <c r="D328" s="212" t="s">
        <v>404</v>
      </c>
      <c r="E328" s="213">
        <v>44082</v>
      </c>
      <c r="F328" s="213">
        <v>44083</v>
      </c>
      <c r="G328" s="213">
        <v>44084</v>
      </c>
      <c r="H328" s="213">
        <v>44085</v>
      </c>
      <c r="I328" s="213">
        <v>44086</v>
      </c>
      <c r="J328" s="213">
        <v>44087</v>
      </c>
      <c r="K328" s="213">
        <v>44088</v>
      </c>
      <c r="L328" s="213">
        <v>44089</v>
      </c>
      <c r="M328" s="213">
        <v>44090</v>
      </c>
      <c r="N328" s="213">
        <v>44091</v>
      </c>
      <c r="O328" s="213">
        <v>44092</v>
      </c>
      <c r="P328" s="213">
        <v>44093</v>
      </c>
      <c r="Q328" s="213">
        <v>44094</v>
      </c>
      <c r="R328" s="213">
        <v>44095</v>
      </c>
      <c r="S328" s="213">
        <v>44096</v>
      </c>
      <c r="T328" s="213">
        <v>44097</v>
      </c>
      <c r="U328" s="213">
        <v>44098</v>
      </c>
      <c r="V328" s="213">
        <v>44099</v>
      </c>
      <c r="W328" s="213">
        <v>44100</v>
      </c>
      <c r="X328" s="213">
        <v>44101</v>
      </c>
      <c r="Y328" s="213">
        <v>44102</v>
      </c>
      <c r="Z328" s="213">
        <v>44103</v>
      </c>
      <c r="AA328" s="213">
        <v>44104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29" spans="1:240" ht="22.7" customHeight="1" x14ac:dyDescent="0.2">
      <c r="A329"/>
      <c r="B329"/>
      <c r="C329" s="16"/>
      <c r="D329" s="214" t="s">
        <v>13</v>
      </c>
      <c r="E329" s="215">
        <v>942</v>
      </c>
      <c r="F329" s="215">
        <v>935</v>
      </c>
      <c r="G329" s="215">
        <v>962</v>
      </c>
      <c r="H329" s="215">
        <v>967</v>
      </c>
      <c r="I329" s="215">
        <v>964</v>
      </c>
      <c r="J329" s="215">
        <v>978</v>
      </c>
      <c r="K329" s="215">
        <v>994</v>
      </c>
      <c r="L329" s="215">
        <v>952</v>
      </c>
      <c r="M329" s="215">
        <v>952</v>
      </c>
      <c r="N329" s="215">
        <v>956</v>
      </c>
      <c r="O329" s="215">
        <v>956</v>
      </c>
      <c r="P329" s="215">
        <v>959</v>
      </c>
      <c r="Q329" s="215">
        <v>936</v>
      </c>
      <c r="R329" s="215">
        <v>944</v>
      </c>
      <c r="S329" s="215">
        <v>922</v>
      </c>
      <c r="T329" s="215">
        <v>945</v>
      </c>
      <c r="U329" s="215">
        <v>935</v>
      </c>
      <c r="V329" s="215">
        <v>912</v>
      </c>
      <c r="W329" s="215">
        <v>888</v>
      </c>
      <c r="X329" s="215">
        <v>876</v>
      </c>
      <c r="Y329" s="215">
        <v>892</v>
      </c>
      <c r="Z329" s="215">
        <v>881</v>
      </c>
      <c r="AA329" s="215">
        <v>893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</row>
    <row r="330" spans="1:240" ht="22.7" customHeight="1" x14ac:dyDescent="0.2">
      <c r="A330"/>
      <c r="B330"/>
      <c r="C330" s="16"/>
      <c r="D330" s="216" t="s">
        <v>430</v>
      </c>
      <c r="E330" s="217">
        <v>1356</v>
      </c>
      <c r="F330" s="217">
        <v>1301</v>
      </c>
      <c r="G330" s="217">
        <v>1268</v>
      </c>
      <c r="H330" s="217">
        <v>1263</v>
      </c>
      <c r="I330" s="217">
        <v>1279</v>
      </c>
      <c r="J330" s="217">
        <v>1257</v>
      </c>
      <c r="K330" s="217">
        <v>1216</v>
      </c>
      <c r="L330" s="217">
        <v>1202</v>
      </c>
      <c r="M330" s="217">
        <v>1155</v>
      </c>
      <c r="N330" s="217">
        <v>1173</v>
      </c>
      <c r="O330" s="217">
        <v>1179</v>
      </c>
      <c r="P330" s="217">
        <v>1161</v>
      </c>
      <c r="Q330" s="217">
        <v>1130</v>
      </c>
      <c r="R330" s="217">
        <v>1131</v>
      </c>
      <c r="S330" s="217">
        <v>1085</v>
      </c>
      <c r="T330" s="217">
        <v>1064</v>
      </c>
      <c r="U330" s="217">
        <v>1029</v>
      </c>
      <c r="V330" s="217">
        <v>1039</v>
      </c>
      <c r="W330" s="217">
        <v>1019</v>
      </c>
      <c r="X330" s="217">
        <v>1013</v>
      </c>
      <c r="Y330" s="217">
        <v>1013</v>
      </c>
      <c r="Z330" s="217">
        <v>1055</v>
      </c>
      <c r="AA330" s="217">
        <v>1040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</row>
    <row r="331" spans="1:240" ht="22.7" customHeight="1" x14ac:dyDescent="0.2">
      <c r="A331"/>
      <c r="B331"/>
      <c r="C331" s="16"/>
      <c r="D331" s="218" t="s">
        <v>434</v>
      </c>
      <c r="E331" s="219">
        <f t="shared" ref="E331:AA331" si="9">SUM(E329:E330)</f>
        <v>2298</v>
      </c>
      <c r="F331" s="219">
        <f t="shared" si="9"/>
        <v>2236</v>
      </c>
      <c r="G331" s="219">
        <f t="shared" si="9"/>
        <v>2230</v>
      </c>
      <c r="H331" s="219">
        <f t="shared" si="9"/>
        <v>2230</v>
      </c>
      <c r="I331" s="219">
        <f t="shared" si="9"/>
        <v>2243</v>
      </c>
      <c r="J331" s="219">
        <f t="shared" si="9"/>
        <v>2235</v>
      </c>
      <c r="K331" s="219">
        <f t="shared" si="9"/>
        <v>2210</v>
      </c>
      <c r="L331" s="219">
        <f t="shared" si="9"/>
        <v>2154</v>
      </c>
      <c r="M331" s="219">
        <f t="shared" si="9"/>
        <v>2107</v>
      </c>
      <c r="N331" s="219">
        <f t="shared" si="9"/>
        <v>2129</v>
      </c>
      <c r="O331" s="219">
        <f t="shared" si="9"/>
        <v>2135</v>
      </c>
      <c r="P331" s="219">
        <f t="shared" si="9"/>
        <v>2120</v>
      </c>
      <c r="Q331" s="219">
        <f t="shared" si="9"/>
        <v>2066</v>
      </c>
      <c r="R331" s="219">
        <f t="shared" si="9"/>
        <v>2075</v>
      </c>
      <c r="S331" s="219">
        <f t="shared" si="9"/>
        <v>2007</v>
      </c>
      <c r="T331" s="219">
        <f t="shared" si="9"/>
        <v>2009</v>
      </c>
      <c r="U331" s="219">
        <f t="shared" si="9"/>
        <v>1964</v>
      </c>
      <c r="V331" s="219">
        <f t="shared" si="9"/>
        <v>1951</v>
      </c>
      <c r="W331" s="219">
        <f t="shared" si="9"/>
        <v>1907</v>
      </c>
      <c r="X331" s="219">
        <f t="shared" si="9"/>
        <v>1889</v>
      </c>
      <c r="Y331" s="219">
        <f t="shared" si="9"/>
        <v>1905</v>
      </c>
      <c r="Z331" s="219">
        <f t="shared" si="9"/>
        <v>1936</v>
      </c>
      <c r="AA331" s="219">
        <f t="shared" si="9"/>
        <v>1933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</row>
    <row r="333" spans="1:240" ht="28.35" customHeight="1" x14ac:dyDescent="0.2">
      <c r="C333" s="317" t="s">
        <v>435</v>
      </c>
      <c r="D333" s="317"/>
      <c r="E333" s="317"/>
      <c r="F333" s="317"/>
      <c r="G333" s="317"/>
      <c r="H333" s="318" t="s">
        <v>436</v>
      </c>
      <c r="I333" s="318"/>
      <c r="J333" s="318"/>
      <c r="K333" s="318"/>
      <c r="L333" s="319" t="s">
        <v>437</v>
      </c>
      <c r="M333" s="319"/>
      <c r="N333" s="319"/>
      <c r="O333" s="319"/>
      <c r="P333" s="320" t="s">
        <v>438</v>
      </c>
      <c r="Q333" s="320"/>
      <c r="R333" s="320"/>
      <c r="S333" s="320"/>
      <c r="T333" s="361" t="s">
        <v>426</v>
      </c>
      <c r="U333" s="361"/>
      <c r="V333" s="361"/>
      <c r="W333" s="361"/>
    </row>
    <row r="334" spans="1:240" x14ac:dyDescent="0.2">
      <c r="C334" s="317"/>
      <c r="D334" s="317"/>
      <c r="E334" s="317"/>
      <c r="F334" s="317"/>
      <c r="G334" s="317"/>
      <c r="H334" s="322" t="s">
        <v>439</v>
      </c>
      <c r="I334" s="322"/>
      <c r="J334" s="323" t="s">
        <v>440</v>
      </c>
      <c r="K334" s="323"/>
      <c r="L334" s="324" t="s">
        <v>439</v>
      </c>
      <c r="M334" s="324"/>
      <c r="N334" s="325" t="s">
        <v>440</v>
      </c>
      <c r="O334" s="325"/>
      <c r="P334" s="326" t="s">
        <v>439</v>
      </c>
      <c r="Q334" s="326"/>
      <c r="R334" s="327" t="s">
        <v>440</v>
      </c>
      <c r="S334" s="327"/>
      <c r="T334" s="362" t="s">
        <v>439</v>
      </c>
      <c r="U334" s="362"/>
      <c r="V334" s="363" t="s">
        <v>440</v>
      </c>
      <c r="W334" s="363"/>
    </row>
    <row r="335" spans="1:240" ht="14.65" customHeight="1" x14ac:dyDescent="0.2">
      <c r="C335" s="362" t="s">
        <v>441</v>
      </c>
      <c r="D335" s="364" t="s">
        <v>442</v>
      </c>
      <c r="E335" s="365" t="s">
        <v>443</v>
      </c>
      <c r="F335" s="365"/>
      <c r="G335" s="365"/>
      <c r="H335" s="332">
        <v>2638</v>
      </c>
      <c r="I335" s="332"/>
      <c r="J335" s="333">
        <f>H335/H341</f>
        <v>0.1718454823789981</v>
      </c>
      <c r="K335" s="333"/>
      <c r="L335" s="334">
        <v>804</v>
      </c>
      <c r="M335" s="334"/>
      <c r="N335" s="335">
        <f>L335/L341</f>
        <v>0.15488345212868426</v>
      </c>
      <c r="O335" s="335"/>
      <c r="P335" s="336">
        <v>29</v>
      </c>
      <c r="Q335" s="336"/>
      <c r="R335" s="337">
        <f>P335/P341</f>
        <v>0.26363636363636361</v>
      </c>
      <c r="S335" s="337"/>
      <c r="T335" s="379">
        <f>H335+L335+P335</f>
        <v>3471</v>
      </c>
      <c r="U335" s="379"/>
      <c r="V335" s="380">
        <f>T335/T341</f>
        <v>0.16807902764999275</v>
      </c>
      <c r="W335" s="380"/>
    </row>
    <row r="336" spans="1:240" x14ac:dyDescent="0.2">
      <c r="C336" s="362"/>
      <c r="D336" s="364"/>
      <c r="E336" s="365" t="s">
        <v>444</v>
      </c>
      <c r="F336" s="365"/>
      <c r="G336" s="365"/>
      <c r="H336" s="332">
        <v>602</v>
      </c>
      <c r="I336" s="332"/>
      <c r="J336" s="333">
        <f>H336/H341</f>
        <v>3.9215686274509803E-2</v>
      </c>
      <c r="K336" s="333"/>
      <c r="L336" s="334">
        <v>417</v>
      </c>
      <c r="M336" s="334"/>
      <c r="N336" s="335">
        <f>L336/L341</f>
        <v>8.0331342708533995E-2</v>
      </c>
      <c r="O336" s="335"/>
      <c r="P336" s="336">
        <v>0</v>
      </c>
      <c r="Q336" s="336"/>
      <c r="R336" s="337">
        <f>P336/P341</f>
        <v>0</v>
      </c>
      <c r="S336" s="337"/>
      <c r="T336" s="379">
        <f>H336+L336+P336</f>
        <v>1019</v>
      </c>
      <c r="U336" s="379"/>
      <c r="V336" s="380">
        <f>T336/T341</f>
        <v>4.9343857440317662E-2</v>
      </c>
      <c r="W336" s="380"/>
    </row>
    <row r="337" spans="1:240" x14ac:dyDescent="0.2">
      <c r="C337" s="362"/>
      <c r="D337" s="364"/>
      <c r="E337" s="365" t="s">
        <v>445</v>
      </c>
      <c r="F337" s="365"/>
      <c r="G337" s="365"/>
      <c r="H337" s="332">
        <v>2</v>
      </c>
      <c r="I337" s="332"/>
      <c r="J337" s="333">
        <f>H337/H341</f>
        <v>1.3028467200833821E-4</v>
      </c>
      <c r="K337" s="333"/>
      <c r="L337" s="334">
        <v>9</v>
      </c>
      <c r="M337" s="334"/>
      <c r="N337" s="335">
        <f>L337/L341</f>
        <v>1.7337699865151224E-3</v>
      </c>
      <c r="O337" s="335"/>
      <c r="P337" s="336">
        <v>0</v>
      </c>
      <c r="Q337" s="336"/>
      <c r="R337" s="337">
        <f>P337/P341</f>
        <v>0</v>
      </c>
      <c r="S337" s="337"/>
      <c r="T337" s="379">
        <f>H337+L337+P337</f>
        <v>11</v>
      </c>
      <c r="U337" s="379"/>
      <c r="V337" s="380">
        <f>T337/T341</f>
        <v>5.3266185656868916E-4</v>
      </c>
      <c r="W337" s="380"/>
    </row>
    <row r="338" spans="1:240" ht="14.65" customHeight="1" x14ac:dyDescent="0.2">
      <c r="C338" s="362"/>
      <c r="D338" s="364"/>
      <c r="E338" s="365" t="s">
        <v>446</v>
      </c>
      <c r="F338" s="365"/>
      <c r="G338" s="365"/>
      <c r="H338" s="332">
        <v>0</v>
      </c>
      <c r="I338" s="332"/>
      <c r="J338" s="333">
        <f>H338/H341</f>
        <v>0</v>
      </c>
      <c r="K338" s="333"/>
      <c r="L338" s="334">
        <v>3</v>
      </c>
      <c r="M338" s="334"/>
      <c r="N338" s="335">
        <f>L338/L341</f>
        <v>5.7792332883837411E-4</v>
      </c>
      <c r="O338" s="335"/>
      <c r="P338" s="336">
        <v>0</v>
      </c>
      <c r="Q338" s="336"/>
      <c r="R338" s="337">
        <f>P338/P341</f>
        <v>0</v>
      </c>
      <c r="S338" s="337"/>
      <c r="T338" s="379">
        <f>H338+L338+P338</f>
        <v>3</v>
      </c>
      <c r="U338" s="379"/>
      <c r="V338" s="380">
        <f>T338/T341</f>
        <v>1.4527141542782431E-4</v>
      </c>
      <c r="W338" s="380"/>
    </row>
    <row r="339" spans="1:240" ht="14.65" customHeight="1" x14ac:dyDescent="0.2">
      <c r="C339" s="362"/>
      <c r="D339" s="364"/>
      <c r="E339" s="368" t="s">
        <v>401</v>
      </c>
      <c r="F339" s="368"/>
      <c r="G339" s="368"/>
      <c r="H339" s="332">
        <f>SUM(H335:H338)</f>
        <v>3242</v>
      </c>
      <c r="I339" s="332">
        <f>SUM(H339:H339)</f>
        <v>3242</v>
      </c>
      <c r="J339" s="333">
        <f>H339/H341</f>
        <v>0.21119145332551625</v>
      </c>
      <c r="K339" s="333"/>
      <c r="L339" s="334">
        <f>L335+L336+L337+L338</f>
        <v>1233</v>
      </c>
      <c r="M339" s="334">
        <f>SUM(L339:L339)</f>
        <v>1233</v>
      </c>
      <c r="N339" s="335">
        <f>L339/L341</f>
        <v>0.23752648815257177</v>
      </c>
      <c r="O339" s="335"/>
      <c r="P339" s="336">
        <v>30</v>
      </c>
      <c r="Q339" s="336"/>
      <c r="R339" s="337">
        <f>P339/P341</f>
        <v>0.27272727272727271</v>
      </c>
      <c r="S339" s="337"/>
      <c r="T339" s="379">
        <f>SUM(T335:T338)</f>
        <v>4504</v>
      </c>
      <c r="U339" s="379"/>
      <c r="V339" s="380">
        <f>T339/T341</f>
        <v>0.21810081836230691</v>
      </c>
      <c r="W339" s="380"/>
    </row>
    <row r="340" spans="1:240" ht="14.65" customHeight="1" x14ac:dyDescent="0.2">
      <c r="A340"/>
      <c r="C340" s="362"/>
      <c r="D340" s="364" t="s">
        <v>447</v>
      </c>
      <c r="E340" s="364"/>
      <c r="F340" s="364"/>
      <c r="G340" s="364"/>
      <c r="H340" s="332">
        <v>12109</v>
      </c>
      <c r="I340" s="332"/>
      <c r="J340" s="333">
        <f>H340/H341</f>
        <v>0.78880854667448375</v>
      </c>
      <c r="K340" s="333"/>
      <c r="L340" s="334">
        <v>3958</v>
      </c>
      <c r="M340" s="334"/>
      <c r="N340" s="335">
        <f>L340/L341</f>
        <v>0.76247351184742829</v>
      </c>
      <c r="O340" s="335"/>
      <c r="P340" s="336">
        <v>80</v>
      </c>
      <c r="Q340" s="336"/>
      <c r="R340" s="337">
        <f>P340/P341</f>
        <v>0.72727272727272729</v>
      </c>
      <c r="S340" s="337"/>
      <c r="T340" s="379">
        <f>H340+L340+P340</f>
        <v>16147</v>
      </c>
      <c r="U340" s="379"/>
      <c r="V340" s="380">
        <f>T340/T341</f>
        <v>0.78189918163769312</v>
      </c>
      <c r="W340" s="380"/>
    </row>
    <row r="341" spans="1:240" ht="15.75" customHeight="1" x14ac:dyDescent="0.2">
      <c r="A341"/>
      <c r="C341" s="341" t="s">
        <v>448</v>
      </c>
      <c r="D341" s="341"/>
      <c r="E341" s="341"/>
      <c r="F341" s="341"/>
      <c r="G341" s="341"/>
      <c r="H341" s="342">
        <f>H339+H340</f>
        <v>15351</v>
      </c>
      <c r="I341" s="342"/>
      <c r="J341" s="307">
        <f>H341/H341</f>
        <v>1</v>
      </c>
      <c r="K341" s="307"/>
      <c r="L341" s="342">
        <f>L339+L340</f>
        <v>5191</v>
      </c>
      <c r="M341" s="342"/>
      <c r="N341" s="307">
        <f>L341/L341</f>
        <v>1</v>
      </c>
      <c r="O341" s="307"/>
      <c r="P341" s="342">
        <f>P339+P340</f>
        <v>110</v>
      </c>
      <c r="Q341" s="342"/>
      <c r="R341" s="307">
        <f>P341/P341</f>
        <v>1</v>
      </c>
      <c r="S341" s="307"/>
      <c r="T341" s="381">
        <f>T339+T340</f>
        <v>20651</v>
      </c>
      <c r="U341" s="381"/>
      <c r="V341" s="382">
        <f>T341/T341</f>
        <v>1</v>
      </c>
      <c r="W341" s="382"/>
    </row>
    <row r="342" spans="1:240" x14ac:dyDescent="0.2">
      <c r="A342"/>
      <c r="B342"/>
      <c r="C342" s="281" t="s">
        <v>449</v>
      </c>
      <c r="D342" s="281"/>
      <c r="E342" s="281"/>
      <c r="F342" s="281"/>
      <c r="G342" s="281"/>
      <c r="H342" s="281">
        <f>SUM(H335:H339)</f>
        <v>6484</v>
      </c>
      <c r="I342" s="281">
        <f>SUM(I335:I339)</f>
        <v>3242</v>
      </c>
      <c r="J342" s="281"/>
      <c r="K342" s="281"/>
      <c r="L342" s="281">
        <f>SUM(L335:L339)</f>
        <v>2466</v>
      </c>
      <c r="M342" s="281">
        <f>SUM(M335:M339)</f>
        <v>1233</v>
      </c>
      <c r="N342" s="281"/>
      <c r="O342" s="281"/>
      <c r="P342" s="281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4" spans="1:240" ht="54" customHeight="1" x14ac:dyDescent="0.2">
      <c r="A344"/>
      <c r="B344"/>
      <c r="C344"/>
      <c r="D344" s="357" t="s">
        <v>450</v>
      </c>
      <c r="E344" s="357"/>
      <c r="F344" s="357"/>
      <c r="G344" s="357"/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7"/>
      <c r="X344" s="357"/>
      <c r="Y344" s="357"/>
      <c r="Z344" s="357"/>
      <c r="AA344" s="357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67.7" customHeight="1" x14ac:dyDescent="0.2">
      <c r="A345"/>
      <c r="B345"/>
      <c r="C345"/>
      <c r="D345" s="224" t="s">
        <v>404</v>
      </c>
      <c r="E345" s="213">
        <v>44082</v>
      </c>
      <c r="F345" s="213">
        <v>44083</v>
      </c>
      <c r="G345" s="213">
        <v>44084</v>
      </c>
      <c r="H345" s="213">
        <v>44085</v>
      </c>
      <c r="I345" s="213">
        <v>44086</v>
      </c>
      <c r="J345" s="213">
        <v>44087</v>
      </c>
      <c r="K345" s="213">
        <v>44088</v>
      </c>
      <c r="L345" s="213">
        <v>44089</v>
      </c>
      <c r="M345" s="213">
        <v>44090</v>
      </c>
      <c r="N345" s="213">
        <v>44091</v>
      </c>
      <c r="O345" s="213">
        <v>44092</v>
      </c>
      <c r="P345" s="213">
        <v>44093</v>
      </c>
      <c r="Q345" s="213">
        <v>44094</v>
      </c>
      <c r="R345" s="213">
        <v>44095</v>
      </c>
      <c r="S345" s="213">
        <v>44096</v>
      </c>
      <c r="T345" s="213">
        <v>44097</v>
      </c>
      <c r="U345" s="213">
        <v>44098</v>
      </c>
      <c r="V345" s="213">
        <v>44099</v>
      </c>
      <c r="W345" s="213">
        <v>44100</v>
      </c>
      <c r="X345" s="226">
        <v>44101</v>
      </c>
      <c r="Y345" s="226">
        <v>44102</v>
      </c>
      <c r="Z345" s="226">
        <v>44103</v>
      </c>
      <c r="AA345" s="226">
        <v>44104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ht="15" x14ac:dyDescent="0.2">
      <c r="A346"/>
      <c r="B346"/>
      <c r="C346"/>
      <c r="D346" s="227" t="s">
        <v>451</v>
      </c>
      <c r="E346" s="215">
        <v>942</v>
      </c>
      <c r="F346" s="215">
        <v>935</v>
      </c>
      <c r="G346" s="215">
        <v>962</v>
      </c>
      <c r="H346" s="215">
        <v>967</v>
      </c>
      <c r="I346" s="215">
        <v>964</v>
      </c>
      <c r="J346" s="215">
        <v>978</v>
      </c>
      <c r="K346" s="215">
        <v>994</v>
      </c>
      <c r="L346" s="215">
        <v>952</v>
      </c>
      <c r="M346" s="215">
        <v>952</v>
      </c>
      <c r="N346" s="215">
        <v>956</v>
      </c>
      <c r="O346" s="215">
        <v>956</v>
      </c>
      <c r="P346" s="215">
        <v>959</v>
      </c>
      <c r="Q346" s="215">
        <v>936</v>
      </c>
      <c r="R346" s="215">
        <v>944</v>
      </c>
      <c r="S346" s="215">
        <v>922</v>
      </c>
      <c r="T346" s="215">
        <v>945</v>
      </c>
      <c r="U346" s="215">
        <v>935</v>
      </c>
      <c r="V346" s="215">
        <v>912</v>
      </c>
      <c r="W346" s="215">
        <v>888</v>
      </c>
      <c r="X346" s="228">
        <v>4439</v>
      </c>
      <c r="Y346" s="228">
        <v>4464</v>
      </c>
      <c r="Z346" s="228">
        <v>4468</v>
      </c>
      <c r="AA346" s="228">
        <v>4504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ht="15" x14ac:dyDescent="0.2">
      <c r="A347"/>
      <c r="B347"/>
      <c r="C347"/>
      <c r="D347" s="229" t="s">
        <v>452</v>
      </c>
      <c r="E347" s="217">
        <v>1356</v>
      </c>
      <c r="F347" s="217">
        <v>1301</v>
      </c>
      <c r="G347" s="217">
        <v>1268</v>
      </c>
      <c r="H347" s="217">
        <v>1263</v>
      </c>
      <c r="I347" s="217">
        <v>1279</v>
      </c>
      <c r="J347" s="217">
        <v>1257</v>
      </c>
      <c r="K347" s="217">
        <v>1216</v>
      </c>
      <c r="L347" s="217">
        <v>1202</v>
      </c>
      <c r="M347" s="217">
        <v>1155</v>
      </c>
      <c r="N347" s="217">
        <v>1173</v>
      </c>
      <c r="O347" s="217">
        <v>1179</v>
      </c>
      <c r="P347" s="217">
        <v>1161</v>
      </c>
      <c r="Q347" s="217">
        <v>1130</v>
      </c>
      <c r="R347" s="217">
        <v>1131</v>
      </c>
      <c r="S347" s="217">
        <v>1085</v>
      </c>
      <c r="T347" s="217">
        <v>1064</v>
      </c>
      <c r="U347" s="217">
        <v>1029</v>
      </c>
      <c r="V347" s="217">
        <v>1039</v>
      </c>
      <c r="W347" s="217">
        <v>1019</v>
      </c>
      <c r="X347" s="230">
        <v>15929</v>
      </c>
      <c r="Y347" s="230">
        <v>15984</v>
      </c>
      <c r="Z347" s="230">
        <v>15992</v>
      </c>
      <c r="AA347" s="230">
        <v>16147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ht="15" x14ac:dyDescent="0.2">
      <c r="A348"/>
      <c r="B348"/>
      <c r="C348" s="16"/>
      <c r="D348" s="231" t="s">
        <v>453</v>
      </c>
      <c r="E348" s="219">
        <f t="shared" ref="E348:AA348" si="10">SUM(E346:E347)</f>
        <v>2298</v>
      </c>
      <c r="F348" s="219">
        <f t="shared" si="10"/>
        <v>2236</v>
      </c>
      <c r="G348" s="219">
        <f t="shared" si="10"/>
        <v>2230</v>
      </c>
      <c r="H348" s="219">
        <f t="shared" si="10"/>
        <v>2230</v>
      </c>
      <c r="I348" s="219">
        <f t="shared" si="10"/>
        <v>2243</v>
      </c>
      <c r="J348" s="219">
        <f t="shared" si="10"/>
        <v>2235</v>
      </c>
      <c r="K348" s="219">
        <f t="shared" si="10"/>
        <v>2210</v>
      </c>
      <c r="L348" s="219">
        <f t="shared" si="10"/>
        <v>2154</v>
      </c>
      <c r="M348" s="219">
        <f t="shared" si="10"/>
        <v>2107</v>
      </c>
      <c r="N348" s="219">
        <f t="shared" si="10"/>
        <v>2129</v>
      </c>
      <c r="O348" s="219">
        <f t="shared" si="10"/>
        <v>2135</v>
      </c>
      <c r="P348" s="219">
        <f t="shared" si="10"/>
        <v>2120</v>
      </c>
      <c r="Q348" s="219">
        <f t="shared" si="10"/>
        <v>2066</v>
      </c>
      <c r="R348" s="219">
        <f t="shared" si="10"/>
        <v>2075</v>
      </c>
      <c r="S348" s="219">
        <f t="shared" si="10"/>
        <v>2007</v>
      </c>
      <c r="T348" s="219">
        <f t="shared" si="10"/>
        <v>2009</v>
      </c>
      <c r="U348" s="219">
        <f t="shared" si="10"/>
        <v>1964</v>
      </c>
      <c r="V348" s="219">
        <f t="shared" si="10"/>
        <v>1951</v>
      </c>
      <c r="W348" s="219">
        <f t="shared" si="10"/>
        <v>1907</v>
      </c>
      <c r="X348" s="233">
        <f t="shared" si="10"/>
        <v>20368</v>
      </c>
      <c r="Y348" s="233">
        <f t="shared" si="10"/>
        <v>20448</v>
      </c>
      <c r="Z348" s="233">
        <f t="shared" si="10"/>
        <v>20460</v>
      </c>
      <c r="AA348" s="233">
        <f t="shared" si="10"/>
        <v>20651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x14ac:dyDescent="0.2">
      <c r="A349"/>
      <c r="B349"/>
      <c r="C349" s="16"/>
      <c r="D349" s="303" t="s">
        <v>454</v>
      </c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x14ac:dyDescent="0.2">
      <c r="A350"/>
      <c r="B350"/>
      <c r="C350" s="16"/>
      <c r="D350" s="303" t="s">
        <v>455</v>
      </c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O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</row>
    <row r="352" spans="1:240" ht="14.65" customHeight="1" x14ac:dyDescent="0.2">
      <c r="B352"/>
      <c r="C352"/>
      <c r="D352" s="383" t="s">
        <v>456</v>
      </c>
      <c r="E352" s="383"/>
      <c r="F352" s="383"/>
      <c r="G352" s="383"/>
      <c r="H352" s="383"/>
      <c r="I352" s="383"/>
      <c r="J352" s="383"/>
      <c r="K352" s="383"/>
      <c r="L352" s="384" t="s">
        <v>457</v>
      </c>
      <c r="M352" s="384"/>
      <c r="N352" s="384"/>
      <c r="O352" s="384"/>
      <c r="P352" s="384"/>
      <c r="Q352" s="384"/>
      <c r="R352" s="384"/>
      <c r="S352" s="384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</row>
    <row r="353" spans="2:240" ht="25.5" customHeight="1" x14ac:dyDescent="0.2">
      <c r="B353"/>
      <c r="C353"/>
      <c r="D353" s="383"/>
      <c r="E353" s="383"/>
      <c r="F353" s="383"/>
      <c r="G353" s="383"/>
      <c r="H353" s="383"/>
      <c r="I353" s="383"/>
      <c r="J353" s="383"/>
      <c r="K353" s="383"/>
      <c r="L353" s="347" t="s">
        <v>513</v>
      </c>
      <c r="M353" s="347"/>
      <c r="N353" s="347"/>
      <c r="O353" s="347"/>
      <c r="P353" s="385" t="s">
        <v>458</v>
      </c>
      <c r="Q353" s="385"/>
      <c r="R353" s="385"/>
      <c r="S353" s="38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</row>
    <row r="354" spans="2:240" ht="14.65" customHeight="1" x14ac:dyDescent="0.2">
      <c r="D354" s="386" t="s">
        <v>403</v>
      </c>
      <c r="E354" s="386"/>
      <c r="F354" s="386"/>
      <c r="G354" s="386"/>
      <c r="H354" s="387" t="s">
        <v>404</v>
      </c>
      <c r="I354" s="387"/>
      <c r="J354" s="387"/>
      <c r="K354" s="387"/>
      <c r="L354" s="388" t="s">
        <v>514</v>
      </c>
      <c r="M354" s="388" t="s">
        <v>515</v>
      </c>
      <c r="N354" s="388" t="s">
        <v>407</v>
      </c>
      <c r="O354" s="388" t="s">
        <v>516</v>
      </c>
      <c r="P354" s="388" t="s">
        <v>514</v>
      </c>
      <c r="Q354" s="388" t="s">
        <v>515</v>
      </c>
      <c r="R354" s="388" t="s">
        <v>407</v>
      </c>
      <c r="S354" s="389" t="s">
        <v>516</v>
      </c>
    </row>
    <row r="355" spans="2:240" x14ac:dyDescent="0.2">
      <c r="D355" s="386"/>
      <c r="E355" s="386"/>
      <c r="F355" s="386"/>
      <c r="G355" s="386"/>
      <c r="H355" s="390" t="s">
        <v>517</v>
      </c>
      <c r="I355" s="390"/>
      <c r="J355" s="390"/>
      <c r="K355" s="390"/>
      <c r="L355" s="388"/>
      <c r="M355" s="388"/>
      <c r="N355" s="388"/>
      <c r="O355" s="388"/>
      <c r="P355" s="388"/>
      <c r="Q355" s="388"/>
      <c r="R355" s="388"/>
      <c r="S355" s="389"/>
    </row>
    <row r="356" spans="2:240" ht="17.100000000000001" customHeight="1" x14ac:dyDescent="0.2">
      <c r="D356" s="391" t="s">
        <v>397</v>
      </c>
      <c r="E356" s="391"/>
      <c r="F356" s="391"/>
      <c r="G356" s="391"/>
      <c r="H356" s="392" t="s">
        <v>452</v>
      </c>
      <c r="I356" s="392"/>
      <c r="J356" s="392"/>
      <c r="K356" s="392"/>
      <c r="L356" s="243">
        <v>10.58</v>
      </c>
      <c r="M356" s="244">
        <v>6.45</v>
      </c>
      <c r="N356" s="244">
        <v>3.62</v>
      </c>
      <c r="O356" s="245">
        <v>3.54</v>
      </c>
      <c r="P356" s="244">
        <v>7.12</v>
      </c>
      <c r="Q356" s="244">
        <v>6.04</v>
      </c>
      <c r="R356" s="244">
        <v>3.45</v>
      </c>
      <c r="S356" s="245">
        <v>1.75</v>
      </c>
    </row>
    <row r="357" spans="2:240" ht="17.100000000000001" customHeight="1" x14ac:dyDescent="0.2">
      <c r="D357" s="391"/>
      <c r="E357" s="391"/>
      <c r="F357" s="391"/>
      <c r="G357" s="391"/>
      <c r="H357" s="393" t="s">
        <v>518</v>
      </c>
      <c r="I357" s="393"/>
      <c r="J357" s="393"/>
      <c r="K357" s="393"/>
      <c r="L357" s="246">
        <v>11.16</v>
      </c>
      <c r="M357" s="247">
        <v>7.95</v>
      </c>
      <c r="N357" s="247">
        <v>20</v>
      </c>
      <c r="O357" s="248">
        <v>0</v>
      </c>
      <c r="P357" s="247">
        <v>12.75</v>
      </c>
      <c r="Q357" s="247">
        <v>8.5399999999999991</v>
      </c>
      <c r="R357" s="247">
        <v>20</v>
      </c>
      <c r="S357" s="248">
        <v>0</v>
      </c>
    </row>
    <row r="358" spans="2:240" ht="17.100000000000001" customHeight="1" x14ac:dyDescent="0.2">
      <c r="D358" s="394" t="s">
        <v>398</v>
      </c>
      <c r="E358" s="394"/>
      <c r="F358" s="394"/>
      <c r="G358" s="394"/>
      <c r="H358" s="395" t="s">
        <v>452</v>
      </c>
      <c r="I358" s="395"/>
      <c r="J358" s="395"/>
      <c r="K358" s="395"/>
      <c r="L358" s="249">
        <v>9.25</v>
      </c>
      <c r="M358" s="250">
        <v>6.08</v>
      </c>
      <c r="N358" s="250">
        <v>5.87</v>
      </c>
      <c r="O358" s="251">
        <v>4.75</v>
      </c>
      <c r="P358" s="250">
        <v>12.16</v>
      </c>
      <c r="Q358" s="250">
        <v>6.08</v>
      </c>
      <c r="R358" s="250">
        <v>5.04</v>
      </c>
      <c r="S358" s="251">
        <v>10.62</v>
      </c>
    </row>
    <row r="359" spans="2:240" ht="17.100000000000001" customHeight="1" x14ac:dyDescent="0.2">
      <c r="D359" s="394"/>
      <c r="E359" s="394"/>
      <c r="F359" s="394"/>
      <c r="G359" s="394"/>
      <c r="H359" s="395" t="s">
        <v>518</v>
      </c>
      <c r="I359" s="395"/>
      <c r="J359" s="395"/>
      <c r="K359" s="395"/>
      <c r="L359" s="249">
        <v>10.45</v>
      </c>
      <c r="M359" s="250">
        <v>8.1999999999999993</v>
      </c>
      <c r="N359" s="250">
        <v>0</v>
      </c>
      <c r="O359" s="251">
        <v>0</v>
      </c>
      <c r="P359" s="250">
        <v>12.95</v>
      </c>
      <c r="Q359" s="250">
        <v>8.1999999999999993</v>
      </c>
      <c r="R359" s="250">
        <v>0</v>
      </c>
      <c r="S359" s="251">
        <v>0</v>
      </c>
    </row>
    <row r="360" spans="2:240" ht="17.100000000000001" customHeight="1" x14ac:dyDescent="0.2">
      <c r="D360" s="396" t="s">
        <v>399</v>
      </c>
      <c r="E360" s="396"/>
      <c r="F360" s="396"/>
      <c r="G360" s="396"/>
      <c r="H360" s="397" t="s">
        <v>452</v>
      </c>
      <c r="I360" s="397"/>
      <c r="J360" s="397"/>
      <c r="K360" s="397"/>
      <c r="L360" s="252">
        <v>9.0399999999999991</v>
      </c>
      <c r="M360" s="253">
        <v>5.62</v>
      </c>
      <c r="N360" s="253">
        <v>2.7</v>
      </c>
      <c r="O360" s="254">
        <v>2.29</v>
      </c>
      <c r="P360" s="253">
        <v>11.37</v>
      </c>
      <c r="Q360" s="253">
        <v>6.62</v>
      </c>
      <c r="R360" s="253">
        <v>7.58</v>
      </c>
      <c r="S360" s="254">
        <v>5.79</v>
      </c>
    </row>
    <row r="361" spans="2:240" ht="17.100000000000001" customHeight="1" x14ac:dyDescent="0.2">
      <c r="D361" s="396"/>
      <c r="E361" s="396"/>
      <c r="F361" s="396"/>
      <c r="G361" s="396"/>
      <c r="H361" s="398" t="s">
        <v>518</v>
      </c>
      <c r="I361" s="398"/>
      <c r="J361" s="398"/>
      <c r="K361" s="398"/>
      <c r="L361" s="255">
        <v>9.8699999999999992</v>
      </c>
      <c r="M361" s="256">
        <v>3.87</v>
      </c>
      <c r="N361" s="256">
        <v>1.79</v>
      </c>
      <c r="O361" s="257">
        <v>0</v>
      </c>
      <c r="P361" s="256">
        <v>12.16</v>
      </c>
      <c r="Q361" s="256">
        <v>8.3699999999999992</v>
      </c>
      <c r="R361" s="256">
        <v>0</v>
      </c>
      <c r="S361" s="257">
        <v>0</v>
      </c>
    </row>
    <row r="362" spans="2:240" ht="17.100000000000001" customHeight="1" x14ac:dyDescent="0.2">
      <c r="D362" s="399" t="s">
        <v>400</v>
      </c>
      <c r="E362" s="399"/>
      <c r="F362" s="399"/>
      <c r="G362" s="399"/>
      <c r="H362" s="400" t="s">
        <v>452</v>
      </c>
      <c r="I362" s="400"/>
      <c r="J362" s="400"/>
      <c r="K362" s="400"/>
      <c r="L362" s="258">
        <v>7.58</v>
      </c>
      <c r="M362" s="259">
        <v>5.04</v>
      </c>
      <c r="N362" s="259">
        <v>3.45</v>
      </c>
      <c r="O362" s="260">
        <v>3.66</v>
      </c>
      <c r="P362" s="259">
        <v>9.6199999999999992</v>
      </c>
      <c r="Q362" s="259">
        <v>6.83</v>
      </c>
      <c r="R362" s="259">
        <v>7.62</v>
      </c>
      <c r="S362" s="260">
        <v>2.66</v>
      </c>
    </row>
    <row r="363" spans="2:240" ht="17.100000000000001" customHeight="1" x14ac:dyDescent="0.2">
      <c r="D363" s="399"/>
      <c r="E363" s="399"/>
      <c r="F363" s="399"/>
      <c r="G363" s="399"/>
      <c r="H363" s="401" t="s">
        <v>518</v>
      </c>
      <c r="I363" s="401"/>
      <c r="J363" s="401"/>
      <c r="K363" s="401"/>
      <c r="L363" s="261">
        <v>9.25</v>
      </c>
      <c r="M363" s="262">
        <v>4.87</v>
      </c>
      <c r="N363" s="262">
        <v>0</v>
      </c>
      <c r="O363" s="263">
        <v>0</v>
      </c>
      <c r="P363" s="262">
        <v>10.29</v>
      </c>
      <c r="Q363" s="262">
        <v>6.45</v>
      </c>
      <c r="R363" s="262">
        <v>0</v>
      </c>
      <c r="S363" s="263">
        <v>0</v>
      </c>
    </row>
    <row r="364" spans="2:240" ht="17.100000000000001" customHeight="1" x14ac:dyDescent="0.2">
      <c r="D364" s="402" t="s">
        <v>409</v>
      </c>
      <c r="E364" s="402"/>
      <c r="F364" s="402"/>
      <c r="G364" s="402"/>
      <c r="H364" s="403" t="s">
        <v>452</v>
      </c>
      <c r="I364" s="403"/>
      <c r="J364" s="403"/>
      <c r="K364" s="403"/>
      <c r="L364" s="264">
        <v>9.16</v>
      </c>
      <c r="M364" s="265">
        <v>5.91</v>
      </c>
      <c r="N364" s="265">
        <v>3.62</v>
      </c>
      <c r="O364" s="266">
        <v>3.16</v>
      </c>
      <c r="P364" s="265">
        <v>11.25</v>
      </c>
      <c r="Q364" s="265">
        <v>6.33</v>
      </c>
      <c r="R364" s="265">
        <v>3.45</v>
      </c>
      <c r="S364" s="266">
        <v>6.7</v>
      </c>
    </row>
    <row r="365" spans="2:240" ht="17.100000000000001" customHeight="1" x14ac:dyDescent="0.2">
      <c r="D365" s="402"/>
      <c r="E365" s="402"/>
      <c r="F365" s="402"/>
      <c r="G365" s="402"/>
      <c r="H365" s="404" t="s">
        <v>518</v>
      </c>
      <c r="I365" s="404"/>
      <c r="J365" s="404"/>
      <c r="K365" s="404"/>
      <c r="L365" s="267">
        <v>10.41</v>
      </c>
      <c r="M365" s="268">
        <v>6.54</v>
      </c>
      <c r="N365" s="268">
        <v>1.79</v>
      </c>
      <c r="O365" s="269">
        <v>0</v>
      </c>
      <c r="P365" s="268">
        <v>12.16</v>
      </c>
      <c r="Q365" s="268">
        <v>8.0399999999999991</v>
      </c>
      <c r="R365" s="268">
        <v>0</v>
      </c>
      <c r="S365" s="269">
        <v>0</v>
      </c>
    </row>
    <row r="366" spans="2:240" x14ac:dyDescent="0.2">
      <c r="D366" s="15" t="s">
        <v>463</v>
      </c>
    </row>
    <row r="367" spans="2:240" x14ac:dyDescent="0.2">
      <c r="D367" s="15" t="s">
        <v>519</v>
      </c>
    </row>
    <row r="368" spans="2:240" ht="25.5" customHeight="1" x14ac:dyDescent="0.2">
      <c r="E368" s="369" t="s">
        <v>494</v>
      </c>
      <c r="F368" s="369"/>
      <c r="G368" s="369"/>
      <c r="H368" s="369"/>
      <c r="I368" s="36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</row>
    <row r="369" spans="3:19" ht="26.25" customHeight="1" x14ac:dyDescent="0.2">
      <c r="E369" s="370" t="s">
        <v>495</v>
      </c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</row>
    <row r="370" spans="3:19" x14ac:dyDescent="0.2">
      <c r="E370" s="371" t="s">
        <v>468</v>
      </c>
      <c r="F370" s="371"/>
      <c r="G370" s="371"/>
      <c r="H370" s="371"/>
      <c r="I370" s="371"/>
      <c r="J370" s="371"/>
      <c r="K370" s="359" t="s">
        <v>439</v>
      </c>
      <c r="L370" s="359"/>
      <c r="M370" s="359"/>
      <c r="N370" s="359"/>
      <c r="O370" s="359"/>
      <c r="P370" s="372" t="s">
        <v>440</v>
      </c>
      <c r="Q370" s="372"/>
      <c r="R370" s="372"/>
      <c r="S370" s="372"/>
    </row>
    <row r="371" spans="3:19" x14ac:dyDescent="0.2">
      <c r="E371" s="373" t="s">
        <v>469</v>
      </c>
      <c r="F371" s="373"/>
      <c r="G371" s="373"/>
      <c r="H371" s="373"/>
      <c r="I371" s="373"/>
      <c r="J371" s="373"/>
      <c r="K371" s="374">
        <v>9119</v>
      </c>
      <c r="L371" s="374"/>
      <c r="M371" s="374"/>
      <c r="N371" s="374"/>
      <c r="O371" s="374"/>
      <c r="P371" s="375">
        <f>K371/K379</f>
        <v>0.59403296202201816</v>
      </c>
      <c r="Q371" s="375"/>
      <c r="R371" s="375"/>
      <c r="S371" s="375">
        <f t="shared" ref="S371:S379" si="11">SUM(P371:R371)</f>
        <v>0.59403296202201816</v>
      </c>
    </row>
    <row r="372" spans="3:19" x14ac:dyDescent="0.2">
      <c r="E372" s="373" t="s">
        <v>470</v>
      </c>
      <c r="F372" s="373"/>
      <c r="G372" s="373"/>
      <c r="H372" s="373"/>
      <c r="I372" s="373"/>
      <c r="J372" s="373"/>
      <c r="K372" s="374">
        <v>1860</v>
      </c>
      <c r="L372" s="374"/>
      <c r="M372" s="374"/>
      <c r="N372" s="374"/>
      <c r="O372" s="374"/>
      <c r="P372" s="375">
        <f>K372/K379</f>
        <v>0.12116474496775455</v>
      </c>
      <c r="Q372" s="375"/>
      <c r="R372" s="375"/>
      <c r="S372" s="375">
        <f t="shared" si="11"/>
        <v>0.12116474496775455</v>
      </c>
    </row>
    <row r="373" spans="3:19" x14ac:dyDescent="0.2">
      <c r="E373" s="373" t="s">
        <v>471</v>
      </c>
      <c r="F373" s="373"/>
      <c r="G373" s="373"/>
      <c r="H373" s="373"/>
      <c r="I373" s="373"/>
      <c r="J373" s="373"/>
      <c r="K373" s="374">
        <v>1069</v>
      </c>
      <c r="L373" s="374"/>
      <c r="M373" s="374"/>
      <c r="N373" s="374"/>
      <c r="O373" s="374"/>
      <c r="P373" s="375">
        <f>K373/K379</f>
        <v>6.9637157188456783E-2</v>
      </c>
      <c r="Q373" s="375"/>
      <c r="R373" s="375"/>
      <c r="S373" s="375">
        <f t="shared" si="11"/>
        <v>6.9637157188456783E-2</v>
      </c>
    </row>
    <row r="374" spans="3:19" x14ac:dyDescent="0.2">
      <c r="E374" s="373" t="s">
        <v>472</v>
      </c>
      <c r="F374" s="373"/>
      <c r="G374" s="373"/>
      <c r="H374" s="373"/>
      <c r="I374" s="373"/>
      <c r="J374" s="373"/>
      <c r="K374" s="374">
        <v>806</v>
      </c>
      <c r="L374" s="374"/>
      <c r="M374" s="374"/>
      <c r="N374" s="374"/>
      <c r="O374" s="374"/>
      <c r="P374" s="375">
        <f>K374/K379</f>
        <v>5.2504722819360305E-2</v>
      </c>
      <c r="Q374" s="375"/>
      <c r="R374" s="375"/>
      <c r="S374" s="375">
        <f t="shared" si="11"/>
        <v>5.2504722819360305E-2</v>
      </c>
    </row>
    <row r="375" spans="3:19" x14ac:dyDescent="0.2">
      <c r="E375" s="373" t="s">
        <v>473</v>
      </c>
      <c r="F375" s="373"/>
      <c r="G375" s="373"/>
      <c r="H375" s="373"/>
      <c r="I375" s="373"/>
      <c r="J375" s="373"/>
      <c r="K375" s="374">
        <v>698</v>
      </c>
      <c r="L375" s="374"/>
      <c r="M375" s="374"/>
      <c r="N375" s="374"/>
      <c r="O375" s="374"/>
      <c r="P375" s="375">
        <f>K375/K379</f>
        <v>4.5469350530910037E-2</v>
      </c>
      <c r="Q375" s="375"/>
      <c r="R375" s="375"/>
      <c r="S375" s="375">
        <f t="shared" si="11"/>
        <v>4.5469350530910037E-2</v>
      </c>
    </row>
    <row r="376" spans="3:19" x14ac:dyDescent="0.2">
      <c r="E376" s="373" t="s">
        <v>474</v>
      </c>
      <c r="F376" s="373"/>
      <c r="G376" s="373"/>
      <c r="H376" s="373"/>
      <c r="I376" s="373"/>
      <c r="J376" s="373"/>
      <c r="K376" s="374">
        <v>592</v>
      </c>
      <c r="L376" s="374"/>
      <c r="M376" s="374"/>
      <c r="N376" s="374"/>
      <c r="O376" s="374"/>
      <c r="P376" s="375">
        <f>K376/K379</f>
        <v>3.8564262914468114E-2</v>
      </c>
      <c r="Q376" s="375"/>
      <c r="R376" s="375"/>
      <c r="S376" s="375">
        <f t="shared" si="11"/>
        <v>3.8564262914468114E-2</v>
      </c>
    </row>
    <row r="377" spans="3:19" x14ac:dyDescent="0.2">
      <c r="E377" s="373" t="s">
        <v>505</v>
      </c>
      <c r="F377" s="373"/>
      <c r="G377" s="373"/>
      <c r="H377" s="373"/>
      <c r="I377" s="373"/>
      <c r="J377" s="373"/>
      <c r="K377" s="374">
        <f>390+184+108+79+78+76</f>
        <v>915</v>
      </c>
      <c r="L377" s="374"/>
      <c r="M377" s="374"/>
      <c r="N377" s="374"/>
      <c r="O377" s="374"/>
      <c r="P377" s="375">
        <f>K377/K379</f>
        <v>5.9605237443814733E-2</v>
      </c>
      <c r="Q377" s="375"/>
      <c r="R377" s="375"/>
      <c r="S377" s="375">
        <f t="shared" si="11"/>
        <v>5.9605237443814733E-2</v>
      </c>
    </row>
    <row r="378" spans="3:19" x14ac:dyDescent="0.2">
      <c r="E378" s="373" t="s">
        <v>476</v>
      </c>
      <c r="F378" s="373"/>
      <c r="G378" s="373"/>
      <c r="H378" s="373"/>
      <c r="I378" s="373"/>
      <c r="J378" s="373"/>
      <c r="K378" s="374">
        <f>15351-15059</f>
        <v>292</v>
      </c>
      <c r="L378" s="374"/>
      <c r="M378" s="374"/>
      <c r="N378" s="374"/>
      <c r="O378" s="374"/>
      <c r="P378" s="375">
        <f>K378/K379</f>
        <v>1.9021562113217379E-2</v>
      </c>
      <c r="Q378" s="375"/>
      <c r="R378" s="375"/>
      <c r="S378" s="375">
        <f t="shared" si="11"/>
        <v>1.9021562113217379E-2</v>
      </c>
    </row>
    <row r="379" spans="3:19" x14ac:dyDescent="0.2">
      <c r="E379" s="376" t="s">
        <v>401</v>
      </c>
      <c r="F379" s="376"/>
      <c r="G379" s="376"/>
      <c r="H379" s="376"/>
      <c r="I379" s="376"/>
      <c r="J379" s="376"/>
      <c r="K379" s="377">
        <f>K371+K372+K373+K374+K375+K376+K377+K378</f>
        <v>15351</v>
      </c>
      <c r="L379" s="377"/>
      <c r="M379" s="377"/>
      <c r="N379" s="377"/>
      <c r="O379" s="377">
        <f>SUM(K379:N379)</f>
        <v>15351</v>
      </c>
      <c r="P379" s="378">
        <f>SUM(P371:P378)</f>
        <v>1</v>
      </c>
      <c r="Q379" s="378"/>
      <c r="R379" s="378"/>
      <c r="S379" s="378">
        <f t="shared" si="11"/>
        <v>1</v>
      </c>
    </row>
    <row r="380" spans="3:19" x14ac:dyDescent="0.2">
      <c r="E380" s="239" t="s">
        <v>477</v>
      </c>
      <c r="F380" s="239"/>
      <c r="G380" s="239"/>
      <c r="H380" s="240"/>
      <c r="I380" s="241"/>
      <c r="J380" s="241"/>
      <c r="K380" s="241"/>
      <c r="L380" s="241"/>
      <c r="M380" s="241"/>
      <c r="N380" s="241"/>
    </row>
    <row r="381" spans="3:19" x14ac:dyDescent="0.2">
      <c r="E381" s="239" t="s">
        <v>478</v>
      </c>
      <c r="F381" s="239"/>
      <c r="G381" s="239"/>
      <c r="H381" s="240"/>
      <c r="I381" s="241"/>
      <c r="J381" s="241"/>
      <c r="K381" s="241"/>
      <c r="L381" s="241"/>
      <c r="M381" s="241"/>
      <c r="N381" s="241"/>
    </row>
    <row r="382" spans="3:19" x14ac:dyDescent="0.2">
      <c r="C382"/>
      <c r="E382" s="242" t="s">
        <v>506</v>
      </c>
    </row>
  </sheetData>
  <mergeCells count="279">
    <mergeCell ref="E377:J377"/>
    <mergeCell ref="K377:O377"/>
    <mergeCell ref="P377:S377"/>
    <mergeCell ref="E378:J378"/>
    <mergeCell ref="K378:O378"/>
    <mergeCell ref="P378:S378"/>
    <mergeCell ref="E379:J379"/>
    <mergeCell ref="K379:O379"/>
    <mergeCell ref="P379:S379"/>
    <mergeCell ref="E374:J374"/>
    <mergeCell ref="K374:O374"/>
    <mergeCell ref="P374:S374"/>
    <mergeCell ref="E375:J375"/>
    <mergeCell ref="K375:O375"/>
    <mergeCell ref="P375:S375"/>
    <mergeCell ref="E376:J376"/>
    <mergeCell ref="K376:O376"/>
    <mergeCell ref="P376:S376"/>
    <mergeCell ref="E371:J371"/>
    <mergeCell ref="K371:O371"/>
    <mergeCell ref="P371:S371"/>
    <mergeCell ref="E372:J372"/>
    <mergeCell ref="K372:O372"/>
    <mergeCell ref="P372:S372"/>
    <mergeCell ref="E373:J373"/>
    <mergeCell ref="K373:O373"/>
    <mergeCell ref="P373:S373"/>
    <mergeCell ref="D362:G363"/>
    <mergeCell ref="H362:K362"/>
    <mergeCell ref="H363:K363"/>
    <mergeCell ref="D364:G365"/>
    <mergeCell ref="H364:K364"/>
    <mergeCell ref="H365:K365"/>
    <mergeCell ref="E368:S368"/>
    <mergeCell ref="E369:S369"/>
    <mergeCell ref="E370:J370"/>
    <mergeCell ref="K370:O370"/>
    <mergeCell ref="P370:S370"/>
    <mergeCell ref="D356:G357"/>
    <mergeCell ref="H356:K356"/>
    <mergeCell ref="H357:K357"/>
    <mergeCell ref="D358:G359"/>
    <mergeCell ref="H358:K358"/>
    <mergeCell ref="H359:K359"/>
    <mergeCell ref="D360:G361"/>
    <mergeCell ref="H360:K360"/>
    <mergeCell ref="H361:K361"/>
    <mergeCell ref="C342:P342"/>
    <mergeCell ref="D344:AA344"/>
    <mergeCell ref="D349:Z349"/>
    <mergeCell ref="D350:Z350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H355:K355"/>
    <mergeCell ref="C341:G341"/>
    <mergeCell ref="H341:I341"/>
    <mergeCell ref="J341:K341"/>
    <mergeCell ref="L341:M341"/>
    <mergeCell ref="N341:O341"/>
    <mergeCell ref="P341:Q341"/>
    <mergeCell ref="R341:S341"/>
    <mergeCell ref="T341:U341"/>
    <mergeCell ref="V341:W341"/>
    <mergeCell ref="T339:U339"/>
    <mergeCell ref="V339:W339"/>
    <mergeCell ref="D340:G340"/>
    <mergeCell ref="H340:I340"/>
    <mergeCell ref="J340:K340"/>
    <mergeCell ref="L340:M340"/>
    <mergeCell ref="N340:O340"/>
    <mergeCell ref="P340:Q340"/>
    <mergeCell ref="R340:S340"/>
    <mergeCell ref="T340:U340"/>
    <mergeCell ref="V340:W340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5:U335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C335:C340"/>
    <mergeCell ref="D335:D339"/>
    <mergeCell ref="E335:G335"/>
    <mergeCell ref="H335:I335"/>
    <mergeCell ref="J335:K335"/>
    <mergeCell ref="L335:M335"/>
    <mergeCell ref="N335:O335"/>
    <mergeCell ref="P335:Q335"/>
    <mergeCell ref="R335:S335"/>
    <mergeCell ref="E337:G337"/>
    <mergeCell ref="H337:I337"/>
    <mergeCell ref="J337:K337"/>
    <mergeCell ref="L337:M337"/>
    <mergeCell ref="N337:O337"/>
    <mergeCell ref="P337:Q337"/>
    <mergeCell ref="R337:S337"/>
    <mergeCell ref="E339:G339"/>
    <mergeCell ref="H339:I339"/>
    <mergeCell ref="J339:K339"/>
    <mergeCell ref="L339:M339"/>
    <mergeCell ref="N339:O339"/>
    <mergeCell ref="P339:Q339"/>
    <mergeCell ref="R339:S339"/>
    <mergeCell ref="D319:M319"/>
    <mergeCell ref="D320:D321"/>
    <mergeCell ref="E320:G320"/>
    <mergeCell ref="H320:J320"/>
    <mergeCell ref="K320:M320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N334:O334"/>
    <mergeCell ref="P334:Q334"/>
    <mergeCell ref="R334:S334"/>
    <mergeCell ref="T334:U334"/>
    <mergeCell ref="V334:W334"/>
    <mergeCell ref="H308:I308"/>
    <mergeCell ref="H310:I310"/>
    <mergeCell ref="H311:I311"/>
    <mergeCell ref="H312:I312"/>
    <mergeCell ref="H313:I313"/>
    <mergeCell ref="H314:I314"/>
    <mergeCell ref="H315:I315"/>
    <mergeCell ref="A317:N317"/>
    <mergeCell ref="A318:K318"/>
    <mergeCell ref="C291:C294"/>
    <mergeCell ref="C295:C298"/>
    <mergeCell ref="C299:D299"/>
    <mergeCell ref="H303:I303"/>
    <mergeCell ref="H304:I304"/>
    <mergeCell ref="M304:N304"/>
    <mergeCell ref="H305:I305"/>
    <mergeCell ref="H306:I306"/>
    <mergeCell ref="H307:I307"/>
    <mergeCell ref="A268:D268"/>
    <mergeCell ref="A269:D269"/>
    <mergeCell ref="A270:D270"/>
    <mergeCell ref="A271:D271"/>
    <mergeCell ref="A272:D272"/>
    <mergeCell ref="C274:AA277"/>
    <mergeCell ref="C279:C282"/>
    <mergeCell ref="C283:C286"/>
    <mergeCell ref="C287:C290"/>
    <mergeCell ref="A256:D256"/>
    <mergeCell ref="A257:D257"/>
    <mergeCell ref="A258:D258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A243:D243"/>
    <mergeCell ref="A244:D244"/>
    <mergeCell ref="A245:N245"/>
    <mergeCell ref="A247:X247"/>
    <mergeCell ref="A248:X248"/>
    <mergeCell ref="A249:X249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I254:L254"/>
    <mergeCell ref="M254:P254"/>
    <mergeCell ref="Q254:T254"/>
    <mergeCell ref="A181:D181"/>
    <mergeCell ref="A182:A242"/>
    <mergeCell ref="B182:B187"/>
    <mergeCell ref="C186:C187"/>
    <mergeCell ref="B188:B209"/>
    <mergeCell ref="C188:C196"/>
    <mergeCell ref="C202:C203"/>
    <mergeCell ref="B210:B217"/>
    <mergeCell ref="C216:C217"/>
    <mergeCell ref="B218:B233"/>
    <mergeCell ref="C226:C227"/>
    <mergeCell ref="B234:B242"/>
    <mergeCell ref="C234:C237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C163:C164"/>
    <mergeCell ref="B170:B180"/>
    <mergeCell ref="C171:C176"/>
    <mergeCell ref="A82:D82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B128:B136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C66:C68"/>
    <mergeCell ref="B73:B78"/>
    <mergeCell ref="C73:C74"/>
    <mergeCell ref="B79:B81"/>
    <mergeCell ref="C80:C81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5"/>
  <sheetViews>
    <sheetView topLeftCell="A296" zoomScaleNormal="100" workbookViewId="0">
      <selection activeCell="Y328" sqref="Y328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44078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12</v>
      </c>
      <c r="G10" s="30">
        <f>E10-F10</f>
        <v>8</v>
      </c>
      <c r="H10" s="31">
        <f>F10/E10</f>
        <v>0.6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>
        <v>1</v>
      </c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7</v>
      </c>
      <c r="G13" s="44">
        <f>E13-F13</f>
        <v>1</v>
      </c>
      <c r="H13" s="45">
        <f>F13/E13</f>
        <v>0.875</v>
      </c>
      <c r="I13" s="44">
        <v>10</v>
      </c>
      <c r="J13" s="43">
        <v>9</v>
      </c>
      <c r="K13" s="44">
        <f>I13-J13</f>
        <v>1</v>
      </c>
      <c r="L13" s="46">
        <f>J13/I13</f>
        <v>0.9</v>
      </c>
      <c r="M13" s="54"/>
      <c r="N13" s="51"/>
      <c r="O13" s="49"/>
      <c r="P13" s="45"/>
      <c r="Q13" s="54"/>
      <c r="R13" s="43"/>
      <c r="S13" s="44"/>
      <c r="T13" s="46"/>
      <c r="U13" s="51"/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>
        <v>2</v>
      </c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9</v>
      </c>
      <c r="G15" s="44">
        <f>E15-F15</f>
        <v>1</v>
      </c>
      <c r="H15" s="45">
        <f>F15/E15</f>
        <v>0.9</v>
      </c>
      <c r="I15" s="44">
        <v>30</v>
      </c>
      <c r="J15" s="43">
        <v>7</v>
      </c>
      <c r="K15" s="44">
        <f>I15-J15</f>
        <v>23</v>
      </c>
      <c r="L15" s="46">
        <f>J15/I15</f>
        <v>0.23333333333333334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51</v>
      </c>
      <c r="G16" s="44">
        <f>E16-F16</f>
        <v>14</v>
      </c>
      <c r="H16" s="45">
        <f>F16/E16</f>
        <v>0.7846153846153846</v>
      </c>
      <c r="I16" s="44">
        <v>70</v>
      </c>
      <c r="J16" s="43">
        <v>54</v>
      </c>
      <c r="K16" s="44">
        <f>I16-J16</f>
        <v>16</v>
      </c>
      <c r="L16" s="46">
        <f>J16/I16</f>
        <v>0.77142857142857146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3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71</v>
      </c>
      <c r="F18" s="43">
        <v>57</v>
      </c>
      <c r="G18" s="44">
        <f>E18-F18</f>
        <v>14</v>
      </c>
      <c r="H18" s="45">
        <f>F18/E18</f>
        <v>0.80281690140845074</v>
      </c>
      <c r="I18" s="44">
        <v>83</v>
      </c>
      <c r="J18" s="43">
        <v>71</v>
      </c>
      <c r="K18" s="44">
        <f>I18-J18</f>
        <v>12</v>
      </c>
      <c r="L18" s="46">
        <f>J18/I18</f>
        <v>0.85542168674698793</v>
      </c>
      <c r="M18" s="54">
        <v>5</v>
      </c>
      <c r="N18" s="51">
        <v>4</v>
      </c>
      <c r="O18" s="49">
        <f>M18-N18</f>
        <v>1</v>
      </c>
      <c r="P18" s="45">
        <f>N18/M18</f>
        <v>0.8</v>
      </c>
      <c r="Q18" s="54"/>
      <c r="R18" s="43"/>
      <c r="S18" s="44"/>
      <c r="T18" s="46"/>
      <c r="U18" s="51"/>
      <c r="V18" s="51"/>
      <c r="W18" s="51"/>
      <c r="X18" s="52">
        <v>6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10</v>
      </c>
      <c r="N19" s="51">
        <v>3</v>
      </c>
      <c r="O19" s="49">
        <f>M19-N19</f>
        <v>7</v>
      </c>
      <c r="P19" s="45">
        <f>N19/M19</f>
        <v>0.3</v>
      </c>
      <c r="Q19" s="54">
        <v>20</v>
      </c>
      <c r="R19" s="43">
        <v>3</v>
      </c>
      <c r="S19" s="44">
        <f>Q19-R19</f>
        <v>17</v>
      </c>
      <c r="T19" s="46">
        <f>R19/Q19</f>
        <v>0.15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3</v>
      </c>
      <c r="K21" s="44">
        <f>I21-J21</f>
        <v>5</v>
      </c>
      <c r="L21" s="46">
        <f>J21/I21</f>
        <v>0.375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28</v>
      </c>
      <c r="G23" s="44">
        <f>E23-F23</f>
        <v>5</v>
      </c>
      <c r="H23" s="45">
        <f>F23/E23</f>
        <v>0.84848484848484851</v>
      </c>
      <c r="I23" s="44">
        <v>48</v>
      </c>
      <c r="J23" s="43">
        <v>39</v>
      </c>
      <c r="K23" s="44">
        <f>I23-J23</f>
        <v>9</v>
      </c>
      <c r="L23" s="46">
        <f>J23/I23</f>
        <v>0.8125</v>
      </c>
      <c r="M23" s="54">
        <v>6</v>
      </c>
      <c r="N23" s="51">
        <v>2</v>
      </c>
      <c r="O23" s="49">
        <f>M23-N23</f>
        <v>4</v>
      </c>
      <c r="P23" s="45">
        <f>N23/M23</f>
        <v>0.33333333333333331</v>
      </c>
      <c r="Q23" s="54">
        <v>10</v>
      </c>
      <c r="R23" s="43">
        <v>2</v>
      </c>
      <c r="S23" s="44">
        <f>Q23-R23</f>
        <v>8</v>
      </c>
      <c r="T23" s="46">
        <f>R23/Q23</f>
        <v>0.2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56</v>
      </c>
      <c r="G24" s="44">
        <f>E24-F24</f>
        <v>6</v>
      </c>
      <c r="H24" s="45">
        <f>F24/E24</f>
        <v>0.90322580645161288</v>
      </c>
      <c r="I24" s="55">
        <v>104</v>
      </c>
      <c r="J24" s="56">
        <v>99</v>
      </c>
      <c r="K24" s="44">
        <f>I24-J24</f>
        <v>5</v>
      </c>
      <c r="L24" s="46">
        <f>J24/I24</f>
        <v>0.95192307692307687</v>
      </c>
      <c r="M24" s="54"/>
      <c r="N24" s="43"/>
      <c r="O24" s="49"/>
      <c r="P24" s="45"/>
      <c r="Q24" s="44"/>
      <c r="R24" s="43"/>
      <c r="S24" s="44"/>
      <c r="T24" s="46"/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19</v>
      </c>
      <c r="G26" s="44">
        <f>E26-F26</f>
        <v>3</v>
      </c>
      <c r="H26" s="45">
        <f>F26/E26</f>
        <v>0.86363636363636365</v>
      </c>
      <c r="I26" s="44">
        <v>34</v>
      </c>
      <c r="J26" s="43">
        <v>17</v>
      </c>
      <c r="K26" s="44">
        <f>I26-J26</f>
        <v>17</v>
      </c>
      <c r="L26" s="46">
        <f>J26/I26</f>
        <v>0.5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42</v>
      </c>
      <c r="G28" s="44">
        <f>E28-F28</f>
        <v>10</v>
      </c>
      <c r="H28" s="45">
        <f>F28/E28</f>
        <v>0.80769230769230771</v>
      </c>
      <c r="I28" s="44">
        <v>32</v>
      </c>
      <c r="J28" s="43">
        <v>17</v>
      </c>
      <c r="K28" s="44">
        <f>I28-J28</f>
        <v>15</v>
      </c>
      <c r="L28" s="46">
        <f>J28/I28</f>
        <v>0.53125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3</v>
      </c>
      <c r="V30" s="51"/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/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1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7</v>
      </c>
      <c r="G33" s="44">
        <f>E33-F33</f>
        <v>1</v>
      </c>
      <c r="H33" s="45">
        <f>F33/E33</f>
        <v>0.875</v>
      </c>
      <c r="I33" s="44">
        <v>10</v>
      </c>
      <c r="J33" s="43">
        <v>10</v>
      </c>
      <c r="K33" s="44">
        <f>I33-J33</f>
        <v>0</v>
      </c>
      <c r="L33" s="46">
        <f>J33/I33</f>
        <v>1</v>
      </c>
      <c r="M33" s="54"/>
      <c r="N33" s="51"/>
      <c r="O33" s="49"/>
      <c r="P33" s="45"/>
      <c r="Q33" s="54"/>
      <c r="R33" s="43"/>
      <c r="S33" s="44"/>
      <c r="T33" s="46"/>
      <c r="U33" s="51"/>
      <c r="V33" s="51">
        <v>2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106</v>
      </c>
      <c r="G34" s="44">
        <f>E34-F34</f>
        <v>19</v>
      </c>
      <c r="H34" s="45">
        <f>F34/E34</f>
        <v>0.84799999999999998</v>
      </c>
      <c r="I34" s="44">
        <v>212</v>
      </c>
      <c r="J34" s="43">
        <v>84</v>
      </c>
      <c r="K34" s="44">
        <f>I34-J34</f>
        <v>128</v>
      </c>
      <c r="L34" s="46">
        <f>J34/I34</f>
        <v>0.39622641509433965</v>
      </c>
      <c r="M34" s="54"/>
      <c r="N34" s="51"/>
      <c r="O34" s="49"/>
      <c r="P34" s="45"/>
      <c r="Q34" s="54"/>
      <c r="R34" s="43"/>
      <c r="S34" s="44"/>
      <c r="T34" s="46"/>
      <c r="U34" s="51">
        <v>6</v>
      </c>
      <c r="V34" s="51">
        <v>8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/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15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1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7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>
        <v>1</v>
      </c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>
        <v>3</v>
      </c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>
        <v>1</v>
      </c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29</v>
      </c>
      <c r="G49" s="44">
        <f>E49-F49</f>
        <v>1</v>
      </c>
      <c r="H49" s="45">
        <f>F49/E49</f>
        <v>0.96666666666666667</v>
      </c>
      <c r="I49" s="44">
        <v>24</v>
      </c>
      <c r="J49" s="43">
        <v>24</v>
      </c>
      <c r="K49" s="44">
        <f>I49-J49</f>
        <v>0</v>
      </c>
      <c r="L49" s="46">
        <f>J49/I49</f>
        <v>1</v>
      </c>
      <c r="M49" s="54"/>
      <c r="N49" s="51"/>
      <c r="O49" s="49"/>
      <c r="P49" s="45"/>
      <c r="Q49" s="54"/>
      <c r="R49" s="43"/>
      <c r="S49" s="44"/>
      <c r="T49" s="46"/>
      <c r="U49" s="51"/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/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2</v>
      </c>
      <c r="V54" s="51"/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>
        <v>1</v>
      </c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>
        <v>1</v>
      </c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4</v>
      </c>
      <c r="G64" s="44">
        <f>E64-F64</f>
        <v>0</v>
      </c>
      <c r="H64" s="45">
        <f>F64/E64</f>
        <v>1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>
        <v>2</v>
      </c>
      <c r="V64" s="51">
        <v>6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6</v>
      </c>
      <c r="G65" s="44">
        <f>E65-F65</f>
        <v>4</v>
      </c>
      <c r="H65" s="45">
        <f>F65/E65</f>
        <v>0.6</v>
      </c>
      <c r="I65" s="44">
        <v>40</v>
      </c>
      <c r="J65" s="43">
        <v>7</v>
      </c>
      <c r="K65" s="44">
        <f>I65-J65</f>
        <v>33</v>
      </c>
      <c r="L65" s="46">
        <f>J65/I65</f>
        <v>0.17499999999999999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7</v>
      </c>
      <c r="G66" s="44">
        <f>E66-F66</f>
        <v>13</v>
      </c>
      <c r="H66" s="45">
        <f>F66/E66</f>
        <v>0.35</v>
      </c>
      <c r="I66" s="44">
        <v>60</v>
      </c>
      <c r="J66" s="43">
        <v>15</v>
      </c>
      <c r="K66" s="44">
        <f>I66-J66</f>
        <v>45</v>
      </c>
      <c r="L66" s="46">
        <f>J66/I66</f>
        <v>0.25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>
        <v>1</v>
      </c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7</v>
      </c>
      <c r="G70" s="44">
        <f>E70-F70</f>
        <v>3</v>
      </c>
      <c r="H70" s="45">
        <f>F70/E70</f>
        <v>0.7</v>
      </c>
      <c r="I70" s="44">
        <v>20</v>
      </c>
      <c r="J70" s="43">
        <v>3</v>
      </c>
      <c r="K70" s="44">
        <f>I70-J70</f>
        <v>17</v>
      </c>
      <c r="L70" s="46">
        <f>J70/I70</f>
        <v>0.15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4</v>
      </c>
      <c r="G72" s="44">
        <f>E72-F72</f>
        <v>0</v>
      </c>
      <c r="H72" s="45">
        <f>F72/E72</f>
        <v>1</v>
      </c>
      <c r="I72" s="44">
        <v>8</v>
      </c>
      <c r="J72" s="43">
        <v>1</v>
      </c>
      <c r="K72" s="44">
        <f>I72-J72</f>
        <v>7</v>
      </c>
      <c r="L72" s="46">
        <f>J72/I72</f>
        <v>0.125</v>
      </c>
      <c r="M72" s="54"/>
      <c r="N72" s="51"/>
      <c r="O72" s="49"/>
      <c r="P72" s="45"/>
      <c r="Q72" s="54"/>
      <c r="R72" s="43"/>
      <c r="S72" s="44"/>
      <c r="T72" s="46"/>
      <c r="U72" s="51">
        <v>2</v>
      </c>
      <c r="V72" s="51"/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0</v>
      </c>
      <c r="G73" s="44">
        <f>E73-F73</f>
        <v>2</v>
      </c>
      <c r="H73" s="45">
        <f>F73/E73</f>
        <v>0</v>
      </c>
      <c r="I73" s="44">
        <v>4</v>
      </c>
      <c r="J73" s="43">
        <v>1</v>
      </c>
      <c r="K73" s="44">
        <f>I73-J73</f>
        <v>3</v>
      </c>
      <c r="L73" s="46">
        <f>J73/I73</f>
        <v>0.25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4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>
        <v>1</v>
      </c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20</v>
      </c>
      <c r="G79" s="44">
        <f>E79-F79</f>
        <v>0</v>
      </c>
      <c r="H79" s="45">
        <f>F79/E79</f>
        <v>1</v>
      </c>
      <c r="I79" s="44">
        <v>20</v>
      </c>
      <c r="J79" s="43">
        <v>7</v>
      </c>
      <c r="K79" s="44">
        <f>I79-J79</f>
        <v>13</v>
      </c>
      <c r="L79" s="46">
        <f>J79/I79</f>
        <v>0.35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6</v>
      </c>
      <c r="K80" s="44">
        <f>I80-J80</f>
        <v>0</v>
      </c>
      <c r="L80" s="46">
        <f>J80/I80</f>
        <v>1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1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595</v>
      </c>
      <c r="F81" s="59">
        <f>SUM(F10:F80)</f>
        <v>488</v>
      </c>
      <c r="G81" s="59">
        <f>E81-F81</f>
        <v>107</v>
      </c>
      <c r="H81" s="24">
        <f>F81/E81</f>
        <v>0.82016806722689073</v>
      </c>
      <c r="I81" s="23">
        <f>SUM(I10:I80)</f>
        <v>837</v>
      </c>
      <c r="J81" s="23">
        <f>SUM(J10:J80)</f>
        <v>478</v>
      </c>
      <c r="K81" s="23">
        <f>I81-J81</f>
        <v>359</v>
      </c>
      <c r="L81" s="60">
        <f>J81/I81</f>
        <v>0.57108721624850656</v>
      </c>
      <c r="M81" s="59">
        <f>SUM(M10:M80)</f>
        <v>21</v>
      </c>
      <c r="N81" s="59">
        <f>SUM(N10:N80)</f>
        <v>9</v>
      </c>
      <c r="O81" s="61">
        <f>M81-N81</f>
        <v>12</v>
      </c>
      <c r="P81" s="24">
        <f>N81/M81</f>
        <v>0.42857142857142855</v>
      </c>
      <c r="Q81" s="59">
        <f>SUM(Q10:Q80)</f>
        <v>32</v>
      </c>
      <c r="R81" s="59">
        <f>SUM(R10:R80)</f>
        <v>5</v>
      </c>
      <c r="S81" s="23">
        <f>Q81-R81</f>
        <v>27</v>
      </c>
      <c r="T81" s="60">
        <f>R81/Q81</f>
        <v>0.15625</v>
      </c>
      <c r="U81" s="59">
        <f>SUM(U10:U80)</f>
        <v>18</v>
      </c>
      <c r="V81" s="59">
        <f>SUM(V10:V80)</f>
        <v>63</v>
      </c>
      <c r="W81" s="59">
        <f>SUM(W10:W80)</f>
        <v>1</v>
      </c>
      <c r="X81" s="62">
        <f>SUM(X10:X80)</f>
        <v>7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0</v>
      </c>
      <c r="G82" s="68">
        <f>E82-F82</f>
        <v>7</v>
      </c>
      <c r="H82" s="69">
        <f>F82/E82</f>
        <v>0</v>
      </c>
      <c r="I82" s="68">
        <v>7</v>
      </c>
      <c r="J82" s="67">
        <v>3</v>
      </c>
      <c r="K82" s="70">
        <f>I82-J82</f>
        <v>4</v>
      </c>
      <c r="L82" s="71">
        <f>J82/I82</f>
        <v>0.42857142857142855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2</v>
      </c>
      <c r="S82" s="70">
        <f>Q82-R82</f>
        <v>1</v>
      </c>
      <c r="T82" s="71">
        <f>R82/Q82</f>
        <v>0.66666666666666663</v>
      </c>
      <c r="U82" s="72"/>
      <c r="V82" s="67"/>
      <c r="W82" s="67">
        <v>2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3</v>
      </c>
      <c r="G83" s="76">
        <f>E83-F83</f>
        <v>2</v>
      </c>
      <c r="H83" s="77">
        <f>F83/E83</f>
        <v>0.6</v>
      </c>
      <c r="I83" s="76">
        <v>15</v>
      </c>
      <c r="J83" s="75">
        <v>4</v>
      </c>
      <c r="K83" s="78">
        <f>I83-J83</f>
        <v>11</v>
      </c>
      <c r="L83" s="79">
        <f>J83/I83</f>
        <v>0.26666666666666666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>
        <v>1</v>
      </c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6</v>
      </c>
      <c r="G86" s="76">
        <f>E86-F86</f>
        <v>4</v>
      </c>
      <c r="H86" s="77">
        <f>F86/E86</f>
        <v>0.6</v>
      </c>
      <c r="I86" s="76">
        <v>20</v>
      </c>
      <c r="J86" s="75">
        <v>8</v>
      </c>
      <c r="K86" s="78">
        <f>I86-J86</f>
        <v>12</v>
      </c>
      <c r="L86" s="79">
        <f>J86/I86</f>
        <v>0.4</v>
      </c>
      <c r="M86" s="76"/>
      <c r="N86" s="75"/>
      <c r="O86" s="78"/>
      <c r="P86" s="77"/>
      <c r="Q86" s="76"/>
      <c r="R86" s="75"/>
      <c r="S86" s="78"/>
      <c r="T86" s="79"/>
      <c r="U86" s="80"/>
      <c r="V86" s="75">
        <v>1</v>
      </c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4</v>
      </c>
      <c r="G87" s="76">
        <f>E87-F87</f>
        <v>6</v>
      </c>
      <c r="H87" s="77">
        <f>F87/E87</f>
        <v>0.4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/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>
        <v>1</v>
      </c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>
        <v>2</v>
      </c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>
        <v>2</v>
      </c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5</v>
      </c>
      <c r="G98" s="76">
        <f>E98-F98</f>
        <v>5</v>
      </c>
      <c r="H98" s="77">
        <f>F98/E98</f>
        <v>0.5</v>
      </c>
      <c r="I98" s="76">
        <v>10</v>
      </c>
      <c r="J98" s="75">
        <v>4</v>
      </c>
      <c r="K98" s="78">
        <f>I98-J98</f>
        <v>6</v>
      </c>
      <c r="L98" s="79">
        <f>J98/I98</f>
        <v>0.4</v>
      </c>
      <c r="M98" s="76"/>
      <c r="N98" s="75"/>
      <c r="O98" s="78"/>
      <c r="P98" s="77"/>
      <c r="Q98" s="76"/>
      <c r="R98" s="75"/>
      <c r="S98" s="78"/>
      <c r="T98" s="79"/>
      <c r="U98" s="80">
        <v>1</v>
      </c>
      <c r="V98" s="75">
        <v>3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4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30</v>
      </c>
      <c r="G103" s="76">
        <f>E103-F103</f>
        <v>0</v>
      </c>
      <c r="H103" s="77">
        <f>F103/E103</f>
        <v>1</v>
      </c>
      <c r="I103" s="76">
        <v>52</v>
      </c>
      <c r="J103" s="75">
        <v>38</v>
      </c>
      <c r="K103" s="78">
        <f>I103-J103</f>
        <v>14</v>
      </c>
      <c r="L103" s="79">
        <f>J103/I103</f>
        <v>0.73076923076923073</v>
      </c>
      <c r="M103" s="76"/>
      <c r="N103" s="75"/>
      <c r="O103" s="78"/>
      <c r="P103" s="77"/>
      <c r="Q103" s="76"/>
      <c r="R103" s="75"/>
      <c r="S103" s="78"/>
      <c r="T103" s="79"/>
      <c r="U103" s="80">
        <v>14</v>
      </c>
      <c r="V103" s="75">
        <v>13</v>
      </c>
      <c r="W103" s="75"/>
      <c r="X103" s="81">
        <v>1</v>
      </c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8</v>
      </c>
      <c r="V104" s="75">
        <v>2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11</v>
      </c>
      <c r="G106" s="76">
        <f>E106-F106</f>
        <v>19</v>
      </c>
      <c r="H106" s="77">
        <f>F106/E106</f>
        <v>0.36666666666666664</v>
      </c>
      <c r="I106" s="76">
        <v>27</v>
      </c>
      <c r="J106" s="75">
        <v>12</v>
      </c>
      <c r="K106" s="78">
        <f>I106-J106</f>
        <v>15</v>
      </c>
      <c r="L106" s="79">
        <f>J106/I106</f>
        <v>0.44444444444444442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1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5</v>
      </c>
      <c r="G107" s="76">
        <f>E107-F107</f>
        <v>9</v>
      </c>
      <c r="H107" s="77">
        <f>F107/E107</f>
        <v>0.35714285714285715</v>
      </c>
      <c r="I107" s="76">
        <v>28</v>
      </c>
      <c r="J107" s="75">
        <v>14</v>
      </c>
      <c r="K107" s="78">
        <f>I107-J107</f>
        <v>14</v>
      </c>
      <c r="L107" s="79">
        <f>J107/I107</f>
        <v>0.5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>
        <v>1</v>
      </c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>
        <v>1</v>
      </c>
      <c r="V111" s="75">
        <v>1</v>
      </c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6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>
        <v>4</v>
      </c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8</v>
      </c>
      <c r="G126" s="76">
        <f>E126-F126</f>
        <v>6</v>
      </c>
      <c r="H126" s="77">
        <f>F126/E126</f>
        <v>0.5714285714285714</v>
      </c>
      <c r="I126" s="76">
        <v>14</v>
      </c>
      <c r="J126" s="75">
        <v>6</v>
      </c>
      <c r="K126" s="78">
        <f>I126-J126</f>
        <v>8</v>
      </c>
      <c r="L126" s="79">
        <f>J126/I126</f>
        <v>0.42857142857142855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8</v>
      </c>
      <c r="G127" s="76">
        <f>E127-F127</f>
        <v>16</v>
      </c>
      <c r="H127" s="77">
        <f>F127/E127</f>
        <v>0.33333333333333331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>
        <v>2</v>
      </c>
      <c r="W128" s="75"/>
      <c r="X128" s="81">
        <v>1</v>
      </c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>
        <v>1</v>
      </c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>
        <v>1</v>
      </c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81</v>
      </c>
      <c r="G135" s="84">
        <f>E135-F135</f>
        <v>75</v>
      </c>
      <c r="H135" s="85">
        <f>F135/E135</f>
        <v>0.51923076923076927</v>
      </c>
      <c r="I135" s="84">
        <f>SUM(I82:I134)</f>
        <v>184</v>
      </c>
      <c r="J135" s="84">
        <f>SUM(J82:J134)</f>
        <v>89</v>
      </c>
      <c r="K135" s="86">
        <f>I135-J135</f>
        <v>95</v>
      </c>
      <c r="L135" s="87">
        <f>J135/I135</f>
        <v>0.48369565217391303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2</v>
      </c>
      <c r="S135" s="86">
        <f>Q135-R135</f>
        <v>1</v>
      </c>
      <c r="T135" s="87">
        <f>R135/Q135</f>
        <v>0.66666666666666663</v>
      </c>
      <c r="U135" s="83">
        <f>SUM(U82:U134)</f>
        <v>24</v>
      </c>
      <c r="V135" s="84">
        <f>SUM(V82:V134)</f>
        <v>47</v>
      </c>
      <c r="W135" s="84">
        <f>SUM(W82:W134)</f>
        <v>2</v>
      </c>
      <c r="X135" s="88">
        <f>SUM(X82:X134)</f>
        <v>2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10</v>
      </c>
      <c r="G136" s="92">
        <f>E136-F136</f>
        <v>5</v>
      </c>
      <c r="H136" s="93">
        <f>F136/E136</f>
        <v>0.66666666666666663</v>
      </c>
      <c r="I136" s="92">
        <v>25</v>
      </c>
      <c r="J136" s="91">
        <v>8</v>
      </c>
      <c r="K136" s="94">
        <f>I136-J136</f>
        <v>17</v>
      </c>
      <c r="L136" s="95">
        <f>J136/I136</f>
        <v>0.32</v>
      </c>
      <c r="M136" s="92"/>
      <c r="N136" s="91"/>
      <c r="O136" s="94"/>
      <c r="P136" s="93"/>
      <c r="Q136" s="92"/>
      <c r="R136" s="91"/>
      <c r="S136" s="94"/>
      <c r="T136" s="95"/>
      <c r="U136" s="96">
        <v>1</v>
      </c>
      <c r="V136" s="97">
        <v>4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5</v>
      </c>
      <c r="G139" s="101">
        <f>E139-F139</f>
        <v>5</v>
      </c>
      <c r="H139" s="102">
        <f>F139/E139</f>
        <v>0.5</v>
      </c>
      <c r="I139" s="101">
        <v>20</v>
      </c>
      <c r="J139" s="97">
        <v>3</v>
      </c>
      <c r="K139" s="103">
        <f>I139-J139</f>
        <v>17</v>
      </c>
      <c r="L139" s="104">
        <f>J139/I139</f>
        <v>0.15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3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5</v>
      </c>
      <c r="G145" s="101">
        <f>E145-F145</f>
        <v>5</v>
      </c>
      <c r="H145" s="102">
        <f>F145/E145</f>
        <v>0.5</v>
      </c>
      <c r="I145" s="101">
        <v>30</v>
      </c>
      <c r="J145" s="97">
        <v>13</v>
      </c>
      <c r="K145" s="103">
        <f>I145-J145</f>
        <v>17</v>
      </c>
      <c r="L145" s="104">
        <f>J145/I145</f>
        <v>0.43333333333333335</v>
      </c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8</v>
      </c>
      <c r="G146" s="101">
        <f>E146-F146</f>
        <v>2</v>
      </c>
      <c r="H146" s="102">
        <f>F146/E146</f>
        <v>0.8</v>
      </c>
      <c r="I146" s="101">
        <v>10</v>
      </c>
      <c r="J146" s="97">
        <v>6</v>
      </c>
      <c r="K146" s="103">
        <f>I146-J146</f>
        <v>4</v>
      </c>
      <c r="L146" s="104">
        <f>J146/I146</f>
        <v>0.6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>
        <v>2</v>
      </c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5</v>
      </c>
      <c r="G155" s="101">
        <f>E155-F155</f>
        <v>1</v>
      </c>
      <c r="H155" s="102">
        <f>F155/E155</f>
        <v>0.83333333333333337</v>
      </c>
      <c r="I155" s="101">
        <v>13</v>
      </c>
      <c r="J155" s="97">
        <v>3</v>
      </c>
      <c r="K155" s="103">
        <f>I155-J155</f>
        <v>10</v>
      </c>
      <c r="L155" s="104">
        <f>J155/I155</f>
        <v>0.23076923076923078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8</v>
      </c>
      <c r="G156" s="101">
        <f>E156-F156</f>
        <v>2</v>
      </c>
      <c r="H156" s="102">
        <f>F156/E156</f>
        <v>0.8</v>
      </c>
      <c r="I156" s="101">
        <v>20</v>
      </c>
      <c r="J156" s="97">
        <v>1</v>
      </c>
      <c r="K156" s="103">
        <f>I156-J156</f>
        <v>19</v>
      </c>
      <c r="L156" s="104">
        <f>J156/I156</f>
        <v>0.05</v>
      </c>
      <c r="M156" s="101"/>
      <c r="N156" s="97"/>
      <c r="O156" s="103"/>
      <c r="P156" s="102"/>
      <c r="Q156" s="101"/>
      <c r="R156" s="97"/>
      <c r="S156" s="103"/>
      <c r="T156" s="104"/>
      <c r="U156" s="96">
        <v>2</v>
      </c>
      <c r="V156" s="97">
        <v>2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>
        <v>1</v>
      </c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4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>
        <v>2</v>
      </c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>
        <v>1</v>
      </c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5</v>
      </c>
      <c r="G168" s="101">
        <f>E168-F168</f>
        <v>5</v>
      </c>
      <c r="H168" s="102">
        <f>F168/E168</f>
        <v>0.5</v>
      </c>
      <c r="I168" s="101">
        <v>25</v>
      </c>
      <c r="J168" s="97">
        <v>5</v>
      </c>
      <c r="K168" s="103">
        <f>I168-J168</f>
        <v>20</v>
      </c>
      <c r="L168" s="104">
        <f>J168/I168</f>
        <v>0.2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17</v>
      </c>
      <c r="G169" s="101">
        <f>E169-F169</f>
        <v>8</v>
      </c>
      <c r="H169" s="102">
        <f>F169/E169</f>
        <v>0.68</v>
      </c>
      <c r="I169" s="101">
        <v>52</v>
      </c>
      <c r="J169" s="97">
        <v>13</v>
      </c>
      <c r="K169" s="103">
        <f>I169-J169</f>
        <v>39</v>
      </c>
      <c r="L169" s="104">
        <f>J169/I169</f>
        <v>0.25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12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4</v>
      </c>
      <c r="G170" s="101">
        <f>E170-F170</f>
        <v>6</v>
      </c>
      <c r="H170" s="102">
        <f>F170/E170</f>
        <v>0.4</v>
      </c>
      <c r="I170" s="101">
        <v>20</v>
      </c>
      <c r="J170" s="97">
        <v>5</v>
      </c>
      <c r="K170" s="103">
        <f>I170-J170</f>
        <v>15</v>
      </c>
      <c r="L170" s="104">
        <f>J170/I170</f>
        <v>0.25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3</v>
      </c>
      <c r="S170" s="103">
        <f>Q170-R170</f>
        <v>15</v>
      </c>
      <c r="T170" s="104">
        <f>R170/Q170</f>
        <v>0.16666666666666666</v>
      </c>
      <c r="U170" s="96">
        <v>1</v>
      </c>
      <c r="V170" s="97">
        <v>1</v>
      </c>
      <c r="W170" s="97">
        <v>1</v>
      </c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>
        <v>1</v>
      </c>
      <c r="V171" s="97">
        <v>1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9</v>
      </c>
      <c r="G174" s="101">
        <f>E174-F174</f>
        <v>11</v>
      </c>
      <c r="H174" s="102">
        <f>F174/E174</f>
        <v>0.45</v>
      </c>
      <c r="I174" s="101">
        <v>30</v>
      </c>
      <c r="J174" s="97">
        <v>14</v>
      </c>
      <c r="K174" s="103">
        <f>I174-J174</f>
        <v>16</v>
      </c>
      <c r="L174" s="104">
        <f>J174/I174</f>
        <v>0.46666666666666667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5</v>
      </c>
      <c r="W174" s="97"/>
      <c r="X174" s="98">
        <v>1</v>
      </c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7</v>
      </c>
      <c r="G177" s="101">
        <f>E177-F177</f>
        <v>5</v>
      </c>
      <c r="H177" s="102">
        <f>F177/E177</f>
        <v>0.58333333333333337</v>
      </c>
      <c r="I177" s="101">
        <v>29</v>
      </c>
      <c r="J177" s="97">
        <v>15</v>
      </c>
      <c r="K177" s="103">
        <f>I177-J177</f>
        <v>14</v>
      </c>
      <c r="L177" s="104">
        <f>J177/I177</f>
        <v>0.51724137931034486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>
        <v>1</v>
      </c>
      <c r="V177" s="97">
        <v>10</v>
      </c>
      <c r="W177" s="97">
        <v>2</v>
      </c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83</v>
      </c>
      <c r="G179" s="59">
        <f>E179-F179</f>
        <v>55</v>
      </c>
      <c r="H179" s="24">
        <f>F179/E179</f>
        <v>0.60144927536231885</v>
      </c>
      <c r="I179" s="59">
        <f>SUM(I136:I178)</f>
        <v>274</v>
      </c>
      <c r="J179" s="59">
        <f>SUM(J136:J178)</f>
        <v>86</v>
      </c>
      <c r="K179" s="23">
        <f>I179-J179</f>
        <v>188</v>
      </c>
      <c r="L179" s="60">
        <f>J179/I179</f>
        <v>0.31386861313868614</v>
      </c>
      <c r="M179" s="59">
        <f>SUM(M136:M178)</f>
        <v>11</v>
      </c>
      <c r="N179" s="59">
        <f>SUM(N136:N178)</f>
        <v>1</v>
      </c>
      <c r="O179" s="23">
        <f>M179-N179</f>
        <v>10</v>
      </c>
      <c r="P179" s="24">
        <f>N179/M179</f>
        <v>9.0909090909090912E-2</v>
      </c>
      <c r="Q179" s="59">
        <f>SUM(Q136:Q178)</f>
        <v>20</v>
      </c>
      <c r="R179" s="59">
        <f>SUM(R136:R178)</f>
        <v>4</v>
      </c>
      <c r="S179" s="23">
        <f>Q179-R179</f>
        <v>16</v>
      </c>
      <c r="T179" s="60">
        <f>R179/Q179</f>
        <v>0.2</v>
      </c>
      <c r="U179" s="58">
        <f>SUM(U136:U178)</f>
        <v>8</v>
      </c>
      <c r="V179" s="59">
        <f>SUM(V136:V178)</f>
        <v>51</v>
      </c>
      <c r="W179" s="59">
        <f>SUM(W136:W178)</f>
        <v>3</v>
      </c>
      <c r="X179" s="62">
        <f>SUM(X136:X178)</f>
        <v>1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16</v>
      </c>
      <c r="G180" s="110">
        <f>E180-F180</f>
        <v>14</v>
      </c>
      <c r="H180" s="111">
        <f>F180/E180</f>
        <v>0.53333333333333333</v>
      </c>
      <c r="I180" s="110">
        <v>40</v>
      </c>
      <c r="J180" s="109">
        <v>13</v>
      </c>
      <c r="K180" s="112">
        <f>I180-J180</f>
        <v>27</v>
      </c>
      <c r="L180" s="113">
        <f>J180/I180</f>
        <v>0.32500000000000001</v>
      </c>
      <c r="M180" s="114"/>
      <c r="N180" s="115"/>
      <c r="O180" s="116"/>
      <c r="P180" s="117"/>
      <c r="Q180" s="114"/>
      <c r="R180" s="115"/>
      <c r="S180" s="116"/>
      <c r="T180" s="118"/>
      <c r="U180" s="115">
        <v>1</v>
      </c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169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8</v>
      </c>
      <c r="G184" s="114">
        <f>E184-F184</f>
        <v>5</v>
      </c>
      <c r="H184" s="117">
        <f>F184/E184</f>
        <v>0.61538461538461542</v>
      </c>
      <c r="I184" s="114">
        <v>20</v>
      </c>
      <c r="J184" s="115">
        <v>19</v>
      </c>
      <c r="K184" s="116">
        <f>I184-J184</f>
        <v>1</v>
      </c>
      <c r="L184" s="118">
        <f>J184/I184</f>
        <v>0.95</v>
      </c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5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0</v>
      </c>
      <c r="S185" s="116">
        <f>Q185-R185</f>
        <v>14</v>
      </c>
      <c r="T185" s="118">
        <f>R185/Q185</f>
        <v>0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>
        <v>1</v>
      </c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38</v>
      </c>
      <c r="G189" s="114">
        <f>E189-F189</f>
        <v>12</v>
      </c>
      <c r="H189" s="117">
        <f>F189/E189</f>
        <v>0.76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41</v>
      </c>
      <c r="G190" s="114">
        <f>E190-F190</f>
        <v>25</v>
      </c>
      <c r="H190" s="117">
        <f>F190/E190</f>
        <v>0.62121212121212122</v>
      </c>
      <c r="I190" s="114">
        <v>96</v>
      </c>
      <c r="J190" s="115">
        <v>72</v>
      </c>
      <c r="K190" s="116">
        <f>I190-J190</f>
        <v>24</v>
      </c>
      <c r="L190" s="118">
        <f>J190/I190</f>
        <v>0.75</v>
      </c>
      <c r="M190" s="114">
        <v>14</v>
      </c>
      <c r="N190" s="115">
        <v>4</v>
      </c>
      <c r="O190" s="116">
        <f>M190-N190</f>
        <v>10</v>
      </c>
      <c r="P190" s="117">
        <f>N190/M190</f>
        <v>0.2857142857142857</v>
      </c>
      <c r="Q190" s="114"/>
      <c r="R190" s="115"/>
      <c r="S190" s="116"/>
      <c r="T190" s="118"/>
      <c r="U190" s="115">
        <v>6</v>
      </c>
      <c r="V190" s="115">
        <v>26</v>
      </c>
      <c r="W190" s="115"/>
      <c r="X190" s="119">
        <v>1</v>
      </c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>
        <v>2</v>
      </c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4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>
        <v>1</v>
      </c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1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8</v>
      </c>
      <c r="G213" s="114">
        <f>E213-F213</f>
        <v>2</v>
      </c>
      <c r="H213" s="117">
        <f>F213/E213</f>
        <v>0.8</v>
      </c>
      <c r="I213" s="114">
        <v>10</v>
      </c>
      <c r="J213" s="115">
        <v>9</v>
      </c>
      <c r="K213" s="116">
        <f>I213-J213</f>
        <v>1</v>
      </c>
      <c r="L213" s="118">
        <f>J213/I213</f>
        <v>0.9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4</v>
      </c>
      <c r="K215" s="116">
        <f>I215-J215</f>
        <v>6</v>
      </c>
      <c r="L215" s="118">
        <f>J215/I215</f>
        <v>0.4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5</v>
      </c>
      <c r="G223" s="114">
        <f>E223-F223</f>
        <v>5</v>
      </c>
      <c r="H223" s="117">
        <f>F223/E223</f>
        <v>0.5</v>
      </c>
      <c r="I223" s="114">
        <v>9</v>
      </c>
      <c r="J223" s="115">
        <v>6</v>
      </c>
      <c r="K223" s="116">
        <f>I223-J223</f>
        <v>3</v>
      </c>
      <c r="L223" s="118">
        <f>J223/I223</f>
        <v>0.66666666666666663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6</v>
      </c>
      <c r="G232" s="114">
        <f>E232-F232</f>
        <v>14</v>
      </c>
      <c r="H232" s="117">
        <f>F232/E232</f>
        <v>0.3</v>
      </c>
      <c r="I232" s="114">
        <v>60</v>
      </c>
      <c r="J232" s="115">
        <v>9</v>
      </c>
      <c r="K232" s="116">
        <f>I232-J232</f>
        <v>51</v>
      </c>
      <c r="L232" s="118">
        <f>J232/I232</f>
        <v>0.15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1</v>
      </c>
      <c r="G233" s="114">
        <f>E233-F233</f>
        <v>3</v>
      </c>
      <c r="H233" s="117">
        <f>F233/E233</f>
        <v>0.25</v>
      </c>
      <c r="I233" s="114">
        <v>14</v>
      </c>
      <c r="J233" s="115">
        <v>0</v>
      </c>
      <c r="K233" s="116">
        <f>I233-J233</f>
        <v>14</v>
      </c>
      <c r="L233" s="118">
        <f>J233/I233</f>
        <v>0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0</v>
      </c>
      <c r="K234" s="116">
        <f>I234-J234</f>
        <v>4</v>
      </c>
      <c r="L234" s="118">
        <f>J234/I234</f>
        <v>0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>
        <v>2</v>
      </c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124</v>
      </c>
      <c r="G240" s="59">
        <f>E240-F240</f>
        <v>82</v>
      </c>
      <c r="H240" s="24">
        <f>F240/E240</f>
        <v>0.60194174757281549</v>
      </c>
      <c r="I240" s="59">
        <f>SUM(I180:I239)</f>
        <v>263</v>
      </c>
      <c r="J240" s="59">
        <f>SUM(J180:J239)</f>
        <v>132</v>
      </c>
      <c r="K240" s="59">
        <f>I240-J240</f>
        <v>131</v>
      </c>
      <c r="L240" s="60">
        <f>J240/I240</f>
        <v>0.50190114068441061</v>
      </c>
      <c r="M240" s="59">
        <f>SUM(M180:M239)</f>
        <v>15</v>
      </c>
      <c r="N240" s="59">
        <f>SUM(N180:N239)</f>
        <v>4</v>
      </c>
      <c r="O240" s="59">
        <f>M240-N240</f>
        <v>11</v>
      </c>
      <c r="P240" s="24">
        <f>N240/M240</f>
        <v>0.26666666666666666</v>
      </c>
      <c r="Q240" s="59">
        <f>SUM(Q180:Q239)</f>
        <v>14</v>
      </c>
      <c r="R240" s="59">
        <f>SUM(R180:R239)</f>
        <v>0</v>
      </c>
      <c r="S240" s="59">
        <f>Q240-R240</f>
        <v>14</v>
      </c>
      <c r="T240" s="60">
        <f>R240/Q240</f>
        <v>0</v>
      </c>
      <c r="U240" s="59">
        <f>SUM(U180:U239)</f>
        <v>9</v>
      </c>
      <c r="V240" s="59">
        <f>SUM(V180:V239)</f>
        <v>211</v>
      </c>
      <c r="W240" s="59">
        <f>SUM(W180:W239)</f>
        <v>1</v>
      </c>
      <c r="X240" s="62">
        <f>SUM(X180:X239)</f>
        <v>1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1095</v>
      </c>
      <c r="F241" s="122">
        <f>F81+F135+F179+F240</f>
        <v>776</v>
      </c>
      <c r="G241" s="122">
        <f>G81+G135+G179+G240</f>
        <v>319</v>
      </c>
      <c r="H241" s="123">
        <f>F241/E241</f>
        <v>0.70867579908675804</v>
      </c>
      <c r="I241" s="122">
        <f>I81+I135+I179+I240</f>
        <v>1558</v>
      </c>
      <c r="J241" s="122">
        <f>J81+J135+J179+J240</f>
        <v>785</v>
      </c>
      <c r="K241" s="122">
        <f>K81+K135+K179+K240</f>
        <v>773</v>
      </c>
      <c r="L241" s="124">
        <f>J241/I241</f>
        <v>0.50385109114249038</v>
      </c>
      <c r="M241" s="122">
        <f>M81+M135+M179+M240</f>
        <v>49</v>
      </c>
      <c r="N241" s="122">
        <f>N81+N135+N179+N240</f>
        <v>15</v>
      </c>
      <c r="O241" s="122">
        <f>O81+O135+O179+O240</f>
        <v>34</v>
      </c>
      <c r="P241" s="123">
        <f>N241/M241</f>
        <v>0.30612244897959184</v>
      </c>
      <c r="Q241" s="122">
        <f>Q81+Q135+Q179+Q240</f>
        <v>69</v>
      </c>
      <c r="R241" s="122">
        <f>R81+R135+R179+R240</f>
        <v>11</v>
      </c>
      <c r="S241" s="122">
        <f>S81+S135+S179+S240</f>
        <v>58</v>
      </c>
      <c r="T241" s="124">
        <f>R241/Q241</f>
        <v>0.15942028985507245</v>
      </c>
      <c r="U241" s="121">
        <f>U81+U135+U179+U240</f>
        <v>59</v>
      </c>
      <c r="V241" s="122">
        <f>V81+V135+V179+V240</f>
        <v>372</v>
      </c>
      <c r="W241" s="122">
        <f>W81+W135+W179+W240</f>
        <v>7</v>
      </c>
      <c r="X241" s="125">
        <f>X81+X135+X179+X240</f>
        <v>11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480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595</v>
      </c>
      <c r="F253" s="131">
        <f>F81</f>
        <v>488</v>
      </c>
      <c r="G253" s="130">
        <f>G81</f>
        <v>107</v>
      </c>
      <c r="H253" s="132">
        <f>F253/E253</f>
        <v>0.82016806722689073</v>
      </c>
      <c r="I253" s="130">
        <f t="shared" ref="I253:O253" si="0">(I81)</f>
        <v>837</v>
      </c>
      <c r="J253" s="131">
        <f t="shared" si="0"/>
        <v>478</v>
      </c>
      <c r="K253" s="130">
        <f t="shared" si="0"/>
        <v>359</v>
      </c>
      <c r="L253" s="132">
        <f t="shared" si="0"/>
        <v>0.57108721624850656</v>
      </c>
      <c r="M253" s="130">
        <f t="shared" si="0"/>
        <v>21</v>
      </c>
      <c r="N253" s="131">
        <f t="shared" si="0"/>
        <v>9</v>
      </c>
      <c r="O253" s="130">
        <f t="shared" si="0"/>
        <v>12</v>
      </c>
      <c r="P253" s="132">
        <f t="shared" ref="P253:X253" si="1">P81</f>
        <v>0.42857142857142855</v>
      </c>
      <c r="Q253" s="130">
        <f t="shared" si="1"/>
        <v>32</v>
      </c>
      <c r="R253" s="131">
        <f t="shared" si="1"/>
        <v>5</v>
      </c>
      <c r="S253" s="130">
        <f t="shared" si="1"/>
        <v>27</v>
      </c>
      <c r="T253" s="132">
        <f t="shared" si="1"/>
        <v>0.15625</v>
      </c>
      <c r="U253" s="133">
        <f t="shared" si="1"/>
        <v>18</v>
      </c>
      <c r="V253" s="133">
        <f t="shared" si="1"/>
        <v>63</v>
      </c>
      <c r="W253" s="133">
        <f t="shared" si="1"/>
        <v>1</v>
      </c>
      <c r="X253" s="134">
        <f t="shared" si="1"/>
        <v>7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81</v>
      </c>
      <c r="G254" s="135">
        <f>G135</f>
        <v>75</v>
      </c>
      <c r="H254" s="137">
        <f>F254/E254</f>
        <v>0.51923076923076927</v>
      </c>
      <c r="I254" s="135">
        <f>I135</f>
        <v>184</v>
      </c>
      <c r="J254" s="136">
        <f>J135</f>
        <v>89</v>
      </c>
      <c r="K254" s="135">
        <f>K135</f>
        <v>95</v>
      </c>
      <c r="L254" s="137">
        <f>L135</f>
        <v>0.48369565217391303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2</v>
      </c>
      <c r="S254" s="135">
        <f t="shared" si="2"/>
        <v>1</v>
      </c>
      <c r="T254" s="137">
        <f t="shared" si="2"/>
        <v>0.66666666666666663</v>
      </c>
      <c r="U254" s="136">
        <f t="shared" si="2"/>
        <v>24</v>
      </c>
      <c r="V254" s="136">
        <f t="shared" si="2"/>
        <v>47</v>
      </c>
      <c r="W254" s="136">
        <f t="shared" si="2"/>
        <v>2</v>
      </c>
      <c r="X254" s="138">
        <f t="shared" si="2"/>
        <v>2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83</v>
      </c>
      <c r="G255" s="139">
        <f t="shared" si="3"/>
        <v>55</v>
      </c>
      <c r="H255" s="141">
        <f t="shared" si="3"/>
        <v>0.60144927536231885</v>
      </c>
      <c r="I255" s="139">
        <f t="shared" si="3"/>
        <v>274</v>
      </c>
      <c r="J255" s="140">
        <f t="shared" si="3"/>
        <v>86</v>
      </c>
      <c r="K255" s="139">
        <f t="shared" si="3"/>
        <v>188</v>
      </c>
      <c r="L255" s="141">
        <f t="shared" si="3"/>
        <v>0.31386861313868614</v>
      </c>
      <c r="M255" s="139">
        <f t="shared" si="3"/>
        <v>11</v>
      </c>
      <c r="N255" s="140">
        <f t="shared" si="3"/>
        <v>1</v>
      </c>
      <c r="O255" s="139">
        <f t="shared" si="3"/>
        <v>10</v>
      </c>
      <c r="P255" s="141">
        <f t="shared" si="3"/>
        <v>9.0909090909090912E-2</v>
      </c>
      <c r="Q255" s="139">
        <f t="shared" si="3"/>
        <v>20</v>
      </c>
      <c r="R255" s="140">
        <f t="shared" si="3"/>
        <v>4</v>
      </c>
      <c r="S255" s="139">
        <f t="shared" si="3"/>
        <v>16</v>
      </c>
      <c r="T255" s="141">
        <f t="shared" si="3"/>
        <v>0.2</v>
      </c>
      <c r="U255" s="142">
        <f t="shared" si="3"/>
        <v>8</v>
      </c>
      <c r="V255" s="142">
        <f t="shared" si="3"/>
        <v>51</v>
      </c>
      <c r="W255" s="142">
        <f t="shared" si="3"/>
        <v>3</v>
      </c>
      <c r="X255" s="143">
        <f t="shared" si="3"/>
        <v>1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124</v>
      </c>
      <c r="G256" s="144">
        <f t="shared" si="4"/>
        <v>82</v>
      </c>
      <c r="H256" s="146">
        <f t="shared" si="4"/>
        <v>0.60194174757281549</v>
      </c>
      <c r="I256" s="144">
        <f t="shared" si="4"/>
        <v>263</v>
      </c>
      <c r="J256" s="145">
        <f t="shared" si="4"/>
        <v>132</v>
      </c>
      <c r="K256" s="144">
        <f t="shared" si="4"/>
        <v>131</v>
      </c>
      <c r="L256" s="146">
        <f t="shared" si="4"/>
        <v>0.50190114068441061</v>
      </c>
      <c r="M256" s="144">
        <f t="shared" si="4"/>
        <v>15</v>
      </c>
      <c r="N256" s="145">
        <f t="shared" si="4"/>
        <v>4</v>
      </c>
      <c r="O256" s="144">
        <f t="shared" si="4"/>
        <v>11</v>
      </c>
      <c r="P256" s="146">
        <f t="shared" si="4"/>
        <v>0.26666666666666666</v>
      </c>
      <c r="Q256" s="144">
        <f t="shared" si="4"/>
        <v>14</v>
      </c>
      <c r="R256" s="145">
        <f t="shared" si="4"/>
        <v>0</v>
      </c>
      <c r="S256" s="144">
        <f t="shared" si="4"/>
        <v>14</v>
      </c>
      <c r="T256" s="146">
        <f t="shared" si="4"/>
        <v>0</v>
      </c>
      <c r="U256" s="145">
        <f t="shared" si="4"/>
        <v>9</v>
      </c>
      <c r="V256" s="145">
        <f t="shared" si="4"/>
        <v>211</v>
      </c>
      <c r="W256" s="145">
        <f t="shared" si="4"/>
        <v>1</v>
      </c>
      <c r="X256" s="147">
        <f t="shared" si="4"/>
        <v>1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1095</v>
      </c>
      <c r="F257" s="148">
        <f t="shared" si="5"/>
        <v>776</v>
      </c>
      <c r="G257" s="148">
        <f t="shared" si="5"/>
        <v>319</v>
      </c>
      <c r="H257" s="149">
        <f t="shared" si="5"/>
        <v>0.70867579908675804</v>
      </c>
      <c r="I257" s="148">
        <f t="shared" si="5"/>
        <v>1558</v>
      </c>
      <c r="J257" s="148">
        <f t="shared" si="5"/>
        <v>785</v>
      </c>
      <c r="K257" s="148">
        <f t="shared" si="5"/>
        <v>773</v>
      </c>
      <c r="L257" s="149">
        <f t="shared" si="5"/>
        <v>0.50385109114249038</v>
      </c>
      <c r="M257" s="148">
        <f t="shared" si="5"/>
        <v>49</v>
      </c>
      <c r="N257" s="148">
        <f t="shared" si="5"/>
        <v>15</v>
      </c>
      <c r="O257" s="148">
        <f t="shared" si="5"/>
        <v>34</v>
      </c>
      <c r="P257" s="149">
        <f t="shared" si="5"/>
        <v>0.30612244897959184</v>
      </c>
      <c r="Q257" s="148">
        <f t="shared" si="5"/>
        <v>69</v>
      </c>
      <c r="R257" s="148">
        <f t="shared" si="5"/>
        <v>11</v>
      </c>
      <c r="S257" s="148">
        <f t="shared" si="5"/>
        <v>58</v>
      </c>
      <c r="T257" s="149">
        <f t="shared" si="5"/>
        <v>0.15942028985507245</v>
      </c>
      <c r="U257" s="148">
        <f t="shared" si="5"/>
        <v>59</v>
      </c>
      <c r="V257" s="148">
        <f t="shared" si="5"/>
        <v>372</v>
      </c>
      <c r="W257" s="148">
        <f t="shared" si="5"/>
        <v>7</v>
      </c>
      <c r="X257" s="150">
        <f t="shared" si="5"/>
        <v>11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616</v>
      </c>
      <c r="F265" s="131">
        <f t="shared" si="6"/>
        <v>497</v>
      </c>
      <c r="G265" s="130">
        <f t="shared" si="6"/>
        <v>119</v>
      </c>
      <c r="H265" s="132">
        <f>F265/E265</f>
        <v>0.80681818181818177</v>
      </c>
      <c r="I265" s="130">
        <f t="shared" ref="I265:K269" si="7">I253+Q253</f>
        <v>869</v>
      </c>
      <c r="J265" s="131">
        <f t="shared" si="7"/>
        <v>483</v>
      </c>
      <c r="K265" s="130">
        <f t="shared" si="7"/>
        <v>386</v>
      </c>
      <c r="L265" s="151">
        <f>J265/I265</f>
        <v>0.5558112773302647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82</v>
      </c>
      <c r="G266" s="152">
        <f t="shared" si="6"/>
        <v>76</v>
      </c>
      <c r="H266" s="154">
        <f>F266/E266</f>
        <v>0.51898734177215189</v>
      </c>
      <c r="I266" s="152">
        <f t="shared" si="7"/>
        <v>187</v>
      </c>
      <c r="J266" s="153">
        <f t="shared" si="7"/>
        <v>91</v>
      </c>
      <c r="K266" s="152">
        <f t="shared" si="7"/>
        <v>96</v>
      </c>
      <c r="L266" s="155">
        <f>J266/I266</f>
        <v>0.48663101604278075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84</v>
      </c>
      <c r="G267" s="139">
        <f t="shared" si="6"/>
        <v>65</v>
      </c>
      <c r="H267" s="141">
        <f>F267/E267</f>
        <v>0.56375838926174493</v>
      </c>
      <c r="I267" s="139">
        <f t="shared" si="7"/>
        <v>294</v>
      </c>
      <c r="J267" s="140">
        <f t="shared" si="7"/>
        <v>90</v>
      </c>
      <c r="K267" s="139">
        <f t="shared" si="7"/>
        <v>204</v>
      </c>
      <c r="L267" s="156">
        <f>J267/I267</f>
        <v>0.30612244897959184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128</v>
      </c>
      <c r="G268" s="144">
        <f t="shared" si="6"/>
        <v>93</v>
      </c>
      <c r="H268" s="146">
        <f>F268/E268</f>
        <v>0.579185520361991</v>
      </c>
      <c r="I268" s="144">
        <f t="shared" si="7"/>
        <v>277</v>
      </c>
      <c r="J268" s="145">
        <f t="shared" si="7"/>
        <v>132</v>
      </c>
      <c r="K268" s="144">
        <f t="shared" si="7"/>
        <v>145</v>
      </c>
      <c r="L268" s="157">
        <f>J268/I268</f>
        <v>0.47653429602888087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1144</v>
      </c>
      <c r="F269" s="148">
        <f t="shared" si="6"/>
        <v>791</v>
      </c>
      <c r="G269" s="158">
        <f t="shared" si="6"/>
        <v>353</v>
      </c>
      <c r="H269" s="159">
        <f>F269/E269</f>
        <v>0.69143356643356646</v>
      </c>
      <c r="I269" s="158">
        <f t="shared" si="7"/>
        <v>1627</v>
      </c>
      <c r="J269" s="148">
        <f t="shared" si="7"/>
        <v>796</v>
      </c>
      <c r="K269" s="158">
        <f t="shared" si="7"/>
        <v>831</v>
      </c>
      <c r="L269" s="160">
        <f>J269/I269</f>
        <v>0.4892440073755378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44058</v>
      </c>
      <c r="F275" s="163">
        <v>44059</v>
      </c>
      <c r="G275" s="163">
        <v>44060</v>
      </c>
      <c r="H275" s="163">
        <v>44061</v>
      </c>
      <c r="I275" s="163">
        <v>44062</v>
      </c>
      <c r="J275" s="163">
        <v>44063</v>
      </c>
      <c r="K275" s="163">
        <v>44064</v>
      </c>
      <c r="L275" s="163">
        <v>44065</v>
      </c>
      <c r="M275" s="163">
        <v>44066</v>
      </c>
      <c r="N275" s="163">
        <v>44067</v>
      </c>
      <c r="O275" s="163">
        <v>44068</v>
      </c>
      <c r="P275" s="163">
        <v>44069</v>
      </c>
      <c r="Q275" s="163">
        <v>44070</v>
      </c>
      <c r="R275" s="163">
        <v>44071</v>
      </c>
      <c r="S275" s="163">
        <v>44072</v>
      </c>
      <c r="T275" s="163">
        <v>44073</v>
      </c>
      <c r="U275" s="163">
        <v>44074</v>
      </c>
      <c r="V275" s="163">
        <v>44075</v>
      </c>
      <c r="W275" s="163">
        <v>44076</v>
      </c>
      <c r="X275" s="163">
        <v>44077</v>
      </c>
      <c r="Y275" s="163">
        <v>44078</v>
      </c>
      <c r="Z275"/>
      <c r="AA275"/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0.85</v>
      </c>
      <c r="F276" s="165">
        <v>0.85</v>
      </c>
      <c r="G276" s="165">
        <v>0.85</v>
      </c>
      <c r="H276" s="165">
        <v>0.85</v>
      </c>
      <c r="I276" s="165">
        <v>0.86</v>
      </c>
      <c r="J276" s="165">
        <v>0.86</v>
      </c>
      <c r="K276" s="165">
        <v>0.85</v>
      </c>
      <c r="L276" s="165">
        <v>0.85</v>
      </c>
      <c r="M276" s="165">
        <v>0.84</v>
      </c>
      <c r="N276" s="165">
        <v>0.84</v>
      </c>
      <c r="O276" s="165">
        <v>0.84</v>
      </c>
      <c r="P276" s="165">
        <v>0.83</v>
      </c>
      <c r="Q276" s="165">
        <v>0.83</v>
      </c>
      <c r="R276" s="165">
        <v>0.83</v>
      </c>
      <c r="S276" s="165">
        <v>0.83</v>
      </c>
      <c r="T276" s="165">
        <v>0.84</v>
      </c>
      <c r="U276" s="165">
        <v>0.83</v>
      </c>
      <c r="V276" s="165">
        <v>0.82</v>
      </c>
      <c r="W276" s="165">
        <v>0.82</v>
      </c>
      <c r="X276" s="165">
        <v>0.82</v>
      </c>
      <c r="Y276" s="165">
        <v>0.82</v>
      </c>
      <c r="Z276"/>
      <c r="AA276"/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0.59</v>
      </c>
      <c r="F277" s="167">
        <v>0.57999999999999996</v>
      </c>
      <c r="G277" s="167">
        <v>0.57999999999999996</v>
      </c>
      <c r="H277" s="167">
        <v>0.57999999999999996</v>
      </c>
      <c r="I277" s="167">
        <v>0.56999999999999995</v>
      </c>
      <c r="J277" s="167">
        <v>0.56000000000000005</v>
      </c>
      <c r="K277" s="167">
        <v>0.56000000000000005</v>
      </c>
      <c r="L277" s="167">
        <v>0.55000000000000004</v>
      </c>
      <c r="M277" s="167">
        <v>0.54</v>
      </c>
      <c r="N277" s="167">
        <v>0.53</v>
      </c>
      <c r="O277" s="167">
        <v>0.52</v>
      </c>
      <c r="P277" s="167">
        <v>0.52</v>
      </c>
      <c r="Q277" s="167">
        <v>0.52</v>
      </c>
      <c r="R277" s="167">
        <v>0.52</v>
      </c>
      <c r="S277" s="167">
        <v>0.53</v>
      </c>
      <c r="T277" s="167">
        <v>0.53</v>
      </c>
      <c r="U277" s="167">
        <v>0.54</v>
      </c>
      <c r="V277" s="167">
        <v>0.55000000000000004</v>
      </c>
      <c r="W277" s="167">
        <v>0.56000000000000005</v>
      </c>
      <c r="X277" s="167">
        <v>0.56000000000000005</v>
      </c>
      <c r="Y277" s="167">
        <v>0.56000000000000005</v>
      </c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0.28999999999999998</v>
      </c>
      <c r="F278" s="167">
        <v>0.31</v>
      </c>
      <c r="G278" s="167">
        <v>0.32</v>
      </c>
      <c r="H278" s="167">
        <v>0.33</v>
      </c>
      <c r="I278" s="167">
        <v>0.33</v>
      </c>
      <c r="J278" s="167">
        <v>0.35</v>
      </c>
      <c r="K278" s="167">
        <v>0.37</v>
      </c>
      <c r="L278" s="167">
        <v>0.37</v>
      </c>
      <c r="M278" s="167">
        <v>0.37</v>
      </c>
      <c r="N278" s="167">
        <v>0.37</v>
      </c>
      <c r="O278" s="167">
        <v>0.39</v>
      </c>
      <c r="P278" s="167">
        <v>0.41</v>
      </c>
      <c r="Q278" s="167">
        <v>0.4</v>
      </c>
      <c r="R278" s="167">
        <v>0.4</v>
      </c>
      <c r="S278" s="167">
        <v>0.4</v>
      </c>
      <c r="T278" s="167">
        <v>0.4</v>
      </c>
      <c r="U278" s="167">
        <v>0.4</v>
      </c>
      <c r="V278" s="167">
        <v>0.39</v>
      </c>
      <c r="W278" s="167">
        <v>0.39</v>
      </c>
      <c r="X278" s="167">
        <v>0.39</v>
      </c>
      <c r="Y278" s="167">
        <v>0.4</v>
      </c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0.24</v>
      </c>
      <c r="F279" s="169">
        <v>0.22</v>
      </c>
      <c r="G279" s="169">
        <v>0.22</v>
      </c>
      <c r="H279" s="169">
        <v>0.22</v>
      </c>
      <c r="I279" s="169">
        <v>0.22</v>
      </c>
      <c r="J279" s="169">
        <v>0.22</v>
      </c>
      <c r="K279" s="169">
        <v>0.24</v>
      </c>
      <c r="L279" s="169">
        <v>0.25</v>
      </c>
      <c r="M279" s="169">
        <v>0.25</v>
      </c>
      <c r="N279" s="169">
        <v>0.24</v>
      </c>
      <c r="O279" s="169">
        <v>0.23</v>
      </c>
      <c r="P279" s="169">
        <v>0.23</v>
      </c>
      <c r="Q279" s="169">
        <v>0.24</v>
      </c>
      <c r="R279" s="169">
        <v>0.23</v>
      </c>
      <c r="S279" s="169">
        <v>0.23</v>
      </c>
      <c r="T279" s="169">
        <v>0.21</v>
      </c>
      <c r="U279" s="169">
        <v>0.22</v>
      </c>
      <c r="V279" s="169">
        <v>0.24</v>
      </c>
      <c r="W279" s="169">
        <v>0.24</v>
      </c>
      <c r="X279" s="169">
        <v>0.22</v>
      </c>
      <c r="Y279" s="169">
        <v>0.21</v>
      </c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0.55000000000000004</v>
      </c>
      <c r="F280" s="171">
        <v>0.55000000000000004</v>
      </c>
      <c r="G280" s="171">
        <v>0.54</v>
      </c>
      <c r="H280" s="171">
        <v>0.53</v>
      </c>
      <c r="I280" s="171">
        <v>0.51</v>
      </c>
      <c r="J280" s="171">
        <v>0.51</v>
      </c>
      <c r="K280" s="171">
        <v>0.52</v>
      </c>
      <c r="L280" s="171">
        <v>0.53</v>
      </c>
      <c r="M280" s="171">
        <v>0.55000000000000004</v>
      </c>
      <c r="N280" s="171">
        <v>0.56000000000000005</v>
      </c>
      <c r="O280" s="171">
        <v>0.57999999999999996</v>
      </c>
      <c r="P280" s="171">
        <v>0.59</v>
      </c>
      <c r="Q280" s="171">
        <v>0.6</v>
      </c>
      <c r="R280" s="171">
        <v>0.6</v>
      </c>
      <c r="S280" s="171">
        <v>0.6</v>
      </c>
      <c r="T280" s="171">
        <v>0.6</v>
      </c>
      <c r="U280" s="171">
        <v>0.6</v>
      </c>
      <c r="V280" s="171">
        <v>0.6</v>
      </c>
      <c r="W280" s="171">
        <v>0.61</v>
      </c>
      <c r="X280" s="171">
        <v>0.6</v>
      </c>
      <c r="Y280" s="171">
        <v>0.59</v>
      </c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0.46</v>
      </c>
      <c r="F281" s="171">
        <v>0.06</v>
      </c>
      <c r="G281" s="171">
        <v>0.47</v>
      </c>
      <c r="H281" s="171">
        <v>0.46</v>
      </c>
      <c r="I281" s="171">
        <v>0.45</v>
      </c>
      <c r="J281" s="171">
        <v>0.44</v>
      </c>
      <c r="K281" s="171">
        <v>0.43</v>
      </c>
      <c r="L281" s="171">
        <v>0.43</v>
      </c>
      <c r="M281" s="171">
        <v>0.43</v>
      </c>
      <c r="N281" s="171">
        <v>0.43</v>
      </c>
      <c r="O281" s="171">
        <v>0.43</v>
      </c>
      <c r="P281" s="171">
        <v>0.44</v>
      </c>
      <c r="Q281" s="171">
        <v>0.44</v>
      </c>
      <c r="R281" s="171">
        <v>0.45</v>
      </c>
      <c r="S281" s="171">
        <v>0.45</v>
      </c>
      <c r="T281" s="171">
        <v>0.46</v>
      </c>
      <c r="U281" s="171">
        <v>0.47</v>
      </c>
      <c r="V281" s="171">
        <v>0.49</v>
      </c>
      <c r="W281" s="171">
        <v>0.49</v>
      </c>
      <c r="X281" s="171">
        <v>0.5</v>
      </c>
      <c r="Y281" s="171">
        <v>0.5</v>
      </c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0.43</v>
      </c>
      <c r="F282" s="171">
        <v>0.43</v>
      </c>
      <c r="G282" s="171">
        <v>0.36</v>
      </c>
      <c r="H282" s="171">
        <v>0.28999999999999998</v>
      </c>
      <c r="I282" s="171">
        <v>0.28999999999999998</v>
      </c>
      <c r="J282" s="171">
        <v>0.28999999999999998</v>
      </c>
      <c r="K282" s="171">
        <v>0.28999999999999998</v>
      </c>
      <c r="L282" s="171">
        <v>0.28999999999999998</v>
      </c>
      <c r="M282" s="171">
        <v>0.36</v>
      </c>
      <c r="N282" s="171">
        <v>0.43</v>
      </c>
      <c r="O282" s="171">
        <v>0.5</v>
      </c>
      <c r="P282" s="171">
        <v>0.5</v>
      </c>
      <c r="Q282" s="171">
        <v>0.5</v>
      </c>
      <c r="R282" s="171">
        <v>0.43</v>
      </c>
      <c r="S282" s="171">
        <v>0.36</v>
      </c>
      <c r="T282" s="171">
        <v>0.28999999999999998</v>
      </c>
      <c r="U282" s="171">
        <v>0.28999999999999998</v>
      </c>
      <c r="V282" s="171">
        <v>0.28999999999999998</v>
      </c>
      <c r="W282" s="171">
        <v>0.28999999999999998</v>
      </c>
      <c r="X282" s="171">
        <v>0.28999999999999998</v>
      </c>
      <c r="Y282" s="171">
        <v>0.36</v>
      </c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0.45</v>
      </c>
      <c r="F283" s="171">
        <v>0.45</v>
      </c>
      <c r="G283" s="171">
        <v>0.45</v>
      </c>
      <c r="H283" s="171">
        <v>0.45</v>
      </c>
      <c r="I283" s="171">
        <v>0.4</v>
      </c>
      <c r="J283" s="171">
        <v>0.38</v>
      </c>
      <c r="K283" s="171">
        <v>0.4</v>
      </c>
      <c r="L283" s="171">
        <v>0.4</v>
      </c>
      <c r="M283" s="171">
        <v>0.45</v>
      </c>
      <c r="N283" s="171">
        <v>0.5</v>
      </c>
      <c r="O283" s="171">
        <v>0.45</v>
      </c>
      <c r="P283" s="171">
        <v>0.43</v>
      </c>
      <c r="Q283" s="171">
        <v>0.38</v>
      </c>
      <c r="R283" s="171">
        <v>0.28999999999999998</v>
      </c>
      <c r="S283" s="171">
        <v>0.19</v>
      </c>
      <c r="T283" s="171">
        <v>0.14000000000000001</v>
      </c>
      <c r="U283" s="171">
        <v>0.05</v>
      </c>
      <c r="V283" s="171">
        <v>0.05</v>
      </c>
      <c r="W283" s="171">
        <v>0.05</v>
      </c>
      <c r="X283" s="171">
        <v>0.05</v>
      </c>
      <c r="Y283" s="171">
        <v>0.14000000000000001</v>
      </c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0.63</v>
      </c>
      <c r="F284" s="173">
        <v>0.64</v>
      </c>
      <c r="G284" s="173">
        <v>0.64</v>
      </c>
      <c r="H284" s="173">
        <v>0.64</v>
      </c>
      <c r="I284" s="173">
        <v>0.63</v>
      </c>
      <c r="J284" s="173">
        <v>0.63</v>
      </c>
      <c r="K284" s="173">
        <v>0.62</v>
      </c>
      <c r="L284" s="173">
        <v>0.61</v>
      </c>
      <c r="M284" s="173">
        <v>0.6</v>
      </c>
      <c r="N284" s="173">
        <v>0.59</v>
      </c>
      <c r="O284" s="173">
        <v>0.59</v>
      </c>
      <c r="P284" s="173">
        <v>0.57999999999999996</v>
      </c>
      <c r="Q284" s="173">
        <v>0.57999999999999996</v>
      </c>
      <c r="R284" s="173">
        <v>0.56999999999999995</v>
      </c>
      <c r="S284" s="173">
        <v>0.56999999999999995</v>
      </c>
      <c r="T284" s="173">
        <v>0.56999999999999995</v>
      </c>
      <c r="U284" s="173">
        <v>0.56999999999999995</v>
      </c>
      <c r="V284" s="173">
        <v>0.57999999999999996</v>
      </c>
      <c r="W284" s="173">
        <v>0.6</v>
      </c>
      <c r="X284" s="173">
        <v>0.61</v>
      </c>
      <c r="Y284" s="173">
        <v>0.62</v>
      </c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0.34</v>
      </c>
      <c r="F285" s="175">
        <v>0.34</v>
      </c>
      <c r="G285" s="175">
        <v>0.34</v>
      </c>
      <c r="H285" s="175">
        <v>0.33</v>
      </c>
      <c r="I285" s="175">
        <v>0.33</v>
      </c>
      <c r="J285" s="175">
        <v>0.33</v>
      </c>
      <c r="K285" s="175">
        <v>0.32</v>
      </c>
      <c r="L285" s="175">
        <v>0.32</v>
      </c>
      <c r="M285" s="175">
        <v>0.31</v>
      </c>
      <c r="N285" s="175">
        <v>0.28999999999999998</v>
      </c>
      <c r="O285" s="175">
        <v>0.28000000000000003</v>
      </c>
      <c r="P285" s="175">
        <v>0.28000000000000003</v>
      </c>
      <c r="Q285" s="175">
        <v>0.28000000000000003</v>
      </c>
      <c r="R285" s="175">
        <v>0.27</v>
      </c>
      <c r="S285" s="175">
        <v>0.27</v>
      </c>
      <c r="T285" s="175">
        <v>0.27</v>
      </c>
      <c r="U285" s="175">
        <v>0.28000000000000003</v>
      </c>
      <c r="V285" s="175">
        <v>0.28000000000000003</v>
      </c>
      <c r="W285" s="175">
        <v>0.28000000000000003</v>
      </c>
      <c r="X285" s="175">
        <v>0.28000000000000003</v>
      </c>
      <c r="Y285" s="175">
        <v>0.28999999999999998</v>
      </c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0.42</v>
      </c>
      <c r="F286" s="175">
        <v>0.44</v>
      </c>
      <c r="G286" s="175">
        <v>0.44</v>
      </c>
      <c r="H286" s="175">
        <v>0.38</v>
      </c>
      <c r="I286" s="175">
        <v>0.32</v>
      </c>
      <c r="J286" s="175">
        <v>0.26</v>
      </c>
      <c r="K286" s="175">
        <v>0.19</v>
      </c>
      <c r="L286" s="175">
        <v>0.12</v>
      </c>
      <c r="M286" s="175">
        <v>0.08</v>
      </c>
      <c r="N286" s="175">
        <v>0.08</v>
      </c>
      <c r="O286" s="175">
        <v>0.1</v>
      </c>
      <c r="P286" s="175">
        <v>0.13</v>
      </c>
      <c r="Q286" s="175">
        <v>0.13</v>
      </c>
      <c r="R286" s="175">
        <v>0.17</v>
      </c>
      <c r="S286" s="175">
        <v>0.18</v>
      </c>
      <c r="T286" s="175">
        <v>0.19</v>
      </c>
      <c r="U286" s="175">
        <v>0.19</v>
      </c>
      <c r="V286" s="175">
        <v>0.18</v>
      </c>
      <c r="W286" s="175">
        <v>0.17</v>
      </c>
      <c r="X286" s="175">
        <v>0.18</v>
      </c>
      <c r="Y286" s="175">
        <v>0.16</v>
      </c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0.21</v>
      </c>
      <c r="F287" s="177">
        <v>0.24</v>
      </c>
      <c r="G287" s="177">
        <v>0.28000000000000003</v>
      </c>
      <c r="H287" s="177">
        <v>0.28999999999999998</v>
      </c>
      <c r="I287" s="177">
        <v>0.28999999999999998</v>
      </c>
      <c r="J287" s="177">
        <v>0.28999999999999998</v>
      </c>
      <c r="K287" s="177">
        <v>0.27</v>
      </c>
      <c r="L287" s="177">
        <v>0.25</v>
      </c>
      <c r="M287" s="177">
        <v>0.2</v>
      </c>
      <c r="N287" s="177">
        <v>0.14000000000000001</v>
      </c>
      <c r="O287" s="177">
        <v>0.15</v>
      </c>
      <c r="P287" s="177">
        <v>0.15</v>
      </c>
      <c r="Q287" s="177">
        <v>0.15</v>
      </c>
      <c r="R287" s="177">
        <v>0.13</v>
      </c>
      <c r="S287" s="177">
        <v>0.12</v>
      </c>
      <c r="T287" s="177">
        <v>0.12</v>
      </c>
      <c r="U287" s="177">
        <v>0.13</v>
      </c>
      <c r="V287" s="177">
        <v>0.13</v>
      </c>
      <c r="W287" s="177">
        <v>0.13</v>
      </c>
      <c r="X287" s="177">
        <v>0.13</v>
      </c>
      <c r="Y287" s="177">
        <v>0.16</v>
      </c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0.62</v>
      </c>
      <c r="F288" s="179">
        <v>0.63</v>
      </c>
      <c r="G288" s="179">
        <v>0.64</v>
      </c>
      <c r="H288" s="179">
        <v>0.63</v>
      </c>
      <c r="I288" s="179">
        <v>0.62</v>
      </c>
      <c r="J288" s="179">
        <v>0.62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0.61</v>
      </c>
      <c r="S288" s="179">
        <v>0.61</v>
      </c>
      <c r="T288" s="179">
        <v>0.61</v>
      </c>
      <c r="U288" s="179">
        <v>0.61</v>
      </c>
      <c r="V288" s="179">
        <v>0.61</v>
      </c>
      <c r="W288" s="179">
        <v>0.61</v>
      </c>
      <c r="X288" s="179">
        <v>0.62</v>
      </c>
      <c r="Y288" s="179">
        <v>0.62</v>
      </c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0.45</v>
      </c>
      <c r="F289" s="179">
        <v>0.46</v>
      </c>
      <c r="G289" s="179">
        <v>0.46</v>
      </c>
      <c r="H289" s="179">
        <v>0.47</v>
      </c>
      <c r="I289" s="179">
        <v>0.47</v>
      </c>
      <c r="J289" s="179">
        <v>0.47</v>
      </c>
      <c r="K289" s="179">
        <v>0.46</v>
      </c>
      <c r="L289" s="179">
        <v>0.45</v>
      </c>
      <c r="M289" s="179">
        <v>0.45</v>
      </c>
      <c r="N289" s="179">
        <v>0.44</v>
      </c>
      <c r="O289" s="179">
        <v>0.45</v>
      </c>
      <c r="P289" s="179">
        <v>0.46</v>
      </c>
      <c r="Q289" s="179">
        <v>0.47</v>
      </c>
      <c r="R289" s="179">
        <v>0.48</v>
      </c>
      <c r="S289" s="179">
        <v>0.47</v>
      </c>
      <c r="T289" s="179">
        <v>0.48</v>
      </c>
      <c r="U289" s="179">
        <v>0.48</v>
      </c>
      <c r="V289" s="179">
        <v>0.47</v>
      </c>
      <c r="W289" s="179">
        <v>0.47</v>
      </c>
      <c r="X289" s="179">
        <v>0.47</v>
      </c>
      <c r="Y289" s="179">
        <v>0.47</v>
      </c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0.14000000000000001</v>
      </c>
      <c r="F290" s="179">
        <v>0.12</v>
      </c>
      <c r="G290" s="179">
        <v>0.1</v>
      </c>
      <c r="H290" s="179">
        <v>0.1</v>
      </c>
      <c r="I290" s="179">
        <v>0.11</v>
      </c>
      <c r="J290" s="179">
        <v>0.12</v>
      </c>
      <c r="K290" s="179">
        <v>0.13</v>
      </c>
      <c r="L290" s="179">
        <v>0.16</v>
      </c>
      <c r="M290" s="179">
        <v>0.17</v>
      </c>
      <c r="N290" s="179">
        <v>0.19</v>
      </c>
      <c r="O290" s="179">
        <v>0.21</v>
      </c>
      <c r="P290" s="179">
        <v>0.2</v>
      </c>
      <c r="Q290" s="179">
        <v>0.18</v>
      </c>
      <c r="R290" s="179">
        <v>0.17</v>
      </c>
      <c r="S290" s="179">
        <v>0.15</v>
      </c>
      <c r="T290" s="179">
        <v>0.14000000000000001</v>
      </c>
      <c r="U290" s="179">
        <v>0.12</v>
      </c>
      <c r="V290" s="179">
        <v>0.1</v>
      </c>
      <c r="W290" s="179">
        <v>0.09</v>
      </c>
      <c r="X290" s="179">
        <v>0.12</v>
      </c>
      <c r="Y290" s="179">
        <v>0.14000000000000001</v>
      </c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0.48</v>
      </c>
      <c r="F291" s="179">
        <v>0.4</v>
      </c>
      <c r="G291" s="179">
        <v>0.33</v>
      </c>
      <c r="H291" s="179">
        <v>0.23</v>
      </c>
      <c r="I291" s="179">
        <v>0.17</v>
      </c>
      <c r="J291" s="179">
        <v>0.11</v>
      </c>
      <c r="K291" s="179">
        <v>7.0000000000000007E-2</v>
      </c>
      <c r="L291" s="179">
        <v>0.06</v>
      </c>
      <c r="M291" s="179">
        <v>0.05</v>
      </c>
      <c r="N291" s="179">
        <v>0.05</v>
      </c>
      <c r="O291" s="179">
        <v>0.05</v>
      </c>
      <c r="P291" s="179">
        <v>0.05</v>
      </c>
      <c r="Q291" s="179">
        <v>0.06</v>
      </c>
      <c r="R291" s="179">
        <v>0.05</v>
      </c>
      <c r="S291" s="179">
        <v>0.05</v>
      </c>
      <c r="T291" s="179">
        <v>0.06</v>
      </c>
      <c r="U291" s="179">
        <v>0.08</v>
      </c>
      <c r="V291" s="179">
        <v>0.11</v>
      </c>
      <c r="W291" s="179">
        <v>0.11</v>
      </c>
      <c r="X291" s="179">
        <v>0.1</v>
      </c>
      <c r="Y291" s="179">
        <v>0.09</v>
      </c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0.74</v>
      </c>
      <c r="F292" s="181">
        <v>0.74</v>
      </c>
      <c r="G292" s="181">
        <v>0.74</v>
      </c>
      <c r="H292" s="181">
        <v>0.74</v>
      </c>
      <c r="I292" s="181">
        <v>0.74</v>
      </c>
      <c r="J292" s="181">
        <v>0.74</v>
      </c>
      <c r="K292" s="181">
        <v>0.73</v>
      </c>
      <c r="L292" s="181">
        <v>0.73</v>
      </c>
      <c r="M292" s="181">
        <v>0.73</v>
      </c>
      <c r="N292" s="181">
        <v>0.73</v>
      </c>
      <c r="O292" s="181">
        <v>0.73</v>
      </c>
      <c r="P292" s="181">
        <v>0.73</v>
      </c>
      <c r="Q292" s="181">
        <v>0.72</v>
      </c>
      <c r="R292" s="181">
        <v>0.72</v>
      </c>
      <c r="S292" s="181">
        <v>0.73</v>
      </c>
      <c r="T292" s="181">
        <v>0.73</v>
      </c>
      <c r="U292" s="181">
        <v>0.72</v>
      </c>
      <c r="V292" s="181">
        <v>0.72</v>
      </c>
      <c r="W292" s="181">
        <v>0.72</v>
      </c>
      <c r="X292" s="181">
        <v>0.72</v>
      </c>
      <c r="Y292" s="181">
        <v>0.73</v>
      </c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0.5</v>
      </c>
      <c r="F293" s="183">
        <v>0.5</v>
      </c>
      <c r="G293" s="183">
        <v>0.51</v>
      </c>
      <c r="H293" s="183">
        <v>0.5</v>
      </c>
      <c r="I293" s="183">
        <v>0.5</v>
      </c>
      <c r="J293" s="183">
        <v>0.49</v>
      </c>
      <c r="K293" s="183">
        <v>0.48</v>
      </c>
      <c r="L293" s="183">
        <v>0.48</v>
      </c>
      <c r="M293" s="183">
        <v>0.47</v>
      </c>
      <c r="N293" s="183">
        <v>0.46</v>
      </c>
      <c r="O293" s="183">
        <v>0.46</v>
      </c>
      <c r="P293" s="183">
        <v>0.46</v>
      </c>
      <c r="Q293" s="183">
        <v>0.46</v>
      </c>
      <c r="R293" s="183">
        <v>0.46</v>
      </c>
      <c r="S293" s="183">
        <v>0.46</v>
      </c>
      <c r="T293" s="183">
        <v>0.47</v>
      </c>
      <c r="U293" s="183">
        <v>0.47</v>
      </c>
      <c r="V293" s="183">
        <v>0.48</v>
      </c>
      <c r="W293" s="183">
        <v>0.49</v>
      </c>
      <c r="X293" s="183">
        <v>0.49</v>
      </c>
      <c r="Y293" s="183">
        <v>0.49</v>
      </c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0.28000000000000003</v>
      </c>
      <c r="F294" s="183">
        <v>0.28999999999999998</v>
      </c>
      <c r="G294" s="183">
        <v>0.28000000000000003</v>
      </c>
      <c r="H294" s="183">
        <v>0.27</v>
      </c>
      <c r="I294" s="183">
        <v>0.26</v>
      </c>
      <c r="J294" s="183">
        <v>0.26</v>
      </c>
      <c r="K294" s="183">
        <v>0.25</v>
      </c>
      <c r="L294" s="183">
        <v>0.24</v>
      </c>
      <c r="M294" s="183">
        <v>0.24</v>
      </c>
      <c r="N294" s="183">
        <v>0.24</v>
      </c>
      <c r="O294" s="183">
        <v>0.27</v>
      </c>
      <c r="P294" s="183">
        <v>0.28000000000000003</v>
      </c>
      <c r="Q294" s="183">
        <v>0.27</v>
      </c>
      <c r="R294" s="183">
        <v>0.27</v>
      </c>
      <c r="S294" s="183">
        <v>0.27</v>
      </c>
      <c r="T294" s="183">
        <v>0.26</v>
      </c>
      <c r="U294" s="183">
        <v>0.27</v>
      </c>
      <c r="V294" s="183">
        <v>0.25</v>
      </c>
      <c r="W294" s="183">
        <v>0.24</v>
      </c>
      <c r="X294" s="183">
        <v>0.26</v>
      </c>
      <c r="Y294" s="183">
        <v>0.27</v>
      </c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0.3</v>
      </c>
      <c r="F295" s="185">
        <v>0.28000000000000003</v>
      </c>
      <c r="G295" s="185">
        <v>0.28000000000000003</v>
      </c>
      <c r="H295" s="185">
        <v>0.26</v>
      </c>
      <c r="I295" s="185">
        <v>0.25</v>
      </c>
      <c r="J295" s="185">
        <v>0.23</v>
      </c>
      <c r="K295" s="185">
        <v>0.23</v>
      </c>
      <c r="L295" s="185">
        <v>0.22</v>
      </c>
      <c r="M295" s="185">
        <v>0.21</v>
      </c>
      <c r="N295" s="185">
        <v>0.2</v>
      </c>
      <c r="O295" s="185">
        <v>0.19</v>
      </c>
      <c r="P295" s="185">
        <v>0.19</v>
      </c>
      <c r="Q295" s="185">
        <v>0.19</v>
      </c>
      <c r="R295" s="185">
        <v>0.18</v>
      </c>
      <c r="S295" s="185">
        <v>0.16</v>
      </c>
      <c r="T295" s="185">
        <v>0.16</v>
      </c>
      <c r="U295" s="185">
        <v>0.16</v>
      </c>
      <c r="V295" s="185">
        <v>0.18</v>
      </c>
      <c r="W295" s="185">
        <v>0.17</v>
      </c>
      <c r="X295" s="185">
        <v>0.17</v>
      </c>
      <c r="Y295" s="185">
        <v>0.17</v>
      </c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1095</v>
      </c>
      <c r="F301" s="193">
        <f>F241</f>
        <v>776</v>
      </c>
      <c r="G301" s="193">
        <f>G241</f>
        <v>319</v>
      </c>
      <c r="H301" s="305">
        <f>F301/E301</f>
        <v>0.70867579908675804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1558</v>
      </c>
      <c r="F302" s="193">
        <f>J241</f>
        <v>785</v>
      </c>
      <c r="G302" s="193">
        <f>K241</f>
        <v>773</v>
      </c>
      <c r="H302" s="305">
        <f>F302/E302</f>
        <v>0.50385109114249038</v>
      </c>
      <c r="I302" s="305"/>
    </row>
    <row r="303" spans="1:240" ht="14.65" customHeight="1" x14ac:dyDescent="0.2">
      <c r="D303" s="192" t="s">
        <v>407</v>
      </c>
      <c r="E303" s="193">
        <f>M241</f>
        <v>49</v>
      </c>
      <c r="F303" s="193">
        <f>N241</f>
        <v>15</v>
      </c>
      <c r="G303" s="193">
        <f>O241</f>
        <v>34</v>
      </c>
      <c r="H303" s="305">
        <f>F303/E303</f>
        <v>0.30612244897959184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11</v>
      </c>
      <c r="G304" s="193">
        <f>S241</f>
        <v>58</v>
      </c>
      <c r="H304" s="305">
        <f>F304/E304</f>
        <v>0.15942028985507245</v>
      </c>
      <c r="I304" s="305"/>
    </row>
    <row r="305" spans="1:14" ht="14.65" customHeight="1" x14ac:dyDescent="0.2">
      <c r="D305" s="194" t="s">
        <v>401</v>
      </c>
      <c r="E305" s="158">
        <f>SUM(E301:E304)</f>
        <v>2771</v>
      </c>
      <c r="F305" s="158">
        <f>SUM(F301:F304)</f>
        <v>1587</v>
      </c>
      <c r="G305" s="158">
        <f>SUM(G301:G304)</f>
        <v>1184</v>
      </c>
      <c r="H305" s="307">
        <f>F305/E305</f>
        <v>0.5727174305304944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776</v>
      </c>
      <c r="F308" s="193">
        <f>U241</f>
        <v>59</v>
      </c>
      <c r="G308" s="193">
        <v>76</v>
      </c>
      <c r="H308" s="309">
        <f>E308+F308+G308</f>
        <v>911</v>
      </c>
      <c r="I308" s="309">
        <f>SUM(E308:H308)</f>
        <v>1822</v>
      </c>
      <c r="J308" s="18"/>
    </row>
    <row r="309" spans="1:14" ht="14.65" customHeight="1" x14ac:dyDescent="0.2">
      <c r="D309" s="192" t="s">
        <v>413</v>
      </c>
      <c r="E309" s="193">
        <f>F302</f>
        <v>785</v>
      </c>
      <c r="F309" s="193">
        <f>V241</f>
        <v>372</v>
      </c>
      <c r="G309" s="193">
        <v>151</v>
      </c>
      <c r="H309" s="309">
        <f>E309+F309+G309</f>
        <v>1308</v>
      </c>
      <c r="I309" s="309"/>
    </row>
    <row r="310" spans="1:14" ht="14.65" customHeight="1" x14ac:dyDescent="0.2">
      <c r="D310" s="192" t="s">
        <v>407</v>
      </c>
      <c r="E310" s="193">
        <f>F303</f>
        <v>15</v>
      </c>
      <c r="F310" s="193">
        <f>W241</f>
        <v>7</v>
      </c>
      <c r="G310" s="196">
        <v>0</v>
      </c>
      <c r="H310" s="309">
        <f>E310+F310+G310</f>
        <v>22</v>
      </c>
      <c r="I310" s="309"/>
    </row>
    <row r="311" spans="1:14" ht="14.65" customHeight="1" x14ac:dyDescent="0.2">
      <c r="D311" s="192" t="s">
        <v>414</v>
      </c>
      <c r="E311" s="193">
        <f>F304</f>
        <v>11</v>
      </c>
      <c r="F311" s="193">
        <f>X241</f>
        <v>11</v>
      </c>
      <c r="G311" s="196">
        <v>1</v>
      </c>
      <c r="H311" s="309">
        <f>E311+F311+G311</f>
        <v>23</v>
      </c>
      <c r="I311" s="309"/>
    </row>
    <row r="312" spans="1:14" ht="14.65" customHeight="1" x14ac:dyDescent="0.2">
      <c r="D312" s="194" t="s">
        <v>401</v>
      </c>
      <c r="E312" s="197">
        <f>SUM(E308:E311)</f>
        <v>1587</v>
      </c>
      <c r="F312" s="197">
        <f>SUM(F308:F311)</f>
        <v>449</v>
      </c>
      <c r="G312" s="197">
        <f>SUM(G308:G311)</f>
        <v>228</v>
      </c>
      <c r="H312" s="310">
        <f>H308+H309+H310+H311</f>
        <v>2264</v>
      </c>
      <c r="I312" s="310">
        <f>F312+G312+H312</f>
        <v>2941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481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467</v>
      </c>
      <c r="F319" s="203">
        <v>390</v>
      </c>
      <c r="G319" s="203">
        <f>SUM(E319:F319)</f>
        <v>857</v>
      </c>
      <c r="H319" s="204">
        <v>28</v>
      </c>
      <c r="I319" s="204">
        <v>48</v>
      </c>
      <c r="J319" s="204">
        <f>SUM(H319:I319)</f>
        <v>76</v>
      </c>
      <c r="K319" s="205">
        <f>M319-L319</f>
        <v>495</v>
      </c>
      <c r="L319" s="205">
        <f>F319+I319</f>
        <v>438</v>
      </c>
      <c r="M319" s="206">
        <f>H308+H310</f>
        <v>933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695</v>
      </c>
      <c r="F320" s="203">
        <v>484</v>
      </c>
      <c r="G320" s="203">
        <f>SUM(E320:F320)</f>
        <v>1179</v>
      </c>
      <c r="H320" s="204">
        <v>50</v>
      </c>
      <c r="I320" s="204">
        <v>102</v>
      </c>
      <c r="J320" s="204">
        <f>SUM(H320:I320)</f>
        <v>152</v>
      </c>
      <c r="K320" s="205">
        <f>M320-L320</f>
        <v>745</v>
      </c>
      <c r="L320" s="205">
        <f>F320+I320</f>
        <v>586</v>
      </c>
      <c r="M320" s="206">
        <f>H309+H311</f>
        <v>1331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1162</v>
      </c>
      <c r="F321" s="208">
        <f>SUM(F319:F320)</f>
        <v>874</v>
      </c>
      <c r="G321" s="208">
        <f>SUM(E321:F321)</f>
        <v>2036</v>
      </c>
      <c r="H321" s="209">
        <f t="shared" ref="H321:M321" si="8">SUM(H319:H320)</f>
        <v>78</v>
      </c>
      <c r="I321" s="209">
        <f t="shared" si="8"/>
        <v>150</v>
      </c>
      <c r="J321" s="209">
        <f t="shared" si="8"/>
        <v>228</v>
      </c>
      <c r="K321" s="210">
        <f t="shared" si="8"/>
        <v>1240</v>
      </c>
      <c r="L321" s="210">
        <f t="shared" si="8"/>
        <v>1024</v>
      </c>
      <c r="M321" s="211">
        <f t="shared" si="8"/>
        <v>2264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44058</v>
      </c>
      <c r="F325" s="213">
        <v>44059</v>
      </c>
      <c r="G325" s="213">
        <v>44060</v>
      </c>
      <c r="H325" s="213">
        <v>44061</v>
      </c>
      <c r="I325" s="213">
        <v>44062</v>
      </c>
      <c r="J325" s="213">
        <v>44063</v>
      </c>
      <c r="K325" s="213">
        <v>44064</v>
      </c>
      <c r="L325" s="213">
        <v>44065</v>
      </c>
      <c r="M325" s="213">
        <v>44066</v>
      </c>
      <c r="N325" s="213">
        <v>44067</v>
      </c>
      <c r="O325" s="213">
        <v>44068</v>
      </c>
      <c r="P325" s="213">
        <v>44069</v>
      </c>
      <c r="Q325" s="213">
        <v>44070</v>
      </c>
      <c r="R325" s="213">
        <v>44071</v>
      </c>
      <c r="S325" s="213">
        <v>44072</v>
      </c>
      <c r="T325" s="213">
        <v>44073</v>
      </c>
      <c r="U325" s="213">
        <v>44074</v>
      </c>
      <c r="V325" s="213">
        <v>44075</v>
      </c>
      <c r="W325" s="213">
        <v>44076</v>
      </c>
      <c r="X325" s="213">
        <v>44077</v>
      </c>
      <c r="Y325" s="213">
        <v>44078</v>
      </c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1019</v>
      </c>
      <c r="F326" s="215">
        <v>997</v>
      </c>
      <c r="G326" s="215">
        <v>979</v>
      </c>
      <c r="H326" s="215">
        <v>987</v>
      </c>
      <c r="I326" s="215">
        <v>974</v>
      </c>
      <c r="J326" s="215">
        <v>982</v>
      </c>
      <c r="K326" s="215">
        <v>962</v>
      </c>
      <c r="L326" s="215">
        <v>965</v>
      </c>
      <c r="M326" s="215">
        <v>958</v>
      </c>
      <c r="N326" s="215">
        <v>998</v>
      </c>
      <c r="O326" s="215">
        <v>998</v>
      </c>
      <c r="P326" s="215">
        <v>993</v>
      </c>
      <c r="Q326" s="215">
        <v>977</v>
      </c>
      <c r="R326" s="215">
        <v>969</v>
      </c>
      <c r="S326" s="215">
        <v>1037</v>
      </c>
      <c r="T326" s="215">
        <v>969</v>
      </c>
      <c r="U326" s="215">
        <v>954</v>
      </c>
      <c r="V326" s="215">
        <v>945</v>
      </c>
      <c r="W326" s="215">
        <v>975</v>
      </c>
      <c r="X326" s="215">
        <v>952</v>
      </c>
      <c r="Y326" s="215">
        <v>933</v>
      </c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1177</v>
      </c>
      <c r="F327" s="217">
        <v>1175</v>
      </c>
      <c r="G327" s="217">
        <v>1178</v>
      </c>
      <c r="H327" s="217">
        <v>1089</v>
      </c>
      <c r="I327" s="217">
        <v>1073</v>
      </c>
      <c r="J327" s="217">
        <v>1089</v>
      </c>
      <c r="K327" s="217">
        <v>1114</v>
      </c>
      <c r="L327" s="217">
        <v>1082</v>
      </c>
      <c r="M327" s="217">
        <v>1053</v>
      </c>
      <c r="N327" s="217">
        <v>1074</v>
      </c>
      <c r="O327" s="217">
        <v>1143</v>
      </c>
      <c r="P327" s="217">
        <v>1161</v>
      </c>
      <c r="Q327" s="217">
        <v>1237</v>
      </c>
      <c r="R327" s="217">
        <v>1246</v>
      </c>
      <c r="S327" s="217">
        <v>1164</v>
      </c>
      <c r="T327" s="217">
        <v>1184</v>
      </c>
      <c r="U327" s="217">
        <v>1211</v>
      </c>
      <c r="V327" s="217">
        <v>1267</v>
      </c>
      <c r="W327" s="217">
        <v>1329</v>
      </c>
      <c r="X327" s="217">
        <v>1297</v>
      </c>
      <c r="Y327" s="217">
        <v>1331</v>
      </c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Y328" si="9">SUM(E326:E327)</f>
        <v>2196</v>
      </c>
      <c r="F328" s="219">
        <f t="shared" si="9"/>
        <v>2172</v>
      </c>
      <c r="G328" s="219">
        <f t="shared" si="9"/>
        <v>2157</v>
      </c>
      <c r="H328" s="219">
        <f t="shared" si="9"/>
        <v>2076</v>
      </c>
      <c r="I328" s="219">
        <f t="shared" si="9"/>
        <v>2047</v>
      </c>
      <c r="J328" s="219">
        <f t="shared" si="9"/>
        <v>2071</v>
      </c>
      <c r="K328" s="219">
        <f t="shared" si="9"/>
        <v>2076</v>
      </c>
      <c r="L328" s="219">
        <f t="shared" si="9"/>
        <v>2047</v>
      </c>
      <c r="M328" s="219">
        <f t="shared" si="9"/>
        <v>2011</v>
      </c>
      <c r="N328" s="219">
        <f t="shared" si="9"/>
        <v>2072</v>
      </c>
      <c r="O328" s="219">
        <f t="shared" si="9"/>
        <v>2141</v>
      </c>
      <c r="P328" s="219">
        <f t="shared" si="9"/>
        <v>2154</v>
      </c>
      <c r="Q328" s="219">
        <f t="shared" si="9"/>
        <v>2214</v>
      </c>
      <c r="R328" s="219">
        <f t="shared" si="9"/>
        <v>2215</v>
      </c>
      <c r="S328" s="219">
        <f t="shared" si="9"/>
        <v>2201</v>
      </c>
      <c r="T328" s="219">
        <f t="shared" si="9"/>
        <v>2153</v>
      </c>
      <c r="U328" s="219">
        <f t="shared" si="9"/>
        <v>2165</v>
      </c>
      <c r="V328" s="219">
        <f t="shared" si="9"/>
        <v>2212</v>
      </c>
      <c r="W328" s="219">
        <f t="shared" si="9"/>
        <v>2304</v>
      </c>
      <c r="X328" s="219">
        <f t="shared" si="9"/>
        <v>2249</v>
      </c>
      <c r="Y328" s="219">
        <f t="shared" si="9"/>
        <v>2264</v>
      </c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21" t="s">
        <v>426</v>
      </c>
      <c r="U330" s="321"/>
      <c r="V330" s="321"/>
      <c r="W330" s="32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28" t="s">
        <v>439</v>
      </c>
      <c r="U331" s="328"/>
      <c r="V331" s="329" t="s">
        <v>440</v>
      </c>
      <c r="W331" s="329"/>
    </row>
    <row r="332" spans="1:240" ht="14.65" customHeight="1" x14ac:dyDescent="0.2">
      <c r="C332" s="328" t="s">
        <v>441</v>
      </c>
      <c r="D332" s="330" t="s">
        <v>442</v>
      </c>
      <c r="E332" s="331" t="s">
        <v>443</v>
      </c>
      <c r="F332" s="331"/>
      <c r="G332" s="331"/>
      <c r="H332" s="332">
        <v>2097</v>
      </c>
      <c r="I332" s="332"/>
      <c r="J332" s="333">
        <f>H332/H338</f>
        <v>0.1699076324744774</v>
      </c>
      <c r="K332" s="333"/>
      <c r="L332" s="334">
        <v>636</v>
      </c>
      <c r="M332" s="334"/>
      <c r="N332" s="335">
        <f>L332/L338</f>
        <v>0.16425619834710745</v>
      </c>
      <c r="O332" s="335"/>
      <c r="P332" s="336">
        <v>29</v>
      </c>
      <c r="Q332" s="336"/>
      <c r="R332" s="337">
        <f>P332/P338</f>
        <v>0.26363636363636361</v>
      </c>
      <c r="S332" s="337"/>
      <c r="T332" s="338">
        <f>H332+L332+P332</f>
        <v>2762</v>
      </c>
      <c r="U332" s="338"/>
      <c r="V332" s="339">
        <f>T332/T338</f>
        <v>0.16920909146602953</v>
      </c>
      <c r="W332" s="339"/>
    </row>
    <row r="333" spans="1:240" x14ac:dyDescent="0.2">
      <c r="C333" s="328"/>
      <c r="D333" s="330"/>
      <c r="E333" s="331" t="s">
        <v>444</v>
      </c>
      <c r="F333" s="331"/>
      <c r="G333" s="331"/>
      <c r="H333" s="332">
        <v>491</v>
      </c>
      <c r="I333" s="332"/>
      <c r="J333" s="333">
        <f>H333/H338</f>
        <v>3.9782855290876683E-2</v>
      </c>
      <c r="K333" s="333"/>
      <c r="L333" s="334">
        <v>254</v>
      </c>
      <c r="M333" s="334"/>
      <c r="N333" s="335">
        <f>L333/L338</f>
        <v>6.5599173553719012E-2</v>
      </c>
      <c r="O333" s="335"/>
      <c r="P333" s="336">
        <v>0</v>
      </c>
      <c r="Q333" s="336"/>
      <c r="R333" s="337">
        <f>P333/P338</f>
        <v>0</v>
      </c>
      <c r="S333" s="337"/>
      <c r="T333" s="338">
        <f>H333+L333+P333</f>
        <v>745</v>
      </c>
      <c r="U333" s="338"/>
      <c r="V333" s="339">
        <f>T333/T338</f>
        <v>4.5641119892176681E-2</v>
      </c>
      <c r="W333" s="339"/>
    </row>
    <row r="334" spans="1:240" x14ac:dyDescent="0.2">
      <c r="C334" s="328"/>
      <c r="D334" s="330"/>
      <c r="E334" s="331" t="s">
        <v>445</v>
      </c>
      <c r="F334" s="331"/>
      <c r="G334" s="331"/>
      <c r="H334" s="332">
        <v>2</v>
      </c>
      <c r="I334" s="332"/>
      <c r="J334" s="333">
        <f>H334/H338</f>
        <v>1.6204829039053638E-4</v>
      </c>
      <c r="K334" s="333"/>
      <c r="L334" s="334">
        <v>2</v>
      </c>
      <c r="M334" s="334"/>
      <c r="N334" s="335">
        <f>L334/L338</f>
        <v>5.1652892561983473E-4</v>
      </c>
      <c r="O334" s="335"/>
      <c r="P334" s="336">
        <v>0</v>
      </c>
      <c r="Q334" s="336"/>
      <c r="R334" s="337">
        <f>P334/P338</f>
        <v>0</v>
      </c>
      <c r="S334" s="337"/>
      <c r="T334" s="338">
        <f>H334+L334+P334</f>
        <v>4</v>
      </c>
      <c r="U334" s="338"/>
      <c r="V334" s="339">
        <f>T334/T338</f>
        <v>2.4505299270967347E-4</v>
      </c>
      <c r="W334" s="339"/>
    </row>
    <row r="335" spans="1:240" ht="14.65" customHeight="1" x14ac:dyDescent="0.2">
      <c r="C335" s="328"/>
      <c r="D335" s="330"/>
      <c r="E335" s="331" t="s">
        <v>446</v>
      </c>
      <c r="F335" s="331"/>
      <c r="G335" s="331"/>
      <c r="H335" s="332">
        <v>0</v>
      </c>
      <c r="I335" s="332"/>
      <c r="J335" s="333">
        <f>H335/H338</f>
        <v>0</v>
      </c>
      <c r="K335" s="333"/>
      <c r="L335" s="334">
        <v>1</v>
      </c>
      <c r="M335" s="334"/>
      <c r="N335" s="335">
        <f>L335/L338</f>
        <v>2.5826446280991736E-4</v>
      </c>
      <c r="O335" s="335"/>
      <c r="P335" s="336">
        <v>0</v>
      </c>
      <c r="Q335" s="336"/>
      <c r="R335" s="337">
        <f>P335/P338</f>
        <v>0</v>
      </c>
      <c r="S335" s="337"/>
      <c r="T335" s="338">
        <f>H335+L335+P335</f>
        <v>1</v>
      </c>
      <c r="U335" s="338"/>
      <c r="V335" s="339">
        <f>T335/T338</f>
        <v>6.1263248177418367E-5</v>
      </c>
      <c r="W335" s="339"/>
    </row>
    <row r="336" spans="1:240" ht="14.65" customHeight="1" x14ac:dyDescent="0.2">
      <c r="C336" s="328"/>
      <c r="D336" s="330"/>
      <c r="E336" s="340" t="s">
        <v>401</v>
      </c>
      <c r="F336" s="340"/>
      <c r="G336" s="340"/>
      <c r="H336" s="332">
        <f>SUM(H332:H335)</f>
        <v>2590</v>
      </c>
      <c r="I336" s="332">
        <f>SUM(H336:H336)</f>
        <v>2590</v>
      </c>
      <c r="J336" s="333">
        <f>H336/H338</f>
        <v>0.20985253605574461</v>
      </c>
      <c r="K336" s="333"/>
      <c r="L336" s="334">
        <f>L332+L333+L334+L335</f>
        <v>893</v>
      </c>
      <c r="M336" s="334">
        <f>SUM(L336:L336)</f>
        <v>893</v>
      </c>
      <c r="N336" s="335">
        <f>L336/L338</f>
        <v>0.2306301652892562</v>
      </c>
      <c r="O336" s="335"/>
      <c r="P336" s="336">
        <v>30</v>
      </c>
      <c r="Q336" s="336"/>
      <c r="R336" s="337">
        <f>P336/P338</f>
        <v>0.27272727272727271</v>
      </c>
      <c r="S336" s="337"/>
      <c r="T336" s="338">
        <f>SUM(T332:T335)</f>
        <v>3512</v>
      </c>
      <c r="U336" s="338"/>
      <c r="V336" s="339">
        <f>T336/T338</f>
        <v>0.21515652759909332</v>
      </c>
      <c r="W336" s="339"/>
    </row>
    <row r="337" spans="1:240" ht="14.65" customHeight="1" x14ac:dyDescent="0.2">
      <c r="A337"/>
      <c r="C337" s="328"/>
      <c r="D337" s="330" t="s">
        <v>447</v>
      </c>
      <c r="E337" s="330"/>
      <c r="F337" s="330"/>
      <c r="G337" s="330"/>
      <c r="H337" s="332">
        <v>9752</v>
      </c>
      <c r="I337" s="332"/>
      <c r="J337" s="333">
        <f>H337/H338</f>
        <v>0.79014746394425539</v>
      </c>
      <c r="K337" s="333"/>
      <c r="L337" s="334">
        <v>2979</v>
      </c>
      <c r="M337" s="334"/>
      <c r="N337" s="335">
        <f>L337/L338</f>
        <v>0.76936983471074383</v>
      </c>
      <c r="O337" s="335"/>
      <c r="P337" s="336">
        <v>80</v>
      </c>
      <c r="Q337" s="336"/>
      <c r="R337" s="337">
        <f>P337/P338</f>
        <v>0.72727272727272729</v>
      </c>
      <c r="S337" s="337"/>
      <c r="T337" s="338">
        <f>H337+L337+P337</f>
        <v>12811</v>
      </c>
      <c r="U337" s="338"/>
      <c r="V337" s="339">
        <f>T337/T338</f>
        <v>0.78484347240090668</v>
      </c>
      <c r="W337" s="339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12342</v>
      </c>
      <c r="I338" s="342"/>
      <c r="J338" s="307">
        <f>H338/H338</f>
        <v>1</v>
      </c>
      <c r="K338" s="307"/>
      <c r="L338" s="342">
        <f>L336+L337</f>
        <v>3872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16323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5180</v>
      </c>
      <c r="I339" s="281">
        <f>SUM(I332:I336)</f>
        <v>2590</v>
      </c>
      <c r="J339" s="281"/>
      <c r="K339" s="281"/>
      <c r="L339" s="281">
        <f>SUM(L332:L336)</f>
        <v>1786</v>
      </c>
      <c r="M339" s="281">
        <f>SUM(M332:M336)</f>
        <v>893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44058</v>
      </c>
      <c r="F342" s="225">
        <v>44059</v>
      </c>
      <c r="G342" s="225">
        <v>44060</v>
      </c>
      <c r="H342" s="225">
        <v>44061</v>
      </c>
      <c r="I342" s="225">
        <v>44062</v>
      </c>
      <c r="J342" s="225">
        <v>44063</v>
      </c>
      <c r="K342" s="225">
        <v>44064</v>
      </c>
      <c r="L342" s="225">
        <v>44065</v>
      </c>
      <c r="M342" s="225">
        <v>44066</v>
      </c>
      <c r="N342" s="225">
        <v>44067</v>
      </c>
      <c r="O342" s="225">
        <v>44068</v>
      </c>
      <c r="P342" s="225">
        <v>44069</v>
      </c>
      <c r="Q342" s="225">
        <v>44070</v>
      </c>
      <c r="R342" s="225">
        <v>44071</v>
      </c>
      <c r="S342" s="225">
        <v>44072</v>
      </c>
      <c r="T342" s="225">
        <v>44073</v>
      </c>
      <c r="U342" s="225">
        <v>44074</v>
      </c>
      <c r="V342" s="225">
        <v>44075</v>
      </c>
      <c r="W342" s="226">
        <v>44076</v>
      </c>
      <c r="X342" s="226">
        <v>44077</v>
      </c>
      <c r="Y342" s="226">
        <v>44078</v>
      </c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2704</v>
      </c>
      <c r="F343" s="152">
        <v>2727</v>
      </c>
      <c r="G343" s="152">
        <v>2740</v>
      </c>
      <c r="H343" s="152">
        <v>2773</v>
      </c>
      <c r="I343" s="152">
        <v>2794</v>
      </c>
      <c r="J343" s="152">
        <v>2816</v>
      </c>
      <c r="K343" s="152">
        <v>2848</v>
      </c>
      <c r="L343" s="152">
        <v>2874</v>
      </c>
      <c r="M343" s="152">
        <v>2899</v>
      </c>
      <c r="N343" s="152">
        <v>2925</v>
      </c>
      <c r="O343" s="152">
        <v>3082</v>
      </c>
      <c r="P343" s="152">
        <v>3114</v>
      </c>
      <c r="Q343" s="152">
        <v>3155</v>
      </c>
      <c r="R343" s="152">
        <v>3183</v>
      </c>
      <c r="S343" s="152">
        <v>3213</v>
      </c>
      <c r="T343" s="152">
        <v>3328</v>
      </c>
      <c r="U343" s="152">
        <v>3371</v>
      </c>
      <c r="V343" s="152">
        <v>3402</v>
      </c>
      <c r="W343" s="228">
        <v>3440</v>
      </c>
      <c r="X343" s="228">
        <v>3475</v>
      </c>
      <c r="Y343" s="228">
        <v>3512</v>
      </c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10418</v>
      </c>
      <c r="F344" s="130">
        <v>10496</v>
      </c>
      <c r="G344" s="130">
        <v>10549</v>
      </c>
      <c r="H344" s="130">
        <v>10698</v>
      </c>
      <c r="I344" s="130">
        <v>10808</v>
      </c>
      <c r="J344" s="130">
        <v>10900</v>
      </c>
      <c r="K344" s="130">
        <v>10996</v>
      </c>
      <c r="L344" s="130">
        <v>11086</v>
      </c>
      <c r="M344" s="130">
        <v>11176</v>
      </c>
      <c r="N344" s="130">
        <v>11239</v>
      </c>
      <c r="O344" s="130">
        <v>11422</v>
      </c>
      <c r="P344" s="130">
        <v>11535</v>
      </c>
      <c r="Q344" s="130">
        <v>11618</v>
      </c>
      <c r="R344" s="130">
        <v>11706</v>
      </c>
      <c r="S344" s="130">
        <v>11807</v>
      </c>
      <c r="T344" s="130">
        <v>12341</v>
      </c>
      <c r="U344" s="130">
        <v>12413</v>
      </c>
      <c r="V344" s="130">
        <v>12500</v>
      </c>
      <c r="W344" s="230">
        <v>12614</v>
      </c>
      <c r="X344" s="230">
        <v>12705</v>
      </c>
      <c r="Y344" s="230">
        <v>12808</v>
      </c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Y345" si="10">SUM(E343:E344)</f>
        <v>13122</v>
      </c>
      <c r="F345" s="232">
        <f t="shared" si="10"/>
        <v>13223</v>
      </c>
      <c r="G345" s="232">
        <f t="shared" si="10"/>
        <v>13289</v>
      </c>
      <c r="H345" s="232">
        <f t="shared" si="10"/>
        <v>13471</v>
      </c>
      <c r="I345" s="232">
        <f t="shared" si="10"/>
        <v>13602</v>
      </c>
      <c r="J345" s="232">
        <f t="shared" si="10"/>
        <v>13716</v>
      </c>
      <c r="K345" s="232">
        <f t="shared" si="10"/>
        <v>13844</v>
      </c>
      <c r="L345" s="232">
        <f t="shared" si="10"/>
        <v>13960</v>
      </c>
      <c r="M345" s="232">
        <f t="shared" si="10"/>
        <v>14075</v>
      </c>
      <c r="N345" s="232">
        <f t="shared" si="10"/>
        <v>14164</v>
      </c>
      <c r="O345" s="232">
        <f t="shared" si="10"/>
        <v>14504</v>
      </c>
      <c r="P345" s="232">
        <f t="shared" si="10"/>
        <v>14649</v>
      </c>
      <c r="Q345" s="232">
        <f t="shared" si="10"/>
        <v>14773</v>
      </c>
      <c r="R345" s="232">
        <f t="shared" si="10"/>
        <v>14889</v>
      </c>
      <c r="S345" s="232">
        <f t="shared" si="10"/>
        <v>15020</v>
      </c>
      <c r="T345" s="232">
        <f t="shared" si="10"/>
        <v>15669</v>
      </c>
      <c r="U345" s="232">
        <f t="shared" si="10"/>
        <v>15784</v>
      </c>
      <c r="V345" s="232">
        <f t="shared" si="10"/>
        <v>15902</v>
      </c>
      <c r="W345" s="233">
        <f t="shared" si="10"/>
        <v>16054</v>
      </c>
      <c r="X345" s="233">
        <f t="shared" si="10"/>
        <v>16180</v>
      </c>
      <c r="Y345" s="233">
        <f t="shared" si="10"/>
        <v>16320</v>
      </c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2" spans="4:19" ht="39" customHeight="1" x14ac:dyDescent="0.2">
      <c r="E362" s="358" t="s">
        <v>467</v>
      </c>
      <c r="F362" s="358"/>
      <c r="G362" s="358"/>
      <c r="H362" s="358"/>
      <c r="I362" s="358"/>
    </row>
    <row r="363" spans="4:19" x14ac:dyDescent="0.2">
      <c r="E363" s="359" t="s">
        <v>468</v>
      </c>
      <c r="F363" s="359"/>
      <c r="G363" s="359"/>
      <c r="H363" s="234" t="s">
        <v>439</v>
      </c>
      <c r="I363" s="234" t="s">
        <v>440</v>
      </c>
    </row>
    <row r="364" spans="4:19" x14ac:dyDescent="0.2">
      <c r="E364" s="360" t="s">
        <v>469</v>
      </c>
      <c r="F364" s="360"/>
      <c r="G364" s="360"/>
      <c r="H364" s="235">
        <v>7779</v>
      </c>
      <c r="I364" s="236">
        <f>H364/H372</f>
        <v>0.63028682547399129</v>
      </c>
    </row>
    <row r="365" spans="4:19" x14ac:dyDescent="0.2">
      <c r="E365" s="360" t="s">
        <v>470</v>
      </c>
      <c r="F365" s="360"/>
      <c r="G365" s="360"/>
      <c r="H365" s="235">
        <v>1691</v>
      </c>
      <c r="I365" s="236">
        <f>H365/H372</f>
        <v>0.1370118295251985</v>
      </c>
    </row>
    <row r="366" spans="4:19" x14ac:dyDescent="0.2">
      <c r="E366" s="360" t="s">
        <v>471</v>
      </c>
      <c r="F366" s="360"/>
      <c r="G366" s="360"/>
      <c r="H366" s="235">
        <v>959</v>
      </c>
      <c r="I366" s="236">
        <f>H366/H372</f>
        <v>7.7702155242262191E-2</v>
      </c>
    </row>
    <row r="367" spans="4:19" x14ac:dyDescent="0.2">
      <c r="E367" s="360" t="s">
        <v>472</v>
      </c>
      <c r="F367" s="360"/>
      <c r="G367" s="360"/>
      <c r="H367" s="235">
        <v>724</v>
      </c>
      <c r="I367" s="236">
        <f>H367/H372</f>
        <v>5.8661481121374169E-2</v>
      </c>
    </row>
    <row r="368" spans="4:19" x14ac:dyDescent="0.2">
      <c r="E368" s="360" t="s">
        <v>473</v>
      </c>
      <c r="F368" s="360"/>
      <c r="G368" s="360"/>
      <c r="H368" s="235">
        <v>641</v>
      </c>
      <c r="I368" s="236">
        <f>H368/H372</f>
        <v>5.1936477070166909E-2</v>
      </c>
    </row>
    <row r="369" spans="5:14" x14ac:dyDescent="0.2">
      <c r="E369" s="360" t="s">
        <v>474</v>
      </c>
      <c r="F369" s="360"/>
      <c r="G369" s="360"/>
      <c r="H369" s="235">
        <v>548</v>
      </c>
      <c r="I369" s="236">
        <f>H369/H372</f>
        <v>4.4401231567006968E-2</v>
      </c>
    </row>
    <row r="370" spans="5:14" x14ac:dyDescent="0.2">
      <c r="E370" s="360" t="s">
        <v>475</v>
      </c>
      <c r="F370" s="360"/>
      <c r="G370" s="360"/>
      <c r="H370" s="235">
        <v>0</v>
      </c>
      <c r="I370" s="236">
        <f>H370/H372</f>
        <v>0</v>
      </c>
    </row>
    <row r="371" spans="5:14" x14ac:dyDescent="0.2">
      <c r="E371" s="360" t="s">
        <v>476</v>
      </c>
      <c r="F371" s="360"/>
      <c r="G371" s="360"/>
      <c r="H371" s="235">
        <v>0</v>
      </c>
      <c r="I371" s="236">
        <f>H371/H372</f>
        <v>0</v>
      </c>
    </row>
    <row r="372" spans="5:14" x14ac:dyDescent="0.2">
      <c r="E372" s="359" t="s">
        <v>401</v>
      </c>
      <c r="F372" s="359"/>
      <c r="G372" s="359"/>
      <c r="H372" s="237">
        <f>SUM(H364:H371)</f>
        <v>12342</v>
      </c>
      <c r="I372" s="238">
        <f>SUM(I364:I371)</f>
        <v>1</v>
      </c>
    </row>
    <row r="373" spans="5:14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4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5:14" x14ac:dyDescent="0.2">
      <c r="E375" s="239" t="s">
        <v>482</v>
      </c>
      <c r="F375" s="239"/>
      <c r="G375" s="239"/>
      <c r="H375" s="240"/>
      <c r="I375" s="241"/>
      <c r="J375" s="241"/>
      <c r="K375" s="241"/>
      <c r="L375" s="241"/>
      <c r="M375" s="241"/>
      <c r="N375" s="241"/>
    </row>
  </sheetData>
  <mergeCells count="266">
    <mergeCell ref="E371:G371"/>
    <mergeCell ref="E372:G372"/>
    <mergeCell ref="E362:I362"/>
    <mergeCell ref="E363:G363"/>
    <mergeCell ref="E364:G364"/>
    <mergeCell ref="E365:G365"/>
    <mergeCell ref="E366:G366"/>
    <mergeCell ref="E367:G367"/>
    <mergeCell ref="E368:G368"/>
    <mergeCell ref="E369:G369"/>
    <mergeCell ref="E370:G370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Y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Y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Y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5"/>
  <sheetViews>
    <sheetView topLeftCell="A313" zoomScaleNormal="100" workbookViewId="0">
      <selection activeCell="Z328" sqref="Z328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44079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15</v>
      </c>
      <c r="G10" s="30">
        <f>E10-F10</f>
        <v>5</v>
      </c>
      <c r="H10" s="31">
        <f>F10/E10</f>
        <v>0.75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>
        <v>1</v>
      </c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7</v>
      </c>
      <c r="G13" s="44">
        <f>E13-F13</f>
        <v>1</v>
      </c>
      <c r="H13" s="45">
        <f>F13/E13</f>
        <v>0.875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>
        <v>2</v>
      </c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10</v>
      </c>
      <c r="G15" s="44">
        <f>E15-F15</f>
        <v>0</v>
      </c>
      <c r="H15" s="45">
        <f>F15/E15</f>
        <v>1</v>
      </c>
      <c r="I15" s="44">
        <v>30</v>
      </c>
      <c r="J15" s="43">
        <v>9</v>
      </c>
      <c r="K15" s="44">
        <f>I15-J15</f>
        <v>21</v>
      </c>
      <c r="L15" s="46">
        <f>J15/I15</f>
        <v>0.3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54</v>
      </c>
      <c r="G16" s="44">
        <f>E16-F16</f>
        <v>11</v>
      </c>
      <c r="H16" s="45">
        <f>F16/E16</f>
        <v>0.83076923076923082</v>
      </c>
      <c r="I16" s="44">
        <v>70</v>
      </c>
      <c r="J16" s="43">
        <v>52</v>
      </c>
      <c r="K16" s="44">
        <f>I16-J16</f>
        <v>18</v>
      </c>
      <c r="L16" s="46">
        <f>J16/I16</f>
        <v>0.74285714285714288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3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71</v>
      </c>
      <c r="F18" s="43">
        <v>61</v>
      </c>
      <c r="G18" s="44">
        <f>E18-F18</f>
        <v>10</v>
      </c>
      <c r="H18" s="45">
        <f>F18/E18</f>
        <v>0.85915492957746475</v>
      </c>
      <c r="I18" s="44">
        <v>83</v>
      </c>
      <c r="J18" s="43">
        <v>66</v>
      </c>
      <c r="K18" s="44">
        <f>I18-J18</f>
        <v>17</v>
      </c>
      <c r="L18" s="46">
        <f>J18/I18</f>
        <v>0.79518072289156627</v>
      </c>
      <c r="M18" s="54">
        <v>5</v>
      </c>
      <c r="N18" s="51">
        <v>4</v>
      </c>
      <c r="O18" s="49">
        <f>M18-N18</f>
        <v>1</v>
      </c>
      <c r="P18" s="45">
        <f>N18/M18</f>
        <v>0.8</v>
      </c>
      <c r="Q18" s="54"/>
      <c r="R18" s="43"/>
      <c r="S18" s="44"/>
      <c r="T18" s="46"/>
      <c r="U18" s="51"/>
      <c r="V18" s="51"/>
      <c r="W18" s="51"/>
      <c r="X18" s="52">
        <v>4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10</v>
      </c>
      <c r="N19" s="51">
        <v>5</v>
      </c>
      <c r="O19" s="49">
        <f>M19-N19</f>
        <v>5</v>
      </c>
      <c r="P19" s="45">
        <f>N19/M19</f>
        <v>0.5</v>
      </c>
      <c r="Q19" s="54">
        <v>20</v>
      </c>
      <c r="R19" s="43">
        <v>4</v>
      </c>
      <c r="S19" s="44">
        <f>Q19-R19</f>
        <v>16</v>
      </c>
      <c r="T19" s="46">
        <f>R19/Q19</f>
        <v>0.2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4</v>
      </c>
      <c r="K21" s="44">
        <f>I21-J21</f>
        <v>4</v>
      </c>
      <c r="L21" s="46">
        <f>J21/I21</f>
        <v>0.5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32</v>
      </c>
      <c r="G23" s="44">
        <f>E23-F23</f>
        <v>1</v>
      </c>
      <c r="H23" s="45">
        <f>F23/E23</f>
        <v>0.96969696969696972</v>
      </c>
      <c r="I23" s="44">
        <v>48</v>
      </c>
      <c r="J23" s="43">
        <v>34</v>
      </c>
      <c r="K23" s="44">
        <f>I23-J23</f>
        <v>14</v>
      </c>
      <c r="L23" s="46">
        <f>J23/I23</f>
        <v>0.70833333333333337</v>
      </c>
      <c r="M23" s="54">
        <v>6</v>
      </c>
      <c r="N23" s="51">
        <v>2</v>
      </c>
      <c r="O23" s="49">
        <f>M23-N23</f>
        <v>4</v>
      </c>
      <c r="P23" s="45">
        <f>N23/M23</f>
        <v>0.33333333333333331</v>
      </c>
      <c r="Q23" s="54">
        <v>10</v>
      </c>
      <c r="R23" s="43">
        <v>2</v>
      </c>
      <c r="S23" s="44">
        <f>Q23-R23</f>
        <v>8</v>
      </c>
      <c r="T23" s="46">
        <f>R23/Q23</f>
        <v>0.2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56</v>
      </c>
      <c r="G24" s="44">
        <f>E24-F24</f>
        <v>6</v>
      </c>
      <c r="H24" s="45">
        <f>F24/E24</f>
        <v>0.90322580645161288</v>
      </c>
      <c r="I24" s="55">
        <v>104</v>
      </c>
      <c r="J24" s="56">
        <v>89</v>
      </c>
      <c r="K24" s="44">
        <f>I24-J24</f>
        <v>15</v>
      </c>
      <c r="L24" s="46">
        <f>J24/I24</f>
        <v>0.85576923076923073</v>
      </c>
      <c r="M24" s="54"/>
      <c r="N24" s="43"/>
      <c r="O24" s="49"/>
      <c r="P24" s="45"/>
      <c r="Q24" s="44"/>
      <c r="R24" s="43"/>
      <c r="S24" s="44"/>
      <c r="T24" s="46"/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17</v>
      </c>
      <c r="G26" s="44">
        <f>E26-F26</f>
        <v>5</v>
      </c>
      <c r="H26" s="45">
        <f>F26/E26</f>
        <v>0.77272727272727271</v>
      </c>
      <c r="I26" s="44">
        <v>34</v>
      </c>
      <c r="J26" s="43">
        <v>15</v>
      </c>
      <c r="K26" s="44">
        <f>I26-J26</f>
        <v>19</v>
      </c>
      <c r="L26" s="46">
        <f>J26/I26</f>
        <v>0.44117647058823528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43</v>
      </c>
      <c r="G28" s="44">
        <f>E28-F28</f>
        <v>9</v>
      </c>
      <c r="H28" s="45">
        <f>F28/E28</f>
        <v>0.82692307692307687</v>
      </c>
      <c r="I28" s="44">
        <v>32</v>
      </c>
      <c r="J28" s="43">
        <v>14</v>
      </c>
      <c r="K28" s="44">
        <f>I28-J28</f>
        <v>18</v>
      </c>
      <c r="L28" s="46">
        <f>J28/I28</f>
        <v>0.4375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7</v>
      </c>
      <c r="G29" s="44">
        <f>E29-F29</f>
        <v>3</v>
      </c>
      <c r="H29" s="45">
        <f>F29/E29</f>
        <v>0.7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3</v>
      </c>
      <c r="V30" s="51"/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/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1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7</v>
      </c>
      <c r="G33" s="44">
        <f>E33-F33</f>
        <v>1</v>
      </c>
      <c r="H33" s="45">
        <f>F33/E33</f>
        <v>0.875</v>
      </c>
      <c r="I33" s="44">
        <v>10</v>
      </c>
      <c r="J33" s="43">
        <v>10</v>
      </c>
      <c r="K33" s="44">
        <f>I33-J33</f>
        <v>0</v>
      </c>
      <c r="L33" s="46">
        <f>J33/I33</f>
        <v>1</v>
      </c>
      <c r="M33" s="54"/>
      <c r="N33" s="51"/>
      <c r="O33" s="49"/>
      <c r="P33" s="45"/>
      <c r="Q33" s="54"/>
      <c r="R33" s="43"/>
      <c r="S33" s="44"/>
      <c r="T33" s="46"/>
      <c r="U33" s="51"/>
      <c r="V33" s="51">
        <v>2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113</v>
      </c>
      <c r="G34" s="44">
        <f>E34-F34</f>
        <v>12</v>
      </c>
      <c r="H34" s="45">
        <f>F34/E34</f>
        <v>0.90400000000000003</v>
      </c>
      <c r="I34" s="44">
        <v>212</v>
      </c>
      <c r="J34" s="43">
        <v>80</v>
      </c>
      <c r="K34" s="44">
        <f>I34-J34</f>
        <v>132</v>
      </c>
      <c r="L34" s="46">
        <f>J34/I34</f>
        <v>0.37735849056603776</v>
      </c>
      <c r="M34" s="54"/>
      <c r="N34" s="51"/>
      <c r="O34" s="49"/>
      <c r="P34" s="45"/>
      <c r="Q34" s="54"/>
      <c r="R34" s="43"/>
      <c r="S34" s="44"/>
      <c r="T34" s="46"/>
      <c r="U34" s="51">
        <v>6</v>
      </c>
      <c r="V34" s="51">
        <v>8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/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15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1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7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>
        <v>1</v>
      </c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>
        <v>3</v>
      </c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>
        <v>1</v>
      </c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29</v>
      </c>
      <c r="G49" s="44">
        <f>E49-F49</f>
        <v>1</v>
      </c>
      <c r="H49" s="45">
        <f>F49/E49</f>
        <v>0.96666666666666667</v>
      </c>
      <c r="I49" s="44">
        <v>24</v>
      </c>
      <c r="J49" s="43">
        <v>23</v>
      </c>
      <c r="K49" s="44">
        <f>I49-J49</f>
        <v>1</v>
      </c>
      <c r="L49" s="46">
        <f>J49/I49</f>
        <v>0.95833333333333337</v>
      </c>
      <c r="M49" s="54"/>
      <c r="N49" s="51"/>
      <c r="O49" s="49"/>
      <c r="P49" s="45"/>
      <c r="Q49" s="54"/>
      <c r="R49" s="43"/>
      <c r="S49" s="44"/>
      <c r="T49" s="46"/>
      <c r="U49" s="51"/>
      <c r="V49" s="51">
        <v>1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/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2</v>
      </c>
      <c r="V54" s="51"/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>
        <v>1</v>
      </c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>
        <v>1</v>
      </c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3</v>
      </c>
      <c r="G64" s="44">
        <f>E64-F64</f>
        <v>1</v>
      </c>
      <c r="H64" s="45">
        <f>F64/E64</f>
        <v>0.75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>
        <v>2</v>
      </c>
      <c r="V64" s="51">
        <v>6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5</v>
      </c>
      <c r="G65" s="44">
        <f>E65-F65</f>
        <v>5</v>
      </c>
      <c r="H65" s="45">
        <f>F65/E65</f>
        <v>0.5</v>
      </c>
      <c r="I65" s="44">
        <v>40</v>
      </c>
      <c r="J65" s="43">
        <v>6</v>
      </c>
      <c r="K65" s="44">
        <f>I65-J65</f>
        <v>34</v>
      </c>
      <c r="L65" s="46">
        <f>J65/I65</f>
        <v>0.15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8</v>
      </c>
      <c r="G66" s="44">
        <f>E66-F66</f>
        <v>12</v>
      </c>
      <c r="H66" s="45">
        <f>F66/E66</f>
        <v>0.4</v>
      </c>
      <c r="I66" s="44">
        <v>60</v>
      </c>
      <c r="J66" s="43">
        <v>18</v>
      </c>
      <c r="K66" s="44">
        <f>I66-J66</f>
        <v>42</v>
      </c>
      <c r="L66" s="46">
        <f>J66/I66</f>
        <v>0.3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>
        <v>1</v>
      </c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7</v>
      </c>
      <c r="G70" s="44">
        <f>E70-F70</f>
        <v>3</v>
      </c>
      <c r="H70" s="45">
        <f>F70/E70</f>
        <v>0.7</v>
      </c>
      <c r="I70" s="44">
        <v>20</v>
      </c>
      <c r="J70" s="43">
        <v>4</v>
      </c>
      <c r="K70" s="44">
        <f>I70-J70</f>
        <v>16</v>
      </c>
      <c r="L70" s="46">
        <f>J70/I70</f>
        <v>0.2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4</v>
      </c>
      <c r="G72" s="44">
        <f>E72-F72</f>
        <v>0</v>
      </c>
      <c r="H72" s="45">
        <f>F72/E72</f>
        <v>1</v>
      </c>
      <c r="I72" s="44">
        <v>8</v>
      </c>
      <c r="J72" s="43">
        <v>1</v>
      </c>
      <c r="K72" s="44">
        <f>I72-J72</f>
        <v>7</v>
      </c>
      <c r="L72" s="46">
        <f>J72/I72</f>
        <v>0.125</v>
      </c>
      <c r="M72" s="54"/>
      <c r="N72" s="51"/>
      <c r="O72" s="49"/>
      <c r="P72" s="45"/>
      <c r="Q72" s="54"/>
      <c r="R72" s="43"/>
      <c r="S72" s="44"/>
      <c r="T72" s="46"/>
      <c r="U72" s="51">
        <v>2</v>
      </c>
      <c r="V72" s="51"/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0</v>
      </c>
      <c r="G73" s="44">
        <f>E73-F73</f>
        <v>2</v>
      </c>
      <c r="H73" s="45">
        <f>F73/E73</f>
        <v>0</v>
      </c>
      <c r="I73" s="44">
        <v>4</v>
      </c>
      <c r="J73" s="43">
        <v>1</v>
      </c>
      <c r="K73" s="44">
        <f>I73-J73</f>
        <v>3</v>
      </c>
      <c r="L73" s="46">
        <f>J73/I73</f>
        <v>0.25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4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>
        <v>1</v>
      </c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19</v>
      </c>
      <c r="G79" s="44">
        <f>E79-F79</f>
        <v>1</v>
      </c>
      <c r="H79" s="45">
        <f>F79/E79</f>
        <v>0.95</v>
      </c>
      <c r="I79" s="44">
        <v>20</v>
      </c>
      <c r="J79" s="43">
        <v>8</v>
      </c>
      <c r="K79" s="44">
        <f>I79-J79</f>
        <v>12</v>
      </c>
      <c r="L79" s="46">
        <f>J79/I79</f>
        <v>0.4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3</v>
      </c>
      <c r="G80" s="44">
        <f>E80-F80</f>
        <v>1</v>
      </c>
      <c r="H80" s="45">
        <f>F80/E80</f>
        <v>0.75</v>
      </c>
      <c r="I80" s="44">
        <v>6</v>
      </c>
      <c r="J80" s="43">
        <v>5</v>
      </c>
      <c r="K80" s="44">
        <f>I80-J80</f>
        <v>1</v>
      </c>
      <c r="L80" s="46">
        <f>J80/I80</f>
        <v>0.83333333333333337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1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595</v>
      </c>
      <c r="F81" s="59">
        <f>SUM(F10:F80)</f>
        <v>505</v>
      </c>
      <c r="G81" s="59">
        <f>E81-F81</f>
        <v>90</v>
      </c>
      <c r="H81" s="24">
        <f>F81/E81</f>
        <v>0.84873949579831931</v>
      </c>
      <c r="I81" s="23">
        <f>SUM(I10:I80)</f>
        <v>837</v>
      </c>
      <c r="J81" s="23">
        <f>SUM(J10:J80)</f>
        <v>453</v>
      </c>
      <c r="K81" s="23">
        <f>I81-J81</f>
        <v>384</v>
      </c>
      <c r="L81" s="60">
        <f>J81/I81</f>
        <v>0.54121863799283154</v>
      </c>
      <c r="M81" s="59">
        <f>SUM(M10:M80)</f>
        <v>21</v>
      </c>
      <c r="N81" s="59">
        <f>SUM(N10:N80)</f>
        <v>11</v>
      </c>
      <c r="O81" s="61">
        <f>M81-N81</f>
        <v>10</v>
      </c>
      <c r="P81" s="24">
        <f>N81/M81</f>
        <v>0.52380952380952384</v>
      </c>
      <c r="Q81" s="59">
        <f>SUM(Q10:Q80)</f>
        <v>32</v>
      </c>
      <c r="R81" s="59">
        <f>SUM(R10:R80)</f>
        <v>6</v>
      </c>
      <c r="S81" s="23">
        <f>Q81-R81</f>
        <v>26</v>
      </c>
      <c r="T81" s="60">
        <f>R81/Q81</f>
        <v>0.1875</v>
      </c>
      <c r="U81" s="59">
        <f>SUM(U10:U80)</f>
        <v>18</v>
      </c>
      <c r="V81" s="59">
        <f>SUM(V10:V80)</f>
        <v>63</v>
      </c>
      <c r="W81" s="59">
        <f>SUM(W10:W80)</f>
        <v>1</v>
      </c>
      <c r="X81" s="62">
        <f>SUM(X10:X80)</f>
        <v>5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1</v>
      </c>
      <c r="G82" s="68">
        <f>E82-F82</f>
        <v>6</v>
      </c>
      <c r="H82" s="69">
        <f>F82/E82</f>
        <v>0.14285714285714285</v>
      </c>
      <c r="I82" s="68">
        <v>7</v>
      </c>
      <c r="J82" s="67">
        <v>4</v>
      </c>
      <c r="K82" s="70">
        <f>I82-J82</f>
        <v>3</v>
      </c>
      <c r="L82" s="71">
        <f>J82/I82</f>
        <v>0.5714285714285714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2</v>
      </c>
      <c r="S82" s="70">
        <f>Q82-R82</f>
        <v>1</v>
      </c>
      <c r="T82" s="71">
        <f>R82/Q82</f>
        <v>0.66666666666666663</v>
      </c>
      <c r="U82" s="72"/>
      <c r="V82" s="67"/>
      <c r="W82" s="67">
        <v>2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4</v>
      </c>
      <c r="G83" s="76">
        <f>E83-F83</f>
        <v>1</v>
      </c>
      <c r="H83" s="77">
        <f>F83/E83</f>
        <v>0.8</v>
      </c>
      <c r="I83" s="76">
        <v>15</v>
      </c>
      <c r="J83" s="75">
        <v>5</v>
      </c>
      <c r="K83" s="78">
        <f>I83-J83</f>
        <v>10</v>
      </c>
      <c r="L83" s="79">
        <f>J83/I83</f>
        <v>0.33333333333333331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>
        <v>1</v>
      </c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7</v>
      </c>
      <c r="G86" s="76">
        <f>E86-F86</f>
        <v>3</v>
      </c>
      <c r="H86" s="77">
        <f>F86/E86</f>
        <v>0.7</v>
      </c>
      <c r="I86" s="76">
        <v>20</v>
      </c>
      <c r="J86" s="75">
        <v>7</v>
      </c>
      <c r="K86" s="78">
        <f>I86-J86</f>
        <v>13</v>
      </c>
      <c r="L86" s="79">
        <f>J86/I86</f>
        <v>0.35</v>
      </c>
      <c r="M86" s="76"/>
      <c r="N86" s="75"/>
      <c r="O86" s="78"/>
      <c r="P86" s="77"/>
      <c r="Q86" s="76"/>
      <c r="R86" s="75"/>
      <c r="S86" s="78"/>
      <c r="T86" s="79"/>
      <c r="U86" s="80"/>
      <c r="V86" s="75">
        <v>1</v>
      </c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5</v>
      </c>
      <c r="G87" s="76">
        <f>E87-F87</f>
        <v>5</v>
      </c>
      <c r="H87" s="77">
        <f>F87/E87</f>
        <v>0.5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/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>
        <v>1</v>
      </c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>
        <v>2</v>
      </c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>
        <v>2</v>
      </c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5</v>
      </c>
      <c r="G98" s="76">
        <f>E98-F98</f>
        <v>5</v>
      </c>
      <c r="H98" s="77">
        <f>F98/E98</f>
        <v>0.5</v>
      </c>
      <c r="I98" s="76">
        <v>10</v>
      </c>
      <c r="J98" s="75">
        <v>9</v>
      </c>
      <c r="K98" s="78">
        <f>I98-J98</f>
        <v>1</v>
      </c>
      <c r="L98" s="79">
        <f>J98/I98</f>
        <v>0.9</v>
      </c>
      <c r="M98" s="76"/>
      <c r="N98" s="75"/>
      <c r="O98" s="78"/>
      <c r="P98" s="77"/>
      <c r="Q98" s="76"/>
      <c r="R98" s="75"/>
      <c r="S98" s="78"/>
      <c r="T98" s="79"/>
      <c r="U98" s="80">
        <v>1</v>
      </c>
      <c r="V98" s="75">
        <v>3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4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30</v>
      </c>
      <c r="G103" s="76">
        <f>E103-F103</f>
        <v>0</v>
      </c>
      <c r="H103" s="77">
        <f>F103/E103</f>
        <v>1</v>
      </c>
      <c r="I103" s="76">
        <v>52</v>
      </c>
      <c r="J103" s="75">
        <v>44</v>
      </c>
      <c r="K103" s="78">
        <f>I103-J103</f>
        <v>8</v>
      </c>
      <c r="L103" s="79">
        <f>J103/I103</f>
        <v>0.84615384615384615</v>
      </c>
      <c r="M103" s="76"/>
      <c r="N103" s="75"/>
      <c r="O103" s="78"/>
      <c r="P103" s="77"/>
      <c r="Q103" s="76"/>
      <c r="R103" s="75"/>
      <c r="S103" s="78"/>
      <c r="T103" s="79"/>
      <c r="U103" s="80">
        <v>14</v>
      </c>
      <c r="V103" s="75">
        <v>13</v>
      </c>
      <c r="W103" s="75"/>
      <c r="X103" s="81">
        <v>1</v>
      </c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8</v>
      </c>
      <c r="V104" s="75">
        <v>2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9</v>
      </c>
      <c r="G106" s="76">
        <f>E106-F106</f>
        <v>21</v>
      </c>
      <c r="H106" s="77">
        <f>F106/E106</f>
        <v>0.3</v>
      </c>
      <c r="I106" s="76">
        <v>27</v>
      </c>
      <c r="J106" s="75">
        <v>15</v>
      </c>
      <c r="K106" s="78">
        <f>I106-J106</f>
        <v>12</v>
      </c>
      <c r="L106" s="79">
        <f>J106/I106</f>
        <v>0.55555555555555558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1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6</v>
      </c>
      <c r="G107" s="76">
        <f>E107-F107</f>
        <v>8</v>
      </c>
      <c r="H107" s="77">
        <f>F107/E107</f>
        <v>0.42857142857142855</v>
      </c>
      <c r="I107" s="76">
        <v>28</v>
      </c>
      <c r="J107" s="75">
        <v>12</v>
      </c>
      <c r="K107" s="78">
        <f>I107-J107</f>
        <v>16</v>
      </c>
      <c r="L107" s="79">
        <f>J107/I107</f>
        <v>0.42857142857142855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>
        <v>1</v>
      </c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>
        <v>1</v>
      </c>
      <c r="V111" s="75">
        <v>1</v>
      </c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/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6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>
        <v>4</v>
      </c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/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6</v>
      </c>
      <c r="G126" s="76">
        <f>E126-F126</f>
        <v>8</v>
      </c>
      <c r="H126" s="77">
        <f>F126/E126</f>
        <v>0.42857142857142855</v>
      </c>
      <c r="I126" s="76">
        <v>14</v>
      </c>
      <c r="J126" s="75">
        <v>9</v>
      </c>
      <c r="K126" s="78">
        <f>I126-J126</f>
        <v>5</v>
      </c>
      <c r="L126" s="79">
        <f>J126/I126</f>
        <v>0.6428571428571429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8</v>
      </c>
      <c r="G127" s="76">
        <f>E127-F127</f>
        <v>16</v>
      </c>
      <c r="H127" s="77">
        <f>F127/E127</f>
        <v>0.33333333333333331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>
        <v>2</v>
      </c>
      <c r="W128" s="75"/>
      <c r="X128" s="81">
        <v>1</v>
      </c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/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>
        <v>1</v>
      </c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>
        <v>1</v>
      </c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82</v>
      </c>
      <c r="G135" s="84">
        <f>E135-F135</f>
        <v>74</v>
      </c>
      <c r="H135" s="85">
        <f>F135/E135</f>
        <v>0.52564102564102566</v>
      </c>
      <c r="I135" s="84">
        <f>SUM(I82:I134)</f>
        <v>184</v>
      </c>
      <c r="J135" s="84">
        <f>SUM(J82:J134)</f>
        <v>105</v>
      </c>
      <c r="K135" s="86">
        <f>I135-J135</f>
        <v>79</v>
      </c>
      <c r="L135" s="87">
        <f>J135/I135</f>
        <v>0.57065217391304346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2</v>
      </c>
      <c r="S135" s="86">
        <f>Q135-R135</f>
        <v>1</v>
      </c>
      <c r="T135" s="87">
        <f>R135/Q135</f>
        <v>0.66666666666666663</v>
      </c>
      <c r="U135" s="83">
        <f>SUM(U82:U134)</f>
        <v>24</v>
      </c>
      <c r="V135" s="84">
        <f>SUM(V82:V134)</f>
        <v>47</v>
      </c>
      <c r="W135" s="84">
        <f>SUM(W82:W134)</f>
        <v>2</v>
      </c>
      <c r="X135" s="88">
        <f>SUM(X82:X134)</f>
        <v>2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11</v>
      </c>
      <c r="G136" s="92">
        <f>E136-F136</f>
        <v>4</v>
      </c>
      <c r="H136" s="93">
        <f>F136/E136</f>
        <v>0.73333333333333328</v>
      </c>
      <c r="I136" s="92">
        <v>25</v>
      </c>
      <c r="J136" s="91">
        <v>6</v>
      </c>
      <c r="K136" s="94">
        <f>I136-J136</f>
        <v>19</v>
      </c>
      <c r="L136" s="95">
        <f>J136/I136</f>
        <v>0.24</v>
      </c>
      <c r="M136" s="92"/>
      <c r="N136" s="91"/>
      <c r="O136" s="94"/>
      <c r="P136" s="93"/>
      <c r="Q136" s="92"/>
      <c r="R136" s="91"/>
      <c r="S136" s="94"/>
      <c r="T136" s="95"/>
      <c r="U136" s="96">
        <v>1</v>
      </c>
      <c r="V136" s="97">
        <v>4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6</v>
      </c>
      <c r="G139" s="101">
        <f>E139-F139</f>
        <v>4</v>
      </c>
      <c r="H139" s="102">
        <f>F139/E139</f>
        <v>0.6</v>
      </c>
      <c r="I139" s="101">
        <v>20</v>
      </c>
      <c r="J139" s="97">
        <v>1</v>
      </c>
      <c r="K139" s="103">
        <f>I139-J139</f>
        <v>19</v>
      </c>
      <c r="L139" s="104">
        <f>J139/I139</f>
        <v>0.05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3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5</v>
      </c>
      <c r="G145" s="101">
        <f>E145-F145</f>
        <v>5</v>
      </c>
      <c r="H145" s="102">
        <f>F145/E145</f>
        <v>0.5</v>
      </c>
      <c r="I145" s="101">
        <v>30</v>
      </c>
      <c r="J145" s="97">
        <v>16</v>
      </c>
      <c r="K145" s="103">
        <f>I145-J145</f>
        <v>14</v>
      </c>
      <c r="L145" s="104">
        <f>J145/I145</f>
        <v>0.53333333333333333</v>
      </c>
      <c r="M145" s="101"/>
      <c r="N145" s="97"/>
      <c r="O145" s="103"/>
      <c r="P145" s="102"/>
      <c r="Q145" s="101"/>
      <c r="R145" s="97"/>
      <c r="S145" s="103"/>
      <c r="T145" s="104"/>
      <c r="U145" s="96"/>
      <c r="V145" s="97"/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9</v>
      </c>
      <c r="G146" s="101">
        <f>E146-F146</f>
        <v>1</v>
      </c>
      <c r="H146" s="102">
        <f>F146/E146</f>
        <v>0.9</v>
      </c>
      <c r="I146" s="101">
        <v>10</v>
      </c>
      <c r="J146" s="97">
        <v>6</v>
      </c>
      <c r="K146" s="103">
        <f>I146-J146</f>
        <v>4</v>
      </c>
      <c r="L146" s="104">
        <f>J146/I146</f>
        <v>0.6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/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>
        <v>2</v>
      </c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5</v>
      </c>
      <c r="G155" s="101">
        <f>E155-F155</f>
        <v>1</v>
      </c>
      <c r="H155" s="102">
        <f>F155/E155</f>
        <v>0.83333333333333337</v>
      </c>
      <c r="I155" s="101">
        <v>13</v>
      </c>
      <c r="J155" s="97">
        <v>4</v>
      </c>
      <c r="K155" s="103">
        <f>I155-J155</f>
        <v>9</v>
      </c>
      <c r="L155" s="104">
        <f>J155/I155</f>
        <v>0.30769230769230771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8</v>
      </c>
      <c r="G156" s="101">
        <f>E156-F156</f>
        <v>2</v>
      </c>
      <c r="H156" s="102">
        <f>F156/E156</f>
        <v>0.8</v>
      </c>
      <c r="I156" s="101">
        <v>20</v>
      </c>
      <c r="J156" s="97">
        <v>2</v>
      </c>
      <c r="K156" s="103">
        <f>I156-J156</f>
        <v>18</v>
      </c>
      <c r="L156" s="104">
        <f>J156/I156</f>
        <v>0.1</v>
      </c>
      <c r="M156" s="101"/>
      <c r="N156" s="97"/>
      <c r="O156" s="103"/>
      <c r="P156" s="102"/>
      <c r="Q156" s="101"/>
      <c r="R156" s="97"/>
      <c r="S156" s="103"/>
      <c r="T156" s="104"/>
      <c r="U156" s="96">
        <v>2</v>
      </c>
      <c r="V156" s="97">
        <v>2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>
        <v>1</v>
      </c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4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>
        <v>2</v>
      </c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>
        <v>1</v>
      </c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4</v>
      </c>
      <c r="G168" s="101">
        <f>E168-F168</f>
        <v>6</v>
      </c>
      <c r="H168" s="102">
        <f>F168/E168</f>
        <v>0.4</v>
      </c>
      <c r="I168" s="101">
        <v>25</v>
      </c>
      <c r="J168" s="97">
        <v>4</v>
      </c>
      <c r="K168" s="103">
        <f>I168-J168</f>
        <v>21</v>
      </c>
      <c r="L168" s="104">
        <f>J168/I168</f>
        <v>0.16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18</v>
      </c>
      <c r="G169" s="101">
        <f>E169-F169</f>
        <v>7</v>
      </c>
      <c r="H169" s="102">
        <f>F169/E169</f>
        <v>0.72</v>
      </c>
      <c r="I169" s="101">
        <v>52</v>
      </c>
      <c r="J169" s="97">
        <v>12</v>
      </c>
      <c r="K169" s="103">
        <f>I169-J169</f>
        <v>40</v>
      </c>
      <c r="L169" s="104">
        <f>J169/I169</f>
        <v>0.23076923076923078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12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5</v>
      </c>
      <c r="G170" s="101">
        <f>E170-F170</f>
        <v>5</v>
      </c>
      <c r="H170" s="102">
        <f>F170/E170</f>
        <v>0.5</v>
      </c>
      <c r="I170" s="101">
        <v>20</v>
      </c>
      <c r="J170" s="97">
        <v>7</v>
      </c>
      <c r="K170" s="103">
        <f>I170-J170</f>
        <v>13</v>
      </c>
      <c r="L170" s="104">
        <f>J170/I170</f>
        <v>0.35</v>
      </c>
      <c r="M170" s="101">
        <v>9</v>
      </c>
      <c r="N170" s="97">
        <v>2</v>
      </c>
      <c r="O170" s="103">
        <f>M170-N170</f>
        <v>7</v>
      </c>
      <c r="P170" s="102">
        <f>N170/M170</f>
        <v>0.22222222222222221</v>
      </c>
      <c r="Q170" s="101">
        <v>18</v>
      </c>
      <c r="R170" s="97">
        <v>3</v>
      </c>
      <c r="S170" s="103">
        <f>Q170-R170</f>
        <v>15</v>
      </c>
      <c r="T170" s="104">
        <f>R170/Q170</f>
        <v>0.16666666666666666</v>
      </c>
      <c r="U170" s="96">
        <v>1</v>
      </c>
      <c r="V170" s="97">
        <v>1</v>
      </c>
      <c r="W170" s="97">
        <v>1</v>
      </c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>
        <v>1</v>
      </c>
      <c r="V171" s="97">
        <v>1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9</v>
      </c>
      <c r="G174" s="101">
        <f>E174-F174</f>
        <v>11</v>
      </c>
      <c r="H174" s="102">
        <f>F174/E174</f>
        <v>0.45</v>
      </c>
      <c r="I174" s="101">
        <v>30</v>
      </c>
      <c r="J174" s="97">
        <v>14</v>
      </c>
      <c r="K174" s="103">
        <f>I174-J174</f>
        <v>16</v>
      </c>
      <c r="L174" s="104">
        <f>J174/I174</f>
        <v>0.46666666666666667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5</v>
      </c>
      <c r="W174" s="97"/>
      <c r="X174" s="98">
        <v>1</v>
      </c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8</v>
      </c>
      <c r="G177" s="101">
        <f>E177-F177</f>
        <v>4</v>
      </c>
      <c r="H177" s="102">
        <f>F177/E177</f>
        <v>0.66666666666666663</v>
      </c>
      <c r="I177" s="101">
        <v>29</v>
      </c>
      <c r="J177" s="97">
        <v>12</v>
      </c>
      <c r="K177" s="103">
        <f>I177-J177</f>
        <v>17</v>
      </c>
      <c r="L177" s="104">
        <f>J177/I177</f>
        <v>0.41379310344827586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>
        <v>1</v>
      </c>
      <c r="V177" s="97">
        <v>10</v>
      </c>
      <c r="W177" s="97">
        <v>2</v>
      </c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88</v>
      </c>
      <c r="G179" s="59">
        <f>E179-F179</f>
        <v>50</v>
      </c>
      <c r="H179" s="24">
        <f>F179/E179</f>
        <v>0.6376811594202898</v>
      </c>
      <c r="I179" s="59">
        <f>SUM(I136:I178)</f>
        <v>274</v>
      </c>
      <c r="J179" s="59">
        <f>SUM(J136:J178)</f>
        <v>84</v>
      </c>
      <c r="K179" s="23">
        <f>I179-J179</f>
        <v>190</v>
      </c>
      <c r="L179" s="60">
        <f>J179/I179</f>
        <v>0.30656934306569344</v>
      </c>
      <c r="M179" s="59">
        <f>SUM(M136:M178)</f>
        <v>11</v>
      </c>
      <c r="N179" s="59">
        <f>SUM(N136:N178)</f>
        <v>2</v>
      </c>
      <c r="O179" s="23">
        <f>M179-N179</f>
        <v>9</v>
      </c>
      <c r="P179" s="24">
        <f>N179/M179</f>
        <v>0.18181818181818182</v>
      </c>
      <c r="Q179" s="59">
        <f>SUM(Q136:Q178)</f>
        <v>20</v>
      </c>
      <c r="R179" s="59">
        <f>SUM(R136:R178)</f>
        <v>4</v>
      </c>
      <c r="S179" s="23">
        <f>Q179-R179</f>
        <v>16</v>
      </c>
      <c r="T179" s="60">
        <f>R179/Q179</f>
        <v>0.2</v>
      </c>
      <c r="U179" s="58">
        <f>SUM(U136:U178)</f>
        <v>8</v>
      </c>
      <c r="V179" s="59">
        <f>SUM(V136:V178)</f>
        <v>51</v>
      </c>
      <c r="W179" s="59">
        <f>SUM(W136:W178)</f>
        <v>3</v>
      </c>
      <c r="X179" s="62">
        <f>SUM(X136:X178)</f>
        <v>1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16</v>
      </c>
      <c r="G180" s="110">
        <f>E180-F180</f>
        <v>14</v>
      </c>
      <c r="H180" s="111">
        <f>F180/E180</f>
        <v>0.53333333333333333</v>
      </c>
      <c r="I180" s="110">
        <v>40</v>
      </c>
      <c r="J180" s="109">
        <v>17</v>
      </c>
      <c r="K180" s="112">
        <f>I180-J180</f>
        <v>23</v>
      </c>
      <c r="L180" s="113">
        <f>J180/I180</f>
        <v>0.42499999999999999</v>
      </c>
      <c r="M180" s="114"/>
      <c r="N180" s="115"/>
      <c r="O180" s="116"/>
      <c r="P180" s="117"/>
      <c r="Q180" s="114"/>
      <c r="R180" s="115"/>
      <c r="S180" s="116"/>
      <c r="T180" s="118"/>
      <c r="U180" s="115">
        <v>1</v>
      </c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169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8</v>
      </c>
      <c r="G184" s="114">
        <f>E184-F184</f>
        <v>5</v>
      </c>
      <c r="H184" s="117">
        <f>F184/E184</f>
        <v>0.61538461538461542</v>
      </c>
      <c r="I184" s="114">
        <v>20</v>
      </c>
      <c r="J184" s="115">
        <v>13</v>
      </c>
      <c r="K184" s="116">
        <f>I184-J184</f>
        <v>7</v>
      </c>
      <c r="L184" s="118">
        <f>J184/I184</f>
        <v>0.65</v>
      </c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5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0</v>
      </c>
      <c r="S185" s="116">
        <f>Q185-R185</f>
        <v>14</v>
      </c>
      <c r="T185" s="118">
        <f>R185/Q185</f>
        <v>0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>
        <v>1</v>
      </c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40</v>
      </c>
      <c r="G189" s="114">
        <f>E189-F189</f>
        <v>10</v>
      </c>
      <c r="H189" s="117">
        <f>F189/E189</f>
        <v>0.8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43</v>
      </c>
      <c r="G190" s="114">
        <f>E190-F190</f>
        <v>23</v>
      </c>
      <c r="H190" s="117">
        <f>F190/E190</f>
        <v>0.65151515151515149</v>
      </c>
      <c r="I190" s="114">
        <v>96</v>
      </c>
      <c r="J190" s="115">
        <v>73</v>
      </c>
      <c r="K190" s="116">
        <f>I190-J190</f>
        <v>23</v>
      </c>
      <c r="L190" s="118">
        <f>J190/I190</f>
        <v>0.76041666666666663</v>
      </c>
      <c r="M190" s="114">
        <v>14</v>
      </c>
      <c r="N190" s="115">
        <v>4</v>
      </c>
      <c r="O190" s="116">
        <f>M190-N190</f>
        <v>10</v>
      </c>
      <c r="P190" s="117">
        <f>N190/M190</f>
        <v>0.2857142857142857</v>
      </c>
      <c r="Q190" s="114"/>
      <c r="R190" s="115"/>
      <c r="S190" s="116"/>
      <c r="T190" s="118"/>
      <c r="U190" s="115">
        <v>6</v>
      </c>
      <c r="V190" s="115">
        <v>26</v>
      </c>
      <c r="W190" s="115"/>
      <c r="X190" s="119">
        <v>1</v>
      </c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>
        <v>2</v>
      </c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4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>
        <v>1</v>
      </c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1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8</v>
      </c>
      <c r="G213" s="114">
        <f>E213-F213</f>
        <v>2</v>
      </c>
      <c r="H213" s="117">
        <f>F213/E213</f>
        <v>0.8</v>
      </c>
      <c r="I213" s="114">
        <v>10</v>
      </c>
      <c r="J213" s="115">
        <v>9</v>
      </c>
      <c r="K213" s="116">
        <f>I213-J213</f>
        <v>1</v>
      </c>
      <c r="L213" s="118">
        <f>J213/I213</f>
        <v>0.9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/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4</v>
      </c>
      <c r="K215" s="116">
        <f>I215-J215</f>
        <v>6</v>
      </c>
      <c r="L215" s="118">
        <f>J215/I215</f>
        <v>0.4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1</v>
      </c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/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5</v>
      </c>
      <c r="G223" s="114">
        <f>E223-F223</f>
        <v>5</v>
      </c>
      <c r="H223" s="117">
        <f>F223/E223</f>
        <v>0.5</v>
      </c>
      <c r="I223" s="114">
        <v>9</v>
      </c>
      <c r="J223" s="115">
        <v>8</v>
      </c>
      <c r="K223" s="116">
        <f>I223-J223</f>
        <v>1</v>
      </c>
      <c r="L223" s="118">
        <f>J223/I223</f>
        <v>0.88888888888888884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/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6</v>
      </c>
      <c r="G232" s="114">
        <f>E232-F232</f>
        <v>14</v>
      </c>
      <c r="H232" s="117">
        <f>F232/E232</f>
        <v>0.3</v>
      </c>
      <c r="I232" s="114">
        <v>60</v>
      </c>
      <c r="J232" s="115">
        <v>9</v>
      </c>
      <c r="K232" s="116">
        <f>I232-J232</f>
        <v>51</v>
      </c>
      <c r="L232" s="118">
        <f>J232/I232</f>
        <v>0.15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0</v>
      </c>
      <c r="G233" s="114">
        <f>E233-F233</f>
        <v>4</v>
      </c>
      <c r="H233" s="117">
        <f>F233/E233</f>
        <v>0</v>
      </c>
      <c r="I233" s="114">
        <v>14</v>
      </c>
      <c r="J233" s="115">
        <v>1</v>
      </c>
      <c r="K233" s="116">
        <f>I233-J233</f>
        <v>13</v>
      </c>
      <c r="L233" s="118">
        <f>J233/I233</f>
        <v>7.1428571428571425E-2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0</v>
      </c>
      <c r="K234" s="116">
        <f>I234-J234</f>
        <v>4</v>
      </c>
      <c r="L234" s="118">
        <f>J234/I234</f>
        <v>0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>
        <v>2</v>
      </c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127</v>
      </c>
      <c r="G240" s="59">
        <f>E240-F240</f>
        <v>79</v>
      </c>
      <c r="H240" s="24">
        <f>F240/E240</f>
        <v>0.61650485436893199</v>
      </c>
      <c r="I240" s="59">
        <f>SUM(I180:I239)</f>
        <v>263</v>
      </c>
      <c r="J240" s="59">
        <f>SUM(J180:J239)</f>
        <v>134</v>
      </c>
      <c r="K240" s="59">
        <f>I240-J240</f>
        <v>129</v>
      </c>
      <c r="L240" s="60">
        <f>J240/I240</f>
        <v>0.50950570342205326</v>
      </c>
      <c r="M240" s="59">
        <f>SUM(M180:M239)</f>
        <v>15</v>
      </c>
      <c r="N240" s="59">
        <f>SUM(N180:N239)</f>
        <v>4</v>
      </c>
      <c r="O240" s="59">
        <f>M240-N240</f>
        <v>11</v>
      </c>
      <c r="P240" s="24">
        <f>N240/M240</f>
        <v>0.26666666666666666</v>
      </c>
      <c r="Q240" s="59">
        <f>SUM(Q180:Q239)</f>
        <v>14</v>
      </c>
      <c r="R240" s="59">
        <f>SUM(R180:R239)</f>
        <v>0</v>
      </c>
      <c r="S240" s="59">
        <f>Q240-R240</f>
        <v>14</v>
      </c>
      <c r="T240" s="60">
        <f>R240/Q240</f>
        <v>0</v>
      </c>
      <c r="U240" s="59">
        <f>SUM(U180:U239)</f>
        <v>9</v>
      </c>
      <c r="V240" s="59">
        <f>SUM(V180:V239)</f>
        <v>211</v>
      </c>
      <c r="W240" s="59">
        <f>SUM(W180:W239)</f>
        <v>1</v>
      </c>
      <c r="X240" s="62">
        <f>SUM(X180:X239)</f>
        <v>1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1095</v>
      </c>
      <c r="F241" s="122">
        <f>F81+F135+F179+F240</f>
        <v>802</v>
      </c>
      <c r="G241" s="122">
        <f>G81+G135+G179+G240</f>
        <v>293</v>
      </c>
      <c r="H241" s="123">
        <f>F241/E241</f>
        <v>0.73242009132420094</v>
      </c>
      <c r="I241" s="122">
        <f>I81+I135+I179+I240</f>
        <v>1558</v>
      </c>
      <c r="J241" s="122">
        <f>J81+J135+J179+J240</f>
        <v>776</v>
      </c>
      <c r="K241" s="122">
        <f>K81+K135+K179+K240</f>
        <v>782</v>
      </c>
      <c r="L241" s="124">
        <f>J241/I241</f>
        <v>0.49807445442875481</v>
      </c>
      <c r="M241" s="122">
        <f>M81+M135+M179+M240</f>
        <v>49</v>
      </c>
      <c r="N241" s="122">
        <f>N81+N135+N179+N240</f>
        <v>18</v>
      </c>
      <c r="O241" s="122">
        <f>O81+O135+O179+O240</f>
        <v>31</v>
      </c>
      <c r="P241" s="123">
        <f>N241/M241</f>
        <v>0.36734693877551022</v>
      </c>
      <c r="Q241" s="122">
        <f>Q81+Q135+Q179+Q240</f>
        <v>69</v>
      </c>
      <c r="R241" s="122">
        <f>R81+R135+R179+R240</f>
        <v>12</v>
      </c>
      <c r="S241" s="122">
        <f>S81+S135+S179+S240</f>
        <v>57</v>
      </c>
      <c r="T241" s="124">
        <f>R241/Q241</f>
        <v>0.17391304347826086</v>
      </c>
      <c r="U241" s="121">
        <f>U81+U135+U179+U240</f>
        <v>59</v>
      </c>
      <c r="V241" s="122">
        <f>V81+V135+V179+V240</f>
        <v>372</v>
      </c>
      <c r="W241" s="122">
        <f>W81+W135+W179+W240</f>
        <v>7</v>
      </c>
      <c r="X241" s="125">
        <f>X81+X135+X179+X240</f>
        <v>9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483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595</v>
      </c>
      <c r="F253" s="131">
        <f>F81</f>
        <v>505</v>
      </c>
      <c r="G253" s="130">
        <f>G81</f>
        <v>90</v>
      </c>
      <c r="H253" s="132">
        <f>F253/E253</f>
        <v>0.84873949579831931</v>
      </c>
      <c r="I253" s="130">
        <f t="shared" ref="I253:O253" si="0">(I81)</f>
        <v>837</v>
      </c>
      <c r="J253" s="131">
        <f t="shared" si="0"/>
        <v>453</v>
      </c>
      <c r="K253" s="130">
        <f t="shared" si="0"/>
        <v>384</v>
      </c>
      <c r="L253" s="132">
        <f t="shared" si="0"/>
        <v>0.54121863799283154</v>
      </c>
      <c r="M253" s="130">
        <f t="shared" si="0"/>
        <v>21</v>
      </c>
      <c r="N253" s="131">
        <f t="shared" si="0"/>
        <v>11</v>
      </c>
      <c r="O253" s="130">
        <f t="shared" si="0"/>
        <v>10</v>
      </c>
      <c r="P253" s="132">
        <f t="shared" ref="P253:X253" si="1">P81</f>
        <v>0.52380952380952384</v>
      </c>
      <c r="Q253" s="130">
        <f t="shared" si="1"/>
        <v>32</v>
      </c>
      <c r="R253" s="131">
        <f t="shared" si="1"/>
        <v>6</v>
      </c>
      <c r="S253" s="130">
        <f t="shared" si="1"/>
        <v>26</v>
      </c>
      <c r="T253" s="132">
        <f t="shared" si="1"/>
        <v>0.1875</v>
      </c>
      <c r="U253" s="133">
        <f t="shared" si="1"/>
        <v>18</v>
      </c>
      <c r="V253" s="133">
        <f t="shared" si="1"/>
        <v>63</v>
      </c>
      <c r="W253" s="133">
        <f t="shared" si="1"/>
        <v>1</v>
      </c>
      <c r="X253" s="134">
        <f t="shared" si="1"/>
        <v>5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82</v>
      </c>
      <c r="G254" s="135">
        <f>G135</f>
        <v>74</v>
      </c>
      <c r="H254" s="137">
        <f>F254/E254</f>
        <v>0.52564102564102566</v>
      </c>
      <c r="I254" s="135">
        <f>I135</f>
        <v>184</v>
      </c>
      <c r="J254" s="136">
        <f>J135</f>
        <v>105</v>
      </c>
      <c r="K254" s="135">
        <f>K135</f>
        <v>79</v>
      </c>
      <c r="L254" s="137">
        <f>L135</f>
        <v>0.57065217391304346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2</v>
      </c>
      <c r="S254" s="135">
        <f t="shared" si="2"/>
        <v>1</v>
      </c>
      <c r="T254" s="137">
        <f t="shared" si="2"/>
        <v>0.66666666666666663</v>
      </c>
      <c r="U254" s="136">
        <f t="shared" si="2"/>
        <v>24</v>
      </c>
      <c r="V254" s="136">
        <f t="shared" si="2"/>
        <v>47</v>
      </c>
      <c r="W254" s="136">
        <f t="shared" si="2"/>
        <v>2</v>
      </c>
      <c r="X254" s="138">
        <f t="shared" si="2"/>
        <v>2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88</v>
      </c>
      <c r="G255" s="139">
        <f t="shared" si="3"/>
        <v>50</v>
      </c>
      <c r="H255" s="141">
        <f t="shared" si="3"/>
        <v>0.6376811594202898</v>
      </c>
      <c r="I255" s="139">
        <f t="shared" si="3"/>
        <v>274</v>
      </c>
      <c r="J255" s="140">
        <f t="shared" si="3"/>
        <v>84</v>
      </c>
      <c r="K255" s="139">
        <f t="shared" si="3"/>
        <v>190</v>
      </c>
      <c r="L255" s="141">
        <f t="shared" si="3"/>
        <v>0.30656934306569344</v>
      </c>
      <c r="M255" s="139">
        <f t="shared" si="3"/>
        <v>11</v>
      </c>
      <c r="N255" s="140">
        <f t="shared" si="3"/>
        <v>2</v>
      </c>
      <c r="O255" s="139">
        <f t="shared" si="3"/>
        <v>9</v>
      </c>
      <c r="P255" s="141">
        <f t="shared" si="3"/>
        <v>0.18181818181818182</v>
      </c>
      <c r="Q255" s="139">
        <f t="shared" si="3"/>
        <v>20</v>
      </c>
      <c r="R255" s="140">
        <f t="shared" si="3"/>
        <v>4</v>
      </c>
      <c r="S255" s="139">
        <f t="shared" si="3"/>
        <v>16</v>
      </c>
      <c r="T255" s="141">
        <f t="shared" si="3"/>
        <v>0.2</v>
      </c>
      <c r="U255" s="142">
        <f t="shared" si="3"/>
        <v>8</v>
      </c>
      <c r="V255" s="142">
        <f t="shared" si="3"/>
        <v>51</v>
      </c>
      <c r="W255" s="142">
        <f t="shared" si="3"/>
        <v>3</v>
      </c>
      <c r="X255" s="143">
        <f t="shared" si="3"/>
        <v>1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127</v>
      </c>
      <c r="G256" s="144">
        <f t="shared" si="4"/>
        <v>79</v>
      </c>
      <c r="H256" s="146">
        <f t="shared" si="4"/>
        <v>0.61650485436893199</v>
      </c>
      <c r="I256" s="144">
        <f t="shared" si="4"/>
        <v>263</v>
      </c>
      <c r="J256" s="145">
        <f t="shared" si="4"/>
        <v>134</v>
      </c>
      <c r="K256" s="144">
        <f t="shared" si="4"/>
        <v>129</v>
      </c>
      <c r="L256" s="146">
        <f t="shared" si="4"/>
        <v>0.50950570342205326</v>
      </c>
      <c r="M256" s="144">
        <f t="shared" si="4"/>
        <v>15</v>
      </c>
      <c r="N256" s="145">
        <f t="shared" si="4"/>
        <v>4</v>
      </c>
      <c r="O256" s="144">
        <f t="shared" si="4"/>
        <v>11</v>
      </c>
      <c r="P256" s="146">
        <f t="shared" si="4"/>
        <v>0.26666666666666666</v>
      </c>
      <c r="Q256" s="144">
        <f t="shared" si="4"/>
        <v>14</v>
      </c>
      <c r="R256" s="145">
        <f t="shared" si="4"/>
        <v>0</v>
      </c>
      <c r="S256" s="144">
        <f t="shared" si="4"/>
        <v>14</v>
      </c>
      <c r="T256" s="146">
        <f t="shared" si="4"/>
        <v>0</v>
      </c>
      <c r="U256" s="145">
        <f t="shared" si="4"/>
        <v>9</v>
      </c>
      <c r="V256" s="145">
        <f t="shared" si="4"/>
        <v>211</v>
      </c>
      <c r="W256" s="145">
        <f t="shared" si="4"/>
        <v>1</v>
      </c>
      <c r="X256" s="147">
        <f t="shared" si="4"/>
        <v>1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1095</v>
      </c>
      <c r="F257" s="148">
        <f t="shared" si="5"/>
        <v>802</v>
      </c>
      <c r="G257" s="148">
        <f t="shared" si="5"/>
        <v>293</v>
      </c>
      <c r="H257" s="149">
        <f t="shared" si="5"/>
        <v>0.73242009132420094</v>
      </c>
      <c r="I257" s="148">
        <f t="shared" si="5"/>
        <v>1558</v>
      </c>
      <c r="J257" s="148">
        <f t="shared" si="5"/>
        <v>776</v>
      </c>
      <c r="K257" s="148">
        <f t="shared" si="5"/>
        <v>782</v>
      </c>
      <c r="L257" s="149">
        <f t="shared" si="5"/>
        <v>0.49807445442875481</v>
      </c>
      <c r="M257" s="148">
        <f t="shared" si="5"/>
        <v>49</v>
      </c>
      <c r="N257" s="148">
        <f t="shared" si="5"/>
        <v>18</v>
      </c>
      <c r="O257" s="148">
        <f t="shared" si="5"/>
        <v>31</v>
      </c>
      <c r="P257" s="149">
        <f t="shared" si="5"/>
        <v>0.36734693877551022</v>
      </c>
      <c r="Q257" s="148">
        <f t="shared" si="5"/>
        <v>69</v>
      </c>
      <c r="R257" s="148">
        <f t="shared" si="5"/>
        <v>12</v>
      </c>
      <c r="S257" s="148">
        <f t="shared" si="5"/>
        <v>57</v>
      </c>
      <c r="T257" s="149">
        <f t="shared" si="5"/>
        <v>0.17391304347826086</v>
      </c>
      <c r="U257" s="148">
        <f t="shared" si="5"/>
        <v>59</v>
      </c>
      <c r="V257" s="148">
        <f t="shared" si="5"/>
        <v>372</v>
      </c>
      <c r="W257" s="148">
        <f t="shared" si="5"/>
        <v>7</v>
      </c>
      <c r="X257" s="150">
        <f t="shared" si="5"/>
        <v>9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616</v>
      </c>
      <c r="F265" s="131">
        <f t="shared" si="6"/>
        <v>516</v>
      </c>
      <c r="G265" s="130">
        <f t="shared" si="6"/>
        <v>100</v>
      </c>
      <c r="H265" s="132">
        <f>F265/E265</f>
        <v>0.83766233766233766</v>
      </c>
      <c r="I265" s="130">
        <f t="shared" ref="I265:K269" si="7">I253+Q253</f>
        <v>869</v>
      </c>
      <c r="J265" s="131">
        <f t="shared" si="7"/>
        <v>459</v>
      </c>
      <c r="K265" s="130">
        <f t="shared" si="7"/>
        <v>410</v>
      </c>
      <c r="L265" s="151">
        <f>J265/I265</f>
        <v>0.52819332566168009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83</v>
      </c>
      <c r="G266" s="152">
        <f t="shared" si="6"/>
        <v>75</v>
      </c>
      <c r="H266" s="154">
        <f>F266/E266</f>
        <v>0.52531645569620256</v>
      </c>
      <c r="I266" s="152">
        <f t="shared" si="7"/>
        <v>187</v>
      </c>
      <c r="J266" s="153">
        <f t="shared" si="7"/>
        <v>107</v>
      </c>
      <c r="K266" s="152">
        <f t="shared" si="7"/>
        <v>80</v>
      </c>
      <c r="L266" s="155">
        <f>J266/I266</f>
        <v>0.57219251336898391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90</v>
      </c>
      <c r="G267" s="139">
        <f t="shared" si="6"/>
        <v>59</v>
      </c>
      <c r="H267" s="141">
        <f>F267/E267</f>
        <v>0.60402684563758391</v>
      </c>
      <c r="I267" s="139">
        <f t="shared" si="7"/>
        <v>294</v>
      </c>
      <c r="J267" s="140">
        <f t="shared" si="7"/>
        <v>88</v>
      </c>
      <c r="K267" s="139">
        <f t="shared" si="7"/>
        <v>206</v>
      </c>
      <c r="L267" s="156">
        <f>J267/I267</f>
        <v>0.29931972789115646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131</v>
      </c>
      <c r="G268" s="144">
        <f t="shared" si="6"/>
        <v>90</v>
      </c>
      <c r="H268" s="146">
        <f>F268/E268</f>
        <v>0.59276018099547512</v>
      </c>
      <c r="I268" s="144">
        <f t="shared" si="7"/>
        <v>277</v>
      </c>
      <c r="J268" s="145">
        <f t="shared" si="7"/>
        <v>134</v>
      </c>
      <c r="K268" s="144">
        <f t="shared" si="7"/>
        <v>143</v>
      </c>
      <c r="L268" s="157">
        <f>J268/I268</f>
        <v>0.48375451263537905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1144</v>
      </c>
      <c r="F269" s="148">
        <f t="shared" si="6"/>
        <v>820</v>
      </c>
      <c r="G269" s="158">
        <f t="shared" si="6"/>
        <v>324</v>
      </c>
      <c r="H269" s="159">
        <f>F269/E269</f>
        <v>0.71678321678321677</v>
      </c>
      <c r="I269" s="158">
        <f t="shared" si="7"/>
        <v>1627</v>
      </c>
      <c r="J269" s="148">
        <f t="shared" si="7"/>
        <v>788</v>
      </c>
      <c r="K269" s="158">
        <f t="shared" si="7"/>
        <v>839</v>
      </c>
      <c r="L269" s="160">
        <f>J269/I269</f>
        <v>0.48432698217578363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44058</v>
      </c>
      <c r="F275" s="163">
        <v>44059</v>
      </c>
      <c r="G275" s="163">
        <v>44060</v>
      </c>
      <c r="H275" s="163">
        <v>44061</v>
      </c>
      <c r="I275" s="163">
        <v>44062</v>
      </c>
      <c r="J275" s="163">
        <v>44063</v>
      </c>
      <c r="K275" s="163">
        <v>44064</v>
      </c>
      <c r="L275" s="163">
        <v>44065</v>
      </c>
      <c r="M275" s="163">
        <v>44066</v>
      </c>
      <c r="N275" s="163">
        <v>44067</v>
      </c>
      <c r="O275" s="163">
        <v>44068</v>
      </c>
      <c r="P275" s="163">
        <v>44069</v>
      </c>
      <c r="Q275" s="163">
        <v>44070</v>
      </c>
      <c r="R275" s="163">
        <v>44071</v>
      </c>
      <c r="S275" s="163">
        <v>44072</v>
      </c>
      <c r="T275" s="163">
        <v>44073</v>
      </c>
      <c r="U275" s="163">
        <v>44074</v>
      </c>
      <c r="V275" s="163">
        <v>44075</v>
      </c>
      <c r="W275" s="163">
        <v>44076</v>
      </c>
      <c r="X275" s="163">
        <v>44077</v>
      </c>
      <c r="Y275" s="163">
        <v>44078</v>
      </c>
      <c r="Z275" s="163">
        <v>44079</v>
      </c>
      <c r="AA275"/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0.85</v>
      </c>
      <c r="F276" s="165">
        <v>0.85</v>
      </c>
      <c r="G276" s="165">
        <v>0.85</v>
      </c>
      <c r="H276" s="165">
        <v>0.85</v>
      </c>
      <c r="I276" s="165">
        <v>0.86</v>
      </c>
      <c r="J276" s="165">
        <v>0.86</v>
      </c>
      <c r="K276" s="165">
        <v>0.85</v>
      </c>
      <c r="L276" s="165">
        <v>0.85</v>
      </c>
      <c r="M276" s="165">
        <v>0.84</v>
      </c>
      <c r="N276" s="165">
        <v>0.84</v>
      </c>
      <c r="O276" s="165">
        <v>0.84</v>
      </c>
      <c r="P276" s="165">
        <v>0.83</v>
      </c>
      <c r="Q276" s="165">
        <v>0.83</v>
      </c>
      <c r="R276" s="165">
        <v>0.83</v>
      </c>
      <c r="S276" s="165">
        <v>0.83</v>
      </c>
      <c r="T276" s="165">
        <v>0.84</v>
      </c>
      <c r="U276" s="165">
        <v>0.83</v>
      </c>
      <c r="V276" s="165">
        <v>0.82</v>
      </c>
      <c r="W276" s="165">
        <v>0.82</v>
      </c>
      <c r="X276" s="165">
        <v>0.82</v>
      </c>
      <c r="Y276" s="165">
        <v>0.82</v>
      </c>
      <c r="Z276" s="165">
        <v>0.82</v>
      </c>
      <c r="AA276"/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0.59</v>
      </c>
      <c r="F277" s="167">
        <v>0.57999999999999996</v>
      </c>
      <c r="G277" s="167">
        <v>0.57999999999999996</v>
      </c>
      <c r="H277" s="167">
        <v>0.57999999999999996</v>
      </c>
      <c r="I277" s="167">
        <v>0.56999999999999995</v>
      </c>
      <c r="J277" s="167">
        <v>0.56000000000000005</v>
      </c>
      <c r="K277" s="167">
        <v>0.56000000000000005</v>
      </c>
      <c r="L277" s="167">
        <v>0.55000000000000004</v>
      </c>
      <c r="M277" s="167">
        <v>0.54</v>
      </c>
      <c r="N277" s="167">
        <v>0.53</v>
      </c>
      <c r="O277" s="167">
        <v>0.52</v>
      </c>
      <c r="P277" s="167">
        <v>0.52</v>
      </c>
      <c r="Q277" s="167">
        <v>0.52</v>
      </c>
      <c r="R277" s="167">
        <v>0.52</v>
      </c>
      <c r="S277" s="167">
        <v>0.53</v>
      </c>
      <c r="T277" s="167">
        <v>0.53</v>
      </c>
      <c r="U277" s="167">
        <v>0.54</v>
      </c>
      <c r="V277" s="167">
        <v>0.55000000000000004</v>
      </c>
      <c r="W277" s="167">
        <v>0.56000000000000005</v>
      </c>
      <c r="X277" s="167">
        <v>0.56000000000000005</v>
      </c>
      <c r="Y277" s="167">
        <v>0.56000000000000005</v>
      </c>
      <c r="Z277" s="167">
        <v>0.56000000000000005</v>
      </c>
      <c r="AA277"/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0.28999999999999998</v>
      </c>
      <c r="F278" s="167">
        <v>0.31</v>
      </c>
      <c r="G278" s="167">
        <v>0.32</v>
      </c>
      <c r="H278" s="167">
        <v>0.33</v>
      </c>
      <c r="I278" s="167">
        <v>0.33</v>
      </c>
      <c r="J278" s="167">
        <v>0.35</v>
      </c>
      <c r="K278" s="167">
        <v>0.37</v>
      </c>
      <c r="L278" s="167">
        <v>0.37</v>
      </c>
      <c r="M278" s="167">
        <v>0.37</v>
      </c>
      <c r="N278" s="167">
        <v>0.37</v>
      </c>
      <c r="O278" s="167">
        <v>0.39</v>
      </c>
      <c r="P278" s="167">
        <v>0.41</v>
      </c>
      <c r="Q278" s="167">
        <v>0.4</v>
      </c>
      <c r="R278" s="167">
        <v>0.4</v>
      </c>
      <c r="S278" s="167">
        <v>0.4</v>
      </c>
      <c r="T278" s="167">
        <v>0.4</v>
      </c>
      <c r="U278" s="167">
        <v>0.4</v>
      </c>
      <c r="V278" s="167">
        <v>0.39</v>
      </c>
      <c r="W278" s="167">
        <v>0.39</v>
      </c>
      <c r="X278" s="167">
        <v>0.39</v>
      </c>
      <c r="Y278" s="167">
        <v>0.4</v>
      </c>
      <c r="Z278" s="167">
        <v>0.42</v>
      </c>
      <c r="AA278"/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0.24</v>
      </c>
      <c r="F279" s="169">
        <v>0.22</v>
      </c>
      <c r="G279" s="169">
        <v>0.22</v>
      </c>
      <c r="H279" s="169">
        <v>0.22</v>
      </c>
      <c r="I279" s="169">
        <v>0.22</v>
      </c>
      <c r="J279" s="169">
        <v>0.22</v>
      </c>
      <c r="K279" s="169">
        <v>0.24</v>
      </c>
      <c r="L279" s="169">
        <v>0.25</v>
      </c>
      <c r="M279" s="169">
        <v>0.25</v>
      </c>
      <c r="N279" s="169">
        <v>0.24</v>
      </c>
      <c r="O279" s="169">
        <v>0.23</v>
      </c>
      <c r="P279" s="169">
        <v>0.23</v>
      </c>
      <c r="Q279" s="169">
        <v>0.24</v>
      </c>
      <c r="R279" s="169">
        <v>0.23</v>
      </c>
      <c r="S279" s="169">
        <v>0.23</v>
      </c>
      <c r="T279" s="169">
        <v>0.21</v>
      </c>
      <c r="U279" s="169">
        <v>0.22</v>
      </c>
      <c r="V279" s="169">
        <v>0.24</v>
      </c>
      <c r="W279" s="169">
        <v>0.24</v>
      </c>
      <c r="X279" s="169">
        <v>0.22</v>
      </c>
      <c r="Y279" s="169">
        <v>0.21</v>
      </c>
      <c r="Z279" s="169">
        <v>0.21</v>
      </c>
      <c r="AA279"/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0.55000000000000004</v>
      </c>
      <c r="F280" s="171">
        <v>0.55000000000000004</v>
      </c>
      <c r="G280" s="171">
        <v>0.54</v>
      </c>
      <c r="H280" s="171">
        <v>0.53</v>
      </c>
      <c r="I280" s="171">
        <v>0.51</v>
      </c>
      <c r="J280" s="171">
        <v>0.51</v>
      </c>
      <c r="K280" s="171">
        <v>0.52</v>
      </c>
      <c r="L280" s="171">
        <v>0.53</v>
      </c>
      <c r="M280" s="171">
        <v>0.55000000000000004</v>
      </c>
      <c r="N280" s="171">
        <v>0.56000000000000005</v>
      </c>
      <c r="O280" s="171">
        <v>0.57999999999999996</v>
      </c>
      <c r="P280" s="171">
        <v>0.59</v>
      </c>
      <c r="Q280" s="171">
        <v>0.6</v>
      </c>
      <c r="R280" s="171">
        <v>0.6</v>
      </c>
      <c r="S280" s="171">
        <v>0.6</v>
      </c>
      <c r="T280" s="171">
        <v>0.6</v>
      </c>
      <c r="U280" s="171">
        <v>0.6</v>
      </c>
      <c r="V280" s="171">
        <v>0.6</v>
      </c>
      <c r="W280" s="171">
        <v>0.61</v>
      </c>
      <c r="X280" s="171">
        <v>0.6</v>
      </c>
      <c r="Y280" s="171">
        <v>0.59</v>
      </c>
      <c r="Z280" s="171">
        <v>0.57999999999999996</v>
      </c>
      <c r="AA280"/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0.46</v>
      </c>
      <c r="F281" s="171">
        <v>0.06</v>
      </c>
      <c r="G281" s="171">
        <v>0.47</v>
      </c>
      <c r="H281" s="171">
        <v>0.46</v>
      </c>
      <c r="I281" s="171">
        <v>0.45</v>
      </c>
      <c r="J281" s="171">
        <v>0.44</v>
      </c>
      <c r="K281" s="171">
        <v>0.43</v>
      </c>
      <c r="L281" s="171">
        <v>0.43</v>
      </c>
      <c r="M281" s="171">
        <v>0.43</v>
      </c>
      <c r="N281" s="171">
        <v>0.43</v>
      </c>
      <c r="O281" s="171">
        <v>0.43</v>
      </c>
      <c r="P281" s="171">
        <v>0.44</v>
      </c>
      <c r="Q281" s="171">
        <v>0.44</v>
      </c>
      <c r="R281" s="171">
        <v>0.45</v>
      </c>
      <c r="S281" s="171">
        <v>0.45</v>
      </c>
      <c r="T281" s="171">
        <v>0.46</v>
      </c>
      <c r="U281" s="171">
        <v>0.47</v>
      </c>
      <c r="V281" s="171">
        <v>0.49</v>
      </c>
      <c r="W281" s="171">
        <v>0.49</v>
      </c>
      <c r="X281" s="171">
        <v>0.5</v>
      </c>
      <c r="Y281" s="171">
        <v>0.5</v>
      </c>
      <c r="Z281" s="171">
        <v>0.51</v>
      </c>
      <c r="AA281"/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0.43</v>
      </c>
      <c r="F282" s="171">
        <v>0.43</v>
      </c>
      <c r="G282" s="171">
        <v>0.36</v>
      </c>
      <c r="H282" s="171">
        <v>0.28999999999999998</v>
      </c>
      <c r="I282" s="171">
        <v>0.28999999999999998</v>
      </c>
      <c r="J282" s="171">
        <v>0.28999999999999998</v>
      </c>
      <c r="K282" s="171">
        <v>0.28999999999999998</v>
      </c>
      <c r="L282" s="171">
        <v>0.28999999999999998</v>
      </c>
      <c r="M282" s="171">
        <v>0.36</v>
      </c>
      <c r="N282" s="171">
        <v>0.43</v>
      </c>
      <c r="O282" s="171">
        <v>0.5</v>
      </c>
      <c r="P282" s="171">
        <v>0.5</v>
      </c>
      <c r="Q282" s="171">
        <v>0.5</v>
      </c>
      <c r="R282" s="171">
        <v>0.43</v>
      </c>
      <c r="S282" s="171">
        <v>0.36</v>
      </c>
      <c r="T282" s="171">
        <v>0.28999999999999998</v>
      </c>
      <c r="U282" s="171">
        <v>0.28999999999999998</v>
      </c>
      <c r="V282" s="171">
        <v>0.28999999999999998</v>
      </c>
      <c r="W282" s="171">
        <v>0.28999999999999998</v>
      </c>
      <c r="X282" s="171">
        <v>0.28999999999999998</v>
      </c>
      <c r="Y282" s="171">
        <v>0.36</v>
      </c>
      <c r="Z282" s="171">
        <v>0.43</v>
      </c>
      <c r="AA282"/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0.45</v>
      </c>
      <c r="F283" s="171">
        <v>0.45</v>
      </c>
      <c r="G283" s="171">
        <v>0.45</v>
      </c>
      <c r="H283" s="171">
        <v>0.45</v>
      </c>
      <c r="I283" s="171">
        <v>0.4</v>
      </c>
      <c r="J283" s="171">
        <v>0.38</v>
      </c>
      <c r="K283" s="171">
        <v>0.4</v>
      </c>
      <c r="L283" s="171">
        <v>0.4</v>
      </c>
      <c r="M283" s="171">
        <v>0.45</v>
      </c>
      <c r="N283" s="171">
        <v>0.5</v>
      </c>
      <c r="O283" s="171">
        <v>0.45</v>
      </c>
      <c r="P283" s="171">
        <v>0.43</v>
      </c>
      <c r="Q283" s="171">
        <v>0.38</v>
      </c>
      <c r="R283" s="171">
        <v>0.28999999999999998</v>
      </c>
      <c r="S283" s="171">
        <v>0.19</v>
      </c>
      <c r="T283" s="171">
        <v>0.14000000000000001</v>
      </c>
      <c r="U283" s="171">
        <v>0.05</v>
      </c>
      <c r="V283" s="171">
        <v>0.05</v>
      </c>
      <c r="W283" s="171">
        <v>0.05</v>
      </c>
      <c r="X283" s="171">
        <v>0.05</v>
      </c>
      <c r="Y283" s="171">
        <v>0.14000000000000001</v>
      </c>
      <c r="Z283" s="171">
        <v>0.24</v>
      </c>
      <c r="AA283"/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0.63</v>
      </c>
      <c r="F284" s="173">
        <v>0.64</v>
      </c>
      <c r="G284" s="173">
        <v>0.64</v>
      </c>
      <c r="H284" s="173">
        <v>0.64</v>
      </c>
      <c r="I284" s="173">
        <v>0.63</v>
      </c>
      <c r="J284" s="173">
        <v>0.63</v>
      </c>
      <c r="K284" s="173">
        <v>0.62</v>
      </c>
      <c r="L284" s="173">
        <v>0.61</v>
      </c>
      <c r="M284" s="173">
        <v>0.6</v>
      </c>
      <c r="N284" s="173">
        <v>0.59</v>
      </c>
      <c r="O284" s="173">
        <v>0.59</v>
      </c>
      <c r="P284" s="173">
        <v>0.57999999999999996</v>
      </c>
      <c r="Q284" s="173">
        <v>0.57999999999999996</v>
      </c>
      <c r="R284" s="173">
        <v>0.56999999999999995</v>
      </c>
      <c r="S284" s="173">
        <v>0.56999999999999995</v>
      </c>
      <c r="T284" s="173">
        <v>0.56999999999999995</v>
      </c>
      <c r="U284" s="173">
        <v>0.56999999999999995</v>
      </c>
      <c r="V284" s="173">
        <v>0.57999999999999996</v>
      </c>
      <c r="W284" s="173">
        <v>0.6</v>
      </c>
      <c r="X284" s="173">
        <v>0.61</v>
      </c>
      <c r="Y284" s="173">
        <v>0.62</v>
      </c>
      <c r="Z284" s="173">
        <v>0.62</v>
      </c>
      <c r="AA284"/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0.34</v>
      </c>
      <c r="F285" s="175">
        <v>0.34</v>
      </c>
      <c r="G285" s="175">
        <v>0.34</v>
      </c>
      <c r="H285" s="175">
        <v>0.33</v>
      </c>
      <c r="I285" s="175">
        <v>0.33</v>
      </c>
      <c r="J285" s="175">
        <v>0.33</v>
      </c>
      <c r="K285" s="175">
        <v>0.32</v>
      </c>
      <c r="L285" s="175">
        <v>0.32</v>
      </c>
      <c r="M285" s="175">
        <v>0.31</v>
      </c>
      <c r="N285" s="175">
        <v>0.28999999999999998</v>
      </c>
      <c r="O285" s="175">
        <v>0.28000000000000003</v>
      </c>
      <c r="P285" s="175">
        <v>0.28000000000000003</v>
      </c>
      <c r="Q285" s="175">
        <v>0.28000000000000003</v>
      </c>
      <c r="R285" s="175">
        <v>0.27</v>
      </c>
      <c r="S285" s="175">
        <v>0.27</v>
      </c>
      <c r="T285" s="175">
        <v>0.27</v>
      </c>
      <c r="U285" s="175">
        <v>0.28000000000000003</v>
      </c>
      <c r="V285" s="175">
        <v>0.28000000000000003</v>
      </c>
      <c r="W285" s="175">
        <v>0.28000000000000003</v>
      </c>
      <c r="X285" s="175">
        <v>0.28000000000000003</v>
      </c>
      <c r="Y285" s="175">
        <v>0.28999999999999998</v>
      </c>
      <c r="Z285" s="175">
        <v>0.28999999999999998</v>
      </c>
      <c r="AA285"/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0.42</v>
      </c>
      <c r="F286" s="175">
        <v>0.44</v>
      </c>
      <c r="G286" s="175">
        <v>0.44</v>
      </c>
      <c r="H286" s="175">
        <v>0.38</v>
      </c>
      <c r="I286" s="175">
        <v>0.32</v>
      </c>
      <c r="J286" s="175">
        <v>0.26</v>
      </c>
      <c r="K286" s="175">
        <v>0.19</v>
      </c>
      <c r="L286" s="175">
        <v>0.12</v>
      </c>
      <c r="M286" s="175">
        <v>0.08</v>
      </c>
      <c r="N286" s="175">
        <v>0.08</v>
      </c>
      <c r="O286" s="175">
        <v>0.1</v>
      </c>
      <c r="P286" s="175">
        <v>0.13</v>
      </c>
      <c r="Q286" s="175">
        <v>0.13</v>
      </c>
      <c r="R286" s="175">
        <v>0.17</v>
      </c>
      <c r="S286" s="175">
        <v>0.18</v>
      </c>
      <c r="T286" s="175">
        <v>0.19</v>
      </c>
      <c r="U286" s="175">
        <v>0.19</v>
      </c>
      <c r="V286" s="175">
        <v>0.18</v>
      </c>
      <c r="W286" s="175">
        <v>0.17</v>
      </c>
      <c r="X286" s="175">
        <v>0.18</v>
      </c>
      <c r="Y286" s="175">
        <v>0.16</v>
      </c>
      <c r="Z286" s="175">
        <v>0.16</v>
      </c>
      <c r="AA286"/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0.21</v>
      </c>
      <c r="F287" s="177">
        <v>0.24</v>
      </c>
      <c r="G287" s="177">
        <v>0.28000000000000003</v>
      </c>
      <c r="H287" s="177">
        <v>0.28999999999999998</v>
      </c>
      <c r="I287" s="177">
        <v>0.28999999999999998</v>
      </c>
      <c r="J287" s="177">
        <v>0.28999999999999998</v>
      </c>
      <c r="K287" s="177">
        <v>0.27</v>
      </c>
      <c r="L287" s="177">
        <v>0.25</v>
      </c>
      <c r="M287" s="177">
        <v>0.2</v>
      </c>
      <c r="N287" s="177">
        <v>0.14000000000000001</v>
      </c>
      <c r="O287" s="177">
        <v>0.15</v>
      </c>
      <c r="P287" s="177">
        <v>0.15</v>
      </c>
      <c r="Q287" s="177">
        <v>0.15</v>
      </c>
      <c r="R287" s="177">
        <v>0.13</v>
      </c>
      <c r="S287" s="177">
        <v>0.12</v>
      </c>
      <c r="T287" s="177">
        <v>0.12</v>
      </c>
      <c r="U287" s="177">
        <v>0.13</v>
      </c>
      <c r="V287" s="177">
        <v>0.13</v>
      </c>
      <c r="W287" s="177">
        <v>0.13</v>
      </c>
      <c r="X287" s="177">
        <v>0.13</v>
      </c>
      <c r="Y287" s="177">
        <v>0.16</v>
      </c>
      <c r="Z287" s="177">
        <v>0.18</v>
      </c>
      <c r="AA287"/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0.62</v>
      </c>
      <c r="F288" s="179">
        <v>0.63</v>
      </c>
      <c r="G288" s="179">
        <v>0.64</v>
      </c>
      <c r="H288" s="179">
        <v>0.63</v>
      </c>
      <c r="I288" s="179">
        <v>0.62</v>
      </c>
      <c r="J288" s="179">
        <v>0.62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0.61</v>
      </c>
      <c r="S288" s="179">
        <v>0.61</v>
      </c>
      <c r="T288" s="179">
        <v>0.61</v>
      </c>
      <c r="U288" s="179">
        <v>0.61</v>
      </c>
      <c r="V288" s="179">
        <v>0.61</v>
      </c>
      <c r="W288" s="179">
        <v>0.61</v>
      </c>
      <c r="X288" s="179">
        <v>0.62</v>
      </c>
      <c r="Y288" s="179">
        <v>0.62</v>
      </c>
      <c r="Z288" s="179">
        <v>0.62</v>
      </c>
      <c r="AA288"/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0.45</v>
      </c>
      <c r="F289" s="179">
        <v>0.46</v>
      </c>
      <c r="G289" s="179">
        <v>0.46</v>
      </c>
      <c r="H289" s="179">
        <v>0.47</v>
      </c>
      <c r="I289" s="179">
        <v>0.47</v>
      </c>
      <c r="J289" s="179">
        <v>0.47</v>
      </c>
      <c r="K289" s="179">
        <v>0.46</v>
      </c>
      <c r="L289" s="179">
        <v>0.45</v>
      </c>
      <c r="M289" s="179">
        <v>0.45</v>
      </c>
      <c r="N289" s="179">
        <v>0.44</v>
      </c>
      <c r="O289" s="179">
        <v>0.45</v>
      </c>
      <c r="P289" s="179">
        <v>0.46</v>
      </c>
      <c r="Q289" s="179">
        <v>0.47</v>
      </c>
      <c r="R289" s="179">
        <v>0.48</v>
      </c>
      <c r="S289" s="179">
        <v>0.47</v>
      </c>
      <c r="T289" s="179">
        <v>0.48</v>
      </c>
      <c r="U289" s="179">
        <v>0.48</v>
      </c>
      <c r="V289" s="179">
        <v>0.47</v>
      </c>
      <c r="W289" s="179">
        <v>0.47</v>
      </c>
      <c r="X289" s="179">
        <v>0.47</v>
      </c>
      <c r="Y289" s="179">
        <v>0.47</v>
      </c>
      <c r="Z289" s="179">
        <v>0.48</v>
      </c>
      <c r="AA289"/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0.14000000000000001</v>
      </c>
      <c r="F290" s="179">
        <v>0.12</v>
      </c>
      <c r="G290" s="179">
        <v>0.1</v>
      </c>
      <c r="H290" s="179">
        <v>0.1</v>
      </c>
      <c r="I290" s="179">
        <v>0.11</v>
      </c>
      <c r="J290" s="179">
        <v>0.12</v>
      </c>
      <c r="K290" s="179">
        <v>0.13</v>
      </c>
      <c r="L290" s="179">
        <v>0.16</v>
      </c>
      <c r="M290" s="179">
        <v>0.17</v>
      </c>
      <c r="N290" s="179">
        <v>0.19</v>
      </c>
      <c r="O290" s="179">
        <v>0.21</v>
      </c>
      <c r="P290" s="179">
        <v>0.2</v>
      </c>
      <c r="Q290" s="179">
        <v>0.18</v>
      </c>
      <c r="R290" s="179">
        <v>0.17</v>
      </c>
      <c r="S290" s="179">
        <v>0.15</v>
      </c>
      <c r="T290" s="179">
        <v>0.14000000000000001</v>
      </c>
      <c r="U290" s="179">
        <v>0.12</v>
      </c>
      <c r="V290" s="179">
        <v>0.1</v>
      </c>
      <c r="W290" s="179">
        <v>0.09</v>
      </c>
      <c r="X290" s="179">
        <v>0.12</v>
      </c>
      <c r="Y290" s="179">
        <v>0.14000000000000001</v>
      </c>
      <c r="Z290" s="179">
        <v>0.16</v>
      </c>
      <c r="AA290"/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0.48</v>
      </c>
      <c r="F291" s="179">
        <v>0.4</v>
      </c>
      <c r="G291" s="179">
        <v>0.33</v>
      </c>
      <c r="H291" s="179">
        <v>0.23</v>
      </c>
      <c r="I291" s="179">
        <v>0.17</v>
      </c>
      <c r="J291" s="179">
        <v>0.11</v>
      </c>
      <c r="K291" s="179">
        <v>7.0000000000000007E-2</v>
      </c>
      <c r="L291" s="179">
        <v>0.06</v>
      </c>
      <c r="M291" s="179">
        <v>0.05</v>
      </c>
      <c r="N291" s="179">
        <v>0.05</v>
      </c>
      <c r="O291" s="179">
        <v>0.05</v>
      </c>
      <c r="P291" s="179">
        <v>0.05</v>
      </c>
      <c r="Q291" s="179">
        <v>0.06</v>
      </c>
      <c r="R291" s="179">
        <v>0.05</v>
      </c>
      <c r="S291" s="179">
        <v>0.05</v>
      </c>
      <c r="T291" s="179">
        <v>0.06</v>
      </c>
      <c r="U291" s="179">
        <v>0.08</v>
      </c>
      <c r="V291" s="179">
        <v>0.11</v>
      </c>
      <c r="W291" s="179">
        <v>0.11</v>
      </c>
      <c r="X291" s="179">
        <v>0.1</v>
      </c>
      <c r="Y291" s="179">
        <v>0.09</v>
      </c>
      <c r="Z291" s="179">
        <v>0.08</v>
      </c>
      <c r="AA291"/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0.74</v>
      </c>
      <c r="F292" s="181">
        <v>0.74</v>
      </c>
      <c r="G292" s="181">
        <v>0.74</v>
      </c>
      <c r="H292" s="181">
        <v>0.74</v>
      </c>
      <c r="I292" s="181">
        <v>0.74</v>
      </c>
      <c r="J292" s="181">
        <v>0.74</v>
      </c>
      <c r="K292" s="181">
        <v>0.73</v>
      </c>
      <c r="L292" s="181">
        <v>0.73</v>
      </c>
      <c r="M292" s="181">
        <v>0.73</v>
      </c>
      <c r="N292" s="181">
        <v>0.73</v>
      </c>
      <c r="O292" s="181">
        <v>0.73</v>
      </c>
      <c r="P292" s="181">
        <v>0.73</v>
      </c>
      <c r="Q292" s="181">
        <v>0.72</v>
      </c>
      <c r="R292" s="181">
        <v>0.72</v>
      </c>
      <c r="S292" s="181">
        <v>0.73</v>
      </c>
      <c r="T292" s="181">
        <v>0.73</v>
      </c>
      <c r="U292" s="181">
        <v>0.72</v>
      </c>
      <c r="V292" s="181">
        <v>0.72</v>
      </c>
      <c r="W292" s="181">
        <v>0.72</v>
      </c>
      <c r="X292" s="181">
        <v>0.72</v>
      </c>
      <c r="Y292" s="181">
        <v>0.73</v>
      </c>
      <c r="Z292" s="181">
        <v>0.72</v>
      </c>
      <c r="AA292"/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0.5</v>
      </c>
      <c r="F293" s="183">
        <v>0.5</v>
      </c>
      <c r="G293" s="183">
        <v>0.51</v>
      </c>
      <c r="H293" s="183">
        <v>0.5</v>
      </c>
      <c r="I293" s="183">
        <v>0.5</v>
      </c>
      <c r="J293" s="183">
        <v>0.49</v>
      </c>
      <c r="K293" s="183">
        <v>0.48</v>
      </c>
      <c r="L293" s="183">
        <v>0.48</v>
      </c>
      <c r="M293" s="183">
        <v>0.47</v>
      </c>
      <c r="N293" s="183">
        <v>0.46</v>
      </c>
      <c r="O293" s="183">
        <v>0.46</v>
      </c>
      <c r="P293" s="183">
        <v>0.46</v>
      </c>
      <c r="Q293" s="183">
        <v>0.46</v>
      </c>
      <c r="R293" s="183">
        <v>0.46</v>
      </c>
      <c r="S293" s="183">
        <v>0.46</v>
      </c>
      <c r="T293" s="183">
        <v>0.47</v>
      </c>
      <c r="U293" s="183">
        <v>0.47</v>
      </c>
      <c r="V293" s="183">
        <v>0.48</v>
      </c>
      <c r="W293" s="183">
        <v>0.49</v>
      </c>
      <c r="X293" s="183">
        <v>0.49</v>
      </c>
      <c r="Y293" s="183">
        <v>0.49</v>
      </c>
      <c r="Z293" s="183">
        <v>0.5</v>
      </c>
      <c r="AA293"/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0.28000000000000003</v>
      </c>
      <c r="F294" s="183">
        <v>0.28999999999999998</v>
      </c>
      <c r="G294" s="183">
        <v>0.28000000000000003</v>
      </c>
      <c r="H294" s="183">
        <v>0.27</v>
      </c>
      <c r="I294" s="183">
        <v>0.26</v>
      </c>
      <c r="J294" s="183">
        <v>0.26</v>
      </c>
      <c r="K294" s="183">
        <v>0.25</v>
      </c>
      <c r="L294" s="183">
        <v>0.24</v>
      </c>
      <c r="M294" s="183">
        <v>0.24</v>
      </c>
      <c r="N294" s="183">
        <v>0.24</v>
      </c>
      <c r="O294" s="183">
        <v>0.27</v>
      </c>
      <c r="P294" s="183">
        <v>0.28000000000000003</v>
      </c>
      <c r="Q294" s="183">
        <v>0.27</v>
      </c>
      <c r="R294" s="183">
        <v>0.27</v>
      </c>
      <c r="S294" s="183">
        <v>0.27</v>
      </c>
      <c r="T294" s="183">
        <v>0.26</v>
      </c>
      <c r="U294" s="183">
        <v>0.27</v>
      </c>
      <c r="V294" s="183">
        <v>0.25</v>
      </c>
      <c r="W294" s="183">
        <v>0.24</v>
      </c>
      <c r="X294" s="183">
        <v>0.26</v>
      </c>
      <c r="Y294" s="183">
        <v>0.27</v>
      </c>
      <c r="Z294" s="183">
        <v>0.28000000000000003</v>
      </c>
      <c r="AA294"/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0.3</v>
      </c>
      <c r="F295" s="185">
        <v>0.28000000000000003</v>
      </c>
      <c r="G295" s="185">
        <v>0.28000000000000003</v>
      </c>
      <c r="H295" s="185">
        <v>0.26</v>
      </c>
      <c r="I295" s="185">
        <v>0.25</v>
      </c>
      <c r="J295" s="185">
        <v>0.23</v>
      </c>
      <c r="K295" s="185">
        <v>0.23</v>
      </c>
      <c r="L295" s="185">
        <v>0.22</v>
      </c>
      <c r="M295" s="185">
        <v>0.21</v>
      </c>
      <c r="N295" s="185">
        <v>0.2</v>
      </c>
      <c r="O295" s="185">
        <v>0.19</v>
      </c>
      <c r="P295" s="185">
        <v>0.19</v>
      </c>
      <c r="Q295" s="185">
        <v>0.19</v>
      </c>
      <c r="R295" s="185">
        <v>0.18</v>
      </c>
      <c r="S295" s="185">
        <v>0.16</v>
      </c>
      <c r="T295" s="185">
        <v>0.16</v>
      </c>
      <c r="U295" s="185">
        <v>0.16</v>
      </c>
      <c r="V295" s="185">
        <v>0.18</v>
      </c>
      <c r="W295" s="185">
        <v>0.17</v>
      </c>
      <c r="X295" s="185">
        <v>0.17</v>
      </c>
      <c r="Y295" s="185">
        <v>0.17</v>
      </c>
      <c r="Z295" s="185">
        <v>0.18</v>
      </c>
      <c r="AA295"/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1095</v>
      </c>
      <c r="F301" s="193">
        <f>F241</f>
        <v>802</v>
      </c>
      <c r="G301" s="193">
        <f>G241</f>
        <v>293</v>
      </c>
      <c r="H301" s="305">
        <f>F301/E301</f>
        <v>0.73242009132420094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1558</v>
      </c>
      <c r="F302" s="193">
        <f>J241</f>
        <v>776</v>
      </c>
      <c r="G302" s="193">
        <f>K241</f>
        <v>782</v>
      </c>
      <c r="H302" s="305">
        <f>F302/E302</f>
        <v>0.49807445442875481</v>
      </c>
      <c r="I302" s="305"/>
    </row>
    <row r="303" spans="1:240" ht="14.65" customHeight="1" x14ac:dyDescent="0.2">
      <c r="D303" s="192" t="s">
        <v>407</v>
      </c>
      <c r="E303" s="193">
        <f>M241</f>
        <v>49</v>
      </c>
      <c r="F303" s="193">
        <f>N241</f>
        <v>18</v>
      </c>
      <c r="G303" s="193">
        <f>O241</f>
        <v>31</v>
      </c>
      <c r="H303" s="305">
        <f>F303/E303</f>
        <v>0.36734693877551022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12</v>
      </c>
      <c r="G304" s="193">
        <f>S241</f>
        <v>57</v>
      </c>
      <c r="H304" s="305">
        <f>F304/E304</f>
        <v>0.17391304347826086</v>
      </c>
      <c r="I304" s="305"/>
    </row>
    <row r="305" spans="1:14" ht="14.65" customHeight="1" x14ac:dyDescent="0.2">
      <c r="D305" s="194" t="s">
        <v>401</v>
      </c>
      <c r="E305" s="158">
        <f>SUM(E301:E304)</f>
        <v>2771</v>
      </c>
      <c r="F305" s="158">
        <f>SUM(F301:F304)</f>
        <v>1608</v>
      </c>
      <c r="G305" s="158">
        <f>SUM(G301:G304)</f>
        <v>1163</v>
      </c>
      <c r="H305" s="307">
        <f>F305/E305</f>
        <v>0.58029592204980152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802</v>
      </c>
      <c r="F308" s="193">
        <f>U241</f>
        <v>59</v>
      </c>
      <c r="G308" s="193">
        <v>80</v>
      </c>
      <c r="H308" s="309">
        <f>E308+F308+G308</f>
        <v>941</v>
      </c>
      <c r="I308" s="309">
        <f>SUM(E308:H308)</f>
        <v>1882</v>
      </c>
      <c r="J308" s="18"/>
    </row>
    <row r="309" spans="1:14" ht="14.65" customHeight="1" x14ac:dyDescent="0.2">
      <c r="D309" s="192" t="s">
        <v>413</v>
      </c>
      <c r="E309" s="193">
        <f>F302</f>
        <v>776</v>
      </c>
      <c r="F309" s="193">
        <f>V241</f>
        <v>372</v>
      </c>
      <c r="G309" s="193">
        <v>146</v>
      </c>
      <c r="H309" s="309">
        <f>E309+F309+G309</f>
        <v>1294</v>
      </c>
      <c r="I309" s="309"/>
    </row>
    <row r="310" spans="1:14" ht="14.65" customHeight="1" x14ac:dyDescent="0.2">
      <c r="D310" s="192" t="s">
        <v>407</v>
      </c>
      <c r="E310" s="193">
        <f>F303</f>
        <v>18</v>
      </c>
      <c r="F310" s="193">
        <f>W241</f>
        <v>7</v>
      </c>
      <c r="G310" s="196">
        <v>0</v>
      </c>
      <c r="H310" s="309">
        <f>E310+F310+G310</f>
        <v>25</v>
      </c>
      <c r="I310" s="309"/>
    </row>
    <row r="311" spans="1:14" ht="14.65" customHeight="1" x14ac:dyDescent="0.2">
      <c r="D311" s="192" t="s">
        <v>414</v>
      </c>
      <c r="E311" s="193">
        <f>F304</f>
        <v>12</v>
      </c>
      <c r="F311" s="193">
        <f>X241</f>
        <v>9</v>
      </c>
      <c r="G311" s="196">
        <v>1</v>
      </c>
      <c r="H311" s="309">
        <f>E311+F311+G311</f>
        <v>22</v>
      </c>
      <c r="I311" s="309"/>
    </row>
    <row r="312" spans="1:14" ht="14.65" customHeight="1" x14ac:dyDescent="0.2">
      <c r="D312" s="194" t="s">
        <v>401</v>
      </c>
      <c r="E312" s="197">
        <f>SUM(E308:E311)</f>
        <v>1608</v>
      </c>
      <c r="F312" s="197">
        <f>SUM(F308:F311)</f>
        <v>447</v>
      </c>
      <c r="G312" s="197">
        <f>SUM(G308:G311)</f>
        <v>227</v>
      </c>
      <c r="H312" s="310">
        <f>H308+H309+H310+H311</f>
        <v>2282</v>
      </c>
      <c r="I312" s="310">
        <f>F312+G312+H312</f>
        <v>2956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484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485</v>
      </c>
      <c r="F319" s="203">
        <v>401</v>
      </c>
      <c r="G319" s="203">
        <f>SUM(E319:F319)</f>
        <v>886</v>
      </c>
      <c r="H319" s="204">
        <v>32</v>
      </c>
      <c r="I319" s="204">
        <v>48</v>
      </c>
      <c r="J319" s="204">
        <f>SUM(H319:I319)</f>
        <v>80</v>
      </c>
      <c r="K319" s="205">
        <f>M319-L319</f>
        <v>517</v>
      </c>
      <c r="L319" s="205">
        <f>F319+I319</f>
        <v>449</v>
      </c>
      <c r="M319" s="206">
        <f>H308+H310</f>
        <v>966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673</v>
      </c>
      <c r="F320" s="203">
        <v>496</v>
      </c>
      <c r="G320" s="203">
        <f>SUM(E320:F320)</f>
        <v>1169</v>
      </c>
      <c r="H320" s="204">
        <v>45</v>
      </c>
      <c r="I320" s="204">
        <v>102</v>
      </c>
      <c r="J320" s="204">
        <f>SUM(H320:I320)</f>
        <v>147</v>
      </c>
      <c r="K320" s="205">
        <f>M320-L320</f>
        <v>718</v>
      </c>
      <c r="L320" s="205">
        <f>F320+I320</f>
        <v>598</v>
      </c>
      <c r="M320" s="206">
        <f>H309+H311</f>
        <v>1316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1158</v>
      </c>
      <c r="F321" s="208">
        <f>SUM(F319:F320)</f>
        <v>897</v>
      </c>
      <c r="G321" s="208">
        <f>SUM(E321:F321)</f>
        <v>2055</v>
      </c>
      <c r="H321" s="209">
        <f t="shared" ref="H321:M321" si="8">SUM(H319:H320)</f>
        <v>77</v>
      </c>
      <c r="I321" s="209">
        <f t="shared" si="8"/>
        <v>150</v>
      </c>
      <c r="J321" s="209">
        <f t="shared" si="8"/>
        <v>227</v>
      </c>
      <c r="K321" s="210">
        <f t="shared" si="8"/>
        <v>1235</v>
      </c>
      <c r="L321" s="210">
        <f t="shared" si="8"/>
        <v>1047</v>
      </c>
      <c r="M321" s="211">
        <f t="shared" si="8"/>
        <v>2282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44058</v>
      </c>
      <c r="F325" s="213">
        <v>44059</v>
      </c>
      <c r="G325" s="213">
        <v>44060</v>
      </c>
      <c r="H325" s="213">
        <v>44061</v>
      </c>
      <c r="I325" s="213">
        <v>44062</v>
      </c>
      <c r="J325" s="213">
        <v>44063</v>
      </c>
      <c r="K325" s="213">
        <v>44064</v>
      </c>
      <c r="L325" s="213">
        <v>44065</v>
      </c>
      <c r="M325" s="213">
        <v>44066</v>
      </c>
      <c r="N325" s="213">
        <v>44067</v>
      </c>
      <c r="O325" s="213">
        <v>44068</v>
      </c>
      <c r="P325" s="213">
        <v>44069</v>
      </c>
      <c r="Q325" s="213">
        <v>44070</v>
      </c>
      <c r="R325" s="213">
        <v>44071</v>
      </c>
      <c r="S325" s="213">
        <v>44072</v>
      </c>
      <c r="T325" s="213">
        <v>44073</v>
      </c>
      <c r="U325" s="213">
        <v>44074</v>
      </c>
      <c r="V325" s="213">
        <v>44075</v>
      </c>
      <c r="W325" s="213">
        <v>44076</v>
      </c>
      <c r="X325" s="213">
        <v>44077</v>
      </c>
      <c r="Y325" s="213">
        <v>44078</v>
      </c>
      <c r="Z325" s="213">
        <v>44079</v>
      </c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1019</v>
      </c>
      <c r="F326" s="215">
        <v>997</v>
      </c>
      <c r="G326" s="215">
        <v>979</v>
      </c>
      <c r="H326" s="215">
        <v>987</v>
      </c>
      <c r="I326" s="215">
        <v>974</v>
      </c>
      <c r="J326" s="215">
        <v>982</v>
      </c>
      <c r="K326" s="215">
        <v>962</v>
      </c>
      <c r="L326" s="215">
        <v>965</v>
      </c>
      <c r="M326" s="215">
        <v>958</v>
      </c>
      <c r="N326" s="215">
        <v>998</v>
      </c>
      <c r="O326" s="215">
        <v>998</v>
      </c>
      <c r="P326" s="215">
        <v>993</v>
      </c>
      <c r="Q326" s="215">
        <v>977</v>
      </c>
      <c r="R326" s="215">
        <v>969</v>
      </c>
      <c r="S326" s="215">
        <v>1037</v>
      </c>
      <c r="T326" s="215">
        <v>969</v>
      </c>
      <c r="U326" s="215">
        <v>954</v>
      </c>
      <c r="V326" s="215">
        <v>945</v>
      </c>
      <c r="W326" s="215">
        <v>975</v>
      </c>
      <c r="X326" s="215">
        <v>952</v>
      </c>
      <c r="Y326" s="215">
        <v>933</v>
      </c>
      <c r="Z326" s="215">
        <v>966</v>
      </c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1177</v>
      </c>
      <c r="F327" s="217">
        <v>1175</v>
      </c>
      <c r="G327" s="217">
        <v>1178</v>
      </c>
      <c r="H327" s="217">
        <v>1089</v>
      </c>
      <c r="I327" s="217">
        <v>1073</v>
      </c>
      <c r="J327" s="217">
        <v>1089</v>
      </c>
      <c r="K327" s="217">
        <v>1114</v>
      </c>
      <c r="L327" s="217">
        <v>1082</v>
      </c>
      <c r="M327" s="217">
        <v>1053</v>
      </c>
      <c r="N327" s="217">
        <v>1074</v>
      </c>
      <c r="O327" s="217">
        <v>1143</v>
      </c>
      <c r="P327" s="217">
        <v>1161</v>
      </c>
      <c r="Q327" s="217">
        <v>1237</v>
      </c>
      <c r="R327" s="217">
        <v>1246</v>
      </c>
      <c r="S327" s="217">
        <v>1164</v>
      </c>
      <c r="T327" s="217">
        <v>1184</v>
      </c>
      <c r="U327" s="217">
        <v>1211</v>
      </c>
      <c r="V327" s="217">
        <v>1267</v>
      </c>
      <c r="W327" s="217">
        <v>1329</v>
      </c>
      <c r="X327" s="217">
        <v>1297</v>
      </c>
      <c r="Y327" s="217">
        <v>1331</v>
      </c>
      <c r="Z327" s="217">
        <v>1316</v>
      </c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Z328" si="9">SUM(E326:E327)</f>
        <v>2196</v>
      </c>
      <c r="F328" s="219">
        <f t="shared" si="9"/>
        <v>2172</v>
      </c>
      <c r="G328" s="219">
        <f t="shared" si="9"/>
        <v>2157</v>
      </c>
      <c r="H328" s="219">
        <f t="shared" si="9"/>
        <v>2076</v>
      </c>
      <c r="I328" s="219">
        <f t="shared" si="9"/>
        <v>2047</v>
      </c>
      <c r="J328" s="219">
        <f t="shared" si="9"/>
        <v>2071</v>
      </c>
      <c r="K328" s="219">
        <f t="shared" si="9"/>
        <v>2076</v>
      </c>
      <c r="L328" s="219">
        <f t="shared" si="9"/>
        <v>2047</v>
      </c>
      <c r="M328" s="219">
        <f t="shared" si="9"/>
        <v>2011</v>
      </c>
      <c r="N328" s="219">
        <f t="shared" si="9"/>
        <v>2072</v>
      </c>
      <c r="O328" s="219">
        <f t="shared" si="9"/>
        <v>2141</v>
      </c>
      <c r="P328" s="219">
        <f t="shared" si="9"/>
        <v>2154</v>
      </c>
      <c r="Q328" s="219">
        <f t="shared" si="9"/>
        <v>2214</v>
      </c>
      <c r="R328" s="219">
        <f t="shared" si="9"/>
        <v>2215</v>
      </c>
      <c r="S328" s="219">
        <f t="shared" si="9"/>
        <v>2201</v>
      </c>
      <c r="T328" s="219">
        <f t="shared" si="9"/>
        <v>2153</v>
      </c>
      <c r="U328" s="219">
        <f t="shared" si="9"/>
        <v>2165</v>
      </c>
      <c r="V328" s="219">
        <f t="shared" si="9"/>
        <v>2212</v>
      </c>
      <c r="W328" s="219">
        <f t="shared" si="9"/>
        <v>2304</v>
      </c>
      <c r="X328" s="219">
        <f t="shared" si="9"/>
        <v>2249</v>
      </c>
      <c r="Y328" s="219">
        <f t="shared" si="9"/>
        <v>2264</v>
      </c>
      <c r="Z328" s="219">
        <f t="shared" si="9"/>
        <v>2282</v>
      </c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21" t="s">
        <v>426</v>
      </c>
      <c r="U330" s="321"/>
      <c r="V330" s="321"/>
      <c r="W330" s="32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28" t="s">
        <v>439</v>
      </c>
      <c r="U331" s="328"/>
      <c r="V331" s="329" t="s">
        <v>440</v>
      </c>
      <c r="W331" s="329"/>
    </row>
    <row r="332" spans="1:240" ht="14.65" customHeight="1" x14ac:dyDescent="0.2">
      <c r="C332" s="328" t="s">
        <v>441</v>
      </c>
      <c r="D332" s="330" t="s">
        <v>442</v>
      </c>
      <c r="E332" s="331" t="s">
        <v>443</v>
      </c>
      <c r="F332" s="331"/>
      <c r="G332" s="331"/>
      <c r="H332" s="332">
        <v>2113</v>
      </c>
      <c r="I332" s="332"/>
      <c r="J332" s="333">
        <f>H332/H338</f>
        <v>0.16935160695680052</v>
      </c>
      <c r="K332" s="333"/>
      <c r="L332" s="334">
        <v>636</v>
      </c>
      <c r="M332" s="334"/>
      <c r="N332" s="335">
        <f>L332/L338</f>
        <v>0.16425619834710745</v>
      </c>
      <c r="O332" s="335"/>
      <c r="P332" s="336">
        <v>29</v>
      </c>
      <c r="Q332" s="336"/>
      <c r="R332" s="337">
        <f>P332/P338</f>
        <v>0.26363636363636361</v>
      </c>
      <c r="S332" s="337"/>
      <c r="T332" s="338">
        <f>H332+L332+P332</f>
        <v>2778</v>
      </c>
      <c r="U332" s="338"/>
      <c r="V332" s="339">
        <f>T332/T338</f>
        <v>0.16879329201604082</v>
      </c>
      <c r="W332" s="339"/>
    </row>
    <row r="333" spans="1:240" x14ac:dyDescent="0.2">
      <c r="C333" s="328"/>
      <c r="D333" s="330"/>
      <c r="E333" s="331" t="s">
        <v>444</v>
      </c>
      <c r="F333" s="331"/>
      <c r="G333" s="331"/>
      <c r="H333" s="332">
        <v>495</v>
      </c>
      <c r="I333" s="332"/>
      <c r="J333" s="333">
        <f>H333/H338</f>
        <v>3.9672998316903102E-2</v>
      </c>
      <c r="K333" s="333"/>
      <c r="L333" s="334">
        <v>254</v>
      </c>
      <c r="M333" s="334"/>
      <c r="N333" s="335">
        <f>L333/L338</f>
        <v>6.5599173553719012E-2</v>
      </c>
      <c r="O333" s="335"/>
      <c r="P333" s="336">
        <v>0</v>
      </c>
      <c r="Q333" s="336"/>
      <c r="R333" s="337">
        <f>P333/P338</f>
        <v>0</v>
      </c>
      <c r="S333" s="337"/>
      <c r="T333" s="338">
        <f>H333+L333+P333</f>
        <v>749</v>
      </c>
      <c r="U333" s="338"/>
      <c r="V333" s="339">
        <f>T333/T338</f>
        <v>4.550978247660712E-2</v>
      </c>
      <c r="W333" s="339"/>
    </row>
    <row r="334" spans="1:240" x14ac:dyDescent="0.2">
      <c r="C334" s="328"/>
      <c r="D334" s="330"/>
      <c r="E334" s="331" t="s">
        <v>445</v>
      </c>
      <c r="F334" s="331"/>
      <c r="G334" s="331"/>
      <c r="H334" s="332">
        <v>2</v>
      </c>
      <c r="I334" s="332"/>
      <c r="J334" s="333">
        <f>H334/H338</f>
        <v>1.6029494269455797E-4</v>
      </c>
      <c r="K334" s="333"/>
      <c r="L334" s="334">
        <v>2</v>
      </c>
      <c r="M334" s="334"/>
      <c r="N334" s="335">
        <f>L334/L338</f>
        <v>5.1652892561983473E-4</v>
      </c>
      <c r="O334" s="335"/>
      <c r="P334" s="336">
        <v>0</v>
      </c>
      <c r="Q334" s="336"/>
      <c r="R334" s="337">
        <f>P334/P338</f>
        <v>0</v>
      </c>
      <c r="S334" s="337"/>
      <c r="T334" s="338">
        <f>H334+L334+P334</f>
        <v>4</v>
      </c>
      <c r="U334" s="338"/>
      <c r="V334" s="339">
        <f>T334/T338</f>
        <v>2.4304289707133308E-4</v>
      </c>
      <c r="W334" s="339"/>
    </row>
    <row r="335" spans="1:240" ht="14.65" customHeight="1" x14ac:dyDescent="0.2">
      <c r="C335" s="328"/>
      <c r="D335" s="330"/>
      <c r="E335" s="331" t="s">
        <v>446</v>
      </c>
      <c r="F335" s="331"/>
      <c r="G335" s="331"/>
      <c r="H335" s="332">
        <v>0</v>
      </c>
      <c r="I335" s="332"/>
      <c r="J335" s="333">
        <f>H335/H338</f>
        <v>0</v>
      </c>
      <c r="K335" s="333"/>
      <c r="L335" s="334">
        <v>1</v>
      </c>
      <c r="M335" s="334"/>
      <c r="N335" s="335">
        <f>L335/L338</f>
        <v>2.5826446280991736E-4</v>
      </c>
      <c r="O335" s="335"/>
      <c r="P335" s="336">
        <v>0</v>
      </c>
      <c r="Q335" s="336"/>
      <c r="R335" s="337">
        <f>P335/P338</f>
        <v>0</v>
      </c>
      <c r="S335" s="337"/>
      <c r="T335" s="338">
        <f>H335+L335+P335</f>
        <v>1</v>
      </c>
      <c r="U335" s="338"/>
      <c r="V335" s="339">
        <f>T335/T338</f>
        <v>6.076072426783327E-5</v>
      </c>
      <c r="W335" s="339"/>
    </row>
    <row r="336" spans="1:240" ht="14.65" customHeight="1" x14ac:dyDescent="0.2">
      <c r="C336" s="328"/>
      <c r="D336" s="330"/>
      <c r="E336" s="340" t="s">
        <v>401</v>
      </c>
      <c r="F336" s="340"/>
      <c r="G336" s="340"/>
      <c r="H336" s="332">
        <f>SUM(H332:H335)</f>
        <v>2610</v>
      </c>
      <c r="I336" s="332">
        <f>SUM(H336:H336)</f>
        <v>2610</v>
      </c>
      <c r="J336" s="333">
        <f>H336/H338</f>
        <v>0.20918490021639818</v>
      </c>
      <c r="K336" s="333"/>
      <c r="L336" s="334">
        <f>L332+L333+L334+L335</f>
        <v>893</v>
      </c>
      <c r="M336" s="334">
        <f>SUM(L336:L336)</f>
        <v>893</v>
      </c>
      <c r="N336" s="335">
        <f>L336/L338</f>
        <v>0.2306301652892562</v>
      </c>
      <c r="O336" s="335"/>
      <c r="P336" s="336">
        <v>30</v>
      </c>
      <c r="Q336" s="336"/>
      <c r="R336" s="337">
        <f>P336/P338</f>
        <v>0.27272727272727271</v>
      </c>
      <c r="S336" s="337"/>
      <c r="T336" s="338">
        <f>SUM(T332:T335)</f>
        <v>3532</v>
      </c>
      <c r="U336" s="338"/>
      <c r="V336" s="339">
        <f>T336/T338</f>
        <v>0.21460687811398713</v>
      </c>
      <c r="W336" s="339"/>
    </row>
    <row r="337" spans="1:240" ht="14.65" customHeight="1" x14ac:dyDescent="0.2">
      <c r="A337"/>
      <c r="C337" s="328"/>
      <c r="D337" s="330" t="s">
        <v>447</v>
      </c>
      <c r="E337" s="330"/>
      <c r="F337" s="330"/>
      <c r="G337" s="330"/>
      <c r="H337" s="332">
        <v>9867</v>
      </c>
      <c r="I337" s="332"/>
      <c r="J337" s="333">
        <f>H337/H338</f>
        <v>0.79081509978360187</v>
      </c>
      <c r="K337" s="333"/>
      <c r="L337" s="334">
        <v>2979</v>
      </c>
      <c r="M337" s="334"/>
      <c r="N337" s="335">
        <f>L337/L338</f>
        <v>0.76936983471074383</v>
      </c>
      <c r="O337" s="335"/>
      <c r="P337" s="336">
        <v>80</v>
      </c>
      <c r="Q337" s="336"/>
      <c r="R337" s="337">
        <f>P337/P338</f>
        <v>0.72727272727272729</v>
      </c>
      <c r="S337" s="337"/>
      <c r="T337" s="338">
        <f>H337+L337+P337</f>
        <v>12926</v>
      </c>
      <c r="U337" s="338"/>
      <c r="V337" s="339">
        <f>T337/T338</f>
        <v>0.78539312188601285</v>
      </c>
      <c r="W337" s="339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12477</v>
      </c>
      <c r="I338" s="342"/>
      <c r="J338" s="307">
        <f>H338/H338</f>
        <v>1</v>
      </c>
      <c r="K338" s="307"/>
      <c r="L338" s="342">
        <f>L336+L337</f>
        <v>3872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16458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5220</v>
      </c>
      <c r="I339" s="281">
        <f>SUM(I332:I336)</f>
        <v>2610</v>
      </c>
      <c r="J339" s="281"/>
      <c r="K339" s="281"/>
      <c r="L339" s="281">
        <f>SUM(L332:L336)</f>
        <v>1786</v>
      </c>
      <c r="M339" s="281">
        <f>SUM(M332:M336)</f>
        <v>893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44058</v>
      </c>
      <c r="F342" s="225">
        <v>44059</v>
      </c>
      <c r="G342" s="225">
        <v>44060</v>
      </c>
      <c r="H342" s="225">
        <v>44061</v>
      </c>
      <c r="I342" s="225">
        <v>44062</v>
      </c>
      <c r="J342" s="225">
        <v>44063</v>
      </c>
      <c r="K342" s="225">
        <v>44064</v>
      </c>
      <c r="L342" s="225">
        <v>44065</v>
      </c>
      <c r="M342" s="225">
        <v>44066</v>
      </c>
      <c r="N342" s="225">
        <v>44067</v>
      </c>
      <c r="O342" s="225">
        <v>44068</v>
      </c>
      <c r="P342" s="225">
        <v>44069</v>
      </c>
      <c r="Q342" s="225">
        <v>44070</v>
      </c>
      <c r="R342" s="225">
        <v>44071</v>
      </c>
      <c r="S342" s="225">
        <v>44072</v>
      </c>
      <c r="T342" s="225">
        <v>44073</v>
      </c>
      <c r="U342" s="225">
        <v>44074</v>
      </c>
      <c r="V342" s="225">
        <v>44075</v>
      </c>
      <c r="W342" s="226">
        <v>44076</v>
      </c>
      <c r="X342" s="226">
        <v>44077</v>
      </c>
      <c r="Y342" s="226">
        <v>44078</v>
      </c>
      <c r="Z342" s="226">
        <v>44079</v>
      </c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2704</v>
      </c>
      <c r="F343" s="152">
        <v>2727</v>
      </c>
      <c r="G343" s="152">
        <v>2740</v>
      </c>
      <c r="H343" s="152">
        <v>2773</v>
      </c>
      <c r="I343" s="152">
        <v>2794</v>
      </c>
      <c r="J343" s="152">
        <v>2816</v>
      </c>
      <c r="K343" s="152">
        <v>2848</v>
      </c>
      <c r="L343" s="152">
        <v>2874</v>
      </c>
      <c r="M343" s="152">
        <v>2899</v>
      </c>
      <c r="N343" s="152">
        <v>2925</v>
      </c>
      <c r="O343" s="152">
        <v>3082</v>
      </c>
      <c r="P343" s="152">
        <v>3114</v>
      </c>
      <c r="Q343" s="152">
        <v>3155</v>
      </c>
      <c r="R343" s="152">
        <v>3183</v>
      </c>
      <c r="S343" s="152">
        <v>3213</v>
      </c>
      <c r="T343" s="152">
        <v>3328</v>
      </c>
      <c r="U343" s="152">
        <v>3371</v>
      </c>
      <c r="V343" s="152">
        <v>3402</v>
      </c>
      <c r="W343" s="228">
        <v>3440</v>
      </c>
      <c r="X343" s="228">
        <v>3475</v>
      </c>
      <c r="Y343" s="228">
        <v>3512</v>
      </c>
      <c r="Z343" s="228">
        <v>3532</v>
      </c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10418</v>
      </c>
      <c r="F344" s="130">
        <v>10496</v>
      </c>
      <c r="G344" s="130">
        <v>10549</v>
      </c>
      <c r="H344" s="130">
        <v>10698</v>
      </c>
      <c r="I344" s="130">
        <v>10808</v>
      </c>
      <c r="J344" s="130">
        <v>10900</v>
      </c>
      <c r="K344" s="130">
        <v>10996</v>
      </c>
      <c r="L344" s="130">
        <v>11086</v>
      </c>
      <c r="M344" s="130">
        <v>11176</v>
      </c>
      <c r="N344" s="130">
        <v>11239</v>
      </c>
      <c r="O344" s="130">
        <v>11422</v>
      </c>
      <c r="P344" s="130">
        <v>11535</v>
      </c>
      <c r="Q344" s="130">
        <v>11618</v>
      </c>
      <c r="R344" s="130">
        <v>11706</v>
      </c>
      <c r="S344" s="130">
        <v>11807</v>
      </c>
      <c r="T344" s="130">
        <v>12341</v>
      </c>
      <c r="U344" s="130">
        <v>12413</v>
      </c>
      <c r="V344" s="130">
        <v>12500</v>
      </c>
      <c r="W344" s="230">
        <v>12614</v>
      </c>
      <c r="X344" s="230">
        <v>12705</v>
      </c>
      <c r="Y344" s="230">
        <v>12808</v>
      </c>
      <c r="Z344" s="230">
        <v>12926</v>
      </c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Z345" si="10">SUM(E343:E344)</f>
        <v>13122</v>
      </c>
      <c r="F345" s="232">
        <f t="shared" si="10"/>
        <v>13223</v>
      </c>
      <c r="G345" s="232">
        <f t="shared" si="10"/>
        <v>13289</v>
      </c>
      <c r="H345" s="232">
        <f t="shared" si="10"/>
        <v>13471</v>
      </c>
      <c r="I345" s="232">
        <f t="shared" si="10"/>
        <v>13602</v>
      </c>
      <c r="J345" s="232">
        <f t="shared" si="10"/>
        <v>13716</v>
      </c>
      <c r="K345" s="232">
        <f t="shared" si="10"/>
        <v>13844</v>
      </c>
      <c r="L345" s="232">
        <f t="shared" si="10"/>
        <v>13960</v>
      </c>
      <c r="M345" s="232">
        <f t="shared" si="10"/>
        <v>14075</v>
      </c>
      <c r="N345" s="232">
        <f t="shared" si="10"/>
        <v>14164</v>
      </c>
      <c r="O345" s="232">
        <f t="shared" si="10"/>
        <v>14504</v>
      </c>
      <c r="P345" s="232">
        <f t="shared" si="10"/>
        <v>14649</v>
      </c>
      <c r="Q345" s="232">
        <f t="shared" si="10"/>
        <v>14773</v>
      </c>
      <c r="R345" s="232">
        <f t="shared" si="10"/>
        <v>14889</v>
      </c>
      <c r="S345" s="232">
        <f t="shared" si="10"/>
        <v>15020</v>
      </c>
      <c r="T345" s="232">
        <f t="shared" si="10"/>
        <v>15669</v>
      </c>
      <c r="U345" s="232">
        <f t="shared" si="10"/>
        <v>15784</v>
      </c>
      <c r="V345" s="232">
        <f t="shared" si="10"/>
        <v>15902</v>
      </c>
      <c r="W345" s="233">
        <f t="shared" si="10"/>
        <v>16054</v>
      </c>
      <c r="X345" s="233">
        <f t="shared" si="10"/>
        <v>16180</v>
      </c>
      <c r="Y345" s="233">
        <f t="shared" si="10"/>
        <v>16320</v>
      </c>
      <c r="Z345" s="233">
        <f t="shared" si="10"/>
        <v>16458</v>
      </c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2" spans="4:19" ht="39" customHeight="1" x14ac:dyDescent="0.2">
      <c r="E362" s="358" t="s">
        <v>467</v>
      </c>
      <c r="F362" s="358"/>
      <c r="G362" s="358"/>
      <c r="H362" s="358"/>
      <c r="I362" s="358"/>
    </row>
    <row r="363" spans="4:19" x14ac:dyDescent="0.2">
      <c r="E363" s="359" t="s">
        <v>468</v>
      </c>
      <c r="F363" s="359"/>
      <c r="G363" s="359"/>
      <c r="H363" s="234" t="s">
        <v>439</v>
      </c>
      <c r="I363" s="234" t="s">
        <v>440</v>
      </c>
    </row>
    <row r="364" spans="4:19" x14ac:dyDescent="0.2">
      <c r="E364" s="360" t="s">
        <v>469</v>
      </c>
      <c r="F364" s="360"/>
      <c r="G364" s="360"/>
      <c r="H364" s="235">
        <v>7844</v>
      </c>
      <c r="I364" s="236">
        <f>H364/H372</f>
        <v>0.6301920141399534</v>
      </c>
    </row>
    <row r="365" spans="4:19" x14ac:dyDescent="0.2">
      <c r="E365" s="360" t="s">
        <v>470</v>
      </c>
      <c r="F365" s="360"/>
      <c r="G365" s="360"/>
      <c r="H365" s="235">
        <v>1706</v>
      </c>
      <c r="I365" s="236">
        <f>H365/H372</f>
        <v>0.13706113923033664</v>
      </c>
    </row>
    <row r="366" spans="4:19" x14ac:dyDescent="0.2">
      <c r="E366" s="360" t="s">
        <v>471</v>
      </c>
      <c r="F366" s="360"/>
      <c r="G366" s="360"/>
      <c r="H366" s="235">
        <v>966</v>
      </c>
      <c r="I366" s="236">
        <f>H366/H372</f>
        <v>7.7609062424680644E-2</v>
      </c>
    </row>
    <row r="367" spans="4:19" x14ac:dyDescent="0.2">
      <c r="E367" s="360" t="s">
        <v>472</v>
      </c>
      <c r="F367" s="360"/>
      <c r="G367" s="360"/>
      <c r="H367" s="235">
        <v>729</v>
      </c>
      <c r="I367" s="236">
        <f>H367/H372</f>
        <v>5.8568329718004339E-2</v>
      </c>
    </row>
    <row r="368" spans="4:19" x14ac:dyDescent="0.2">
      <c r="E368" s="360" t="s">
        <v>473</v>
      </c>
      <c r="F368" s="360"/>
      <c r="G368" s="360"/>
      <c r="H368" s="235">
        <v>647</v>
      </c>
      <c r="I368" s="236">
        <f>H368/H372</f>
        <v>5.1980396882782998E-2</v>
      </c>
    </row>
    <row r="369" spans="5:14" x14ac:dyDescent="0.2">
      <c r="E369" s="360" t="s">
        <v>474</v>
      </c>
      <c r="F369" s="360"/>
      <c r="G369" s="360"/>
      <c r="H369" s="235">
        <v>555</v>
      </c>
      <c r="I369" s="236">
        <f>H369/H372</f>
        <v>4.4589057604241984E-2</v>
      </c>
    </row>
    <row r="370" spans="5:14" x14ac:dyDescent="0.2">
      <c r="E370" s="360" t="s">
        <v>475</v>
      </c>
      <c r="F370" s="360"/>
      <c r="G370" s="360"/>
      <c r="H370" s="235">
        <v>0</v>
      </c>
      <c r="I370" s="236">
        <f>H370/H372</f>
        <v>0</v>
      </c>
    </row>
    <row r="371" spans="5:14" x14ac:dyDescent="0.2">
      <c r="E371" s="360" t="s">
        <v>476</v>
      </c>
      <c r="F371" s="360"/>
      <c r="G371" s="360"/>
      <c r="H371" s="235">
        <v>0</v>
      </c>
      <c r="I371" s="236">
        <f>H371/H372</f>
        <v>0</v>
      </c>
    </row>
    <row r="372" spans="5:14" x14ac:dyDescent="0.2">
      <c r="E372" s="359" t="s">
        <v>401</v>
      </c>
      <c r="F372" s="359"/>
      <c r="G372" s="359"/>
      <c r="H372" s="237">
        <f>SUM(H364:H371)</f>
        <v>12447</v>
      </c>
      <c r="I372" s="238">
        <f>SUM(I364:I371)</f>
        <v>1</v>
      </c>
    </row>
    <row r="373" spans="5:14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4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5:14" x14ac:dyDescent="0.2">
      <c r="E375" s="239" t="s">
        <v>482</v>
      </c>
      <c r="F375" s="239"/>
      <c r="G375" s="239"/>
      <c r="H375" s="240"/>
      <c r="I375" s="241"/>
      <c r="J375" s="241"/>
      <c r="K375" s="241"/>
      <c r="L375" s="241"/>
      <c r="M375" s="241"/>
      <c r="N375" s="241"/>
    </row>
  </sheetData>
  <mergeCells count="266">
    <mergeCell ref="E371:G371"/>
    <mergeCell ref="E372:G372"/>
    <mergeCell ref="E362:I362"/>
    <mergeCell ref="E363:G363"/>
    <mergeCell ref="E364:G364"/>
    <mergeCell ref="E365:G365"/>
    <mergeCell ref="E366:G366"/>
    <mergeCell ref="E367:G367"/>
    <mergeCell ref="E368:G368"/>
    <mergeCell ref="E369:G369"/>
    <mergeCell ref="E370:G370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Z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Z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Z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5"/>
  <sheetViews>
    <sheetView topLeftCell="C1" zoomScaleNormal="100" workbookViewId="0">
      <selection activeCell="AC17" sqref="AC17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44080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15</v>
      </c>
      <c r="G10" s="30">
        <f>E10-F10</f>
        <v>5</v>
      </c>
      <c r="H10" s="31">
        <f>F10/E10</f>
        <v>0.75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8</v>
      </c>
      <c r="G13" s="44">
        <f>E13-F13</f>
        <v>0</v>
      </c>
      <c r="H13" s="45">
        <f>F13/E13</f>
        <v>1</v>
      </c>
      <c r="I13" s="44">
        <v>10</v>
      </c>
      <c r="J13" s="43">
        <v>9</v>
      </c>
      <c r="K13" s="44">
        <f>I13-J13</f>
        <v>1</v>
      </c>
      <c r="L13" s="46">
        <f>J13/I13</f>
        <v>0.9</v>
      </c>
      <c r="M13" s="54"/>
      <c r="N13" s="51"/>
      <c r="O13" s="49"/>
      <c r="P13" s="45"/>
      <c r="Q13" s="54"/>
      <c r="R13" s="43"/>
      <c r="S13" s="44"/>
      <c r="T13" s="46"/>
      <c r="U13" s="51">
        <v>2</v>
      </c>
      <c r="V13" s="51"/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10</v>
      </c>
      <c r="G15" s="44">
        <f>E15-F15</f>
        <v>0</v>
      </c>
      <c r="H15" s="45">
        <f>F15/E15</f>
        <v>1</v>
      </c>
      <c r="I15" s="44">
        <v>30</v>
      </c>
      <c r="J15" s="43">
        <v>7</v>
      </c>
      <c r="K15" s="44">
        <f>I15-J15</f>
        <v>23</v>
      </c>
      <c r="L15" s="46">
        <f>J15/I15</f>
        <v>0.23333333333333334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55</v>
      </c>
      <c r="G16" s="44">
        <f>E16-F16</f>
        <v>10</v>
      </c>
      <c r="H16" s="45">
        <f>F16/E16</f>
        <v>0.84615384615384615</v>
      </c>
      <c r="I16" s="44">
        <v>70</v>
      </c>
      <c r="J16" s="43">
        <v>51</v>
      </c>
      <c r="K16" s="44">
        <f>I16-J16</f>
        <v>19</v>
      </c>
      <c r="L16" s="46">
        <f>J16/I16</f>
        <v>0.72857142857142854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2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71</v>
      </c>
      <c r="F18" s="43">
        <v>60</v>
      </c>
      <c r="G18" s="44">
        <f>E18-F18</f>
        <v>11</v>
      </c>
      <c r="H18" s="45">
        <f>F18/E18</f>
        <v>0.84507042253521125</v>
      </c>
      <c r="I18" s="44">
        <v>83</v>
      </c>
      <c r="J18" s="43">
        <v>67</v>
      </c>
      <c r="K18" s="44">
        <f>I18-J18</f>
        <v>16</v>
      </c>
      <c r="L18" s="46">
        <f>J18/I18</f>
        <v>0.80722891566265065</v>
      </c>
      <c r="M18" s="54">
        <v>5</v>
      </c>
      <c r="N18" s="51">
        <v>4</v>
      </c>
      <c r="O18" s="49">
        <f>M18-N18</f>
        <v>1</v>
      </c>
      <c r="P18" s="45">
        <f>N18/M18</f>
        <v>0.8</v>
      </c>
      <c r="Q18" s="54"/>
      <c r="R18" s="43"/>
      <c r="S18" s="44"/>
      <c r="T18" s="46"/>
      <c r="U18" s="51"/>
      <c r="V18" s="51"/>
      <c r="W18" s="51"/>
      <c r="X18" s="52">
        <v>5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10</v>
      </c>
      <c r="N19" s="51">
        <v>3</v>
      </c>
      <c r="O19" s="49">
        <f>M19-N19</f>
        <v>7</v>
      </c>
      <c r="P19" s="45">
        <f>N19/M19</f>
        <v>0.3</v>
      </c>
      <c r="Q19" s="54">
        <v>20</v>
      </c>
      <c r="R19" s="43">
        <v>4</v>
      </c>
      <c r="S19" s="44">
        <f>Q19-R19</f>
        <v>16</v>
      </c>
      <c r="T19" s="46">
        <f>R19/Q19</f>
        <v>0.2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4</v>
      </c>
      <c r="G21" s="44">
        <f>E21-F21</f>
        <v>1</v>
      </c>
      <c r="H21" s="45">
        <f>F21/E21</f>
        <v>0.8</v>
      </c>
      <c r="I21" s="44">
        <v>8</v>
      </c>
      <c r="J21" s="43">
        <v>3</v>
      </c>
      <c r="K21" s="44">
        <f>I21-J21</f>
        <v>5</v>
      </c>
      <c r="L21" s="46">
        <f>J21/I21</f>
        <v>0.375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31</v>
      </c>
      <c r="G23" s="44">
        <f>E23-F23</f>
        <v>2</v>
      </c>
      <c r="H23" s="45">
        <f>F23/E23</f>
        <v>0.93939393939393945</v>
      </c>
      <c r="I23" s="44">
        <v>48</v>
      </c>
      <c r="J23" s="43">
        <v>40</v>
      </c>
      <c r="K23" s="44">
        <f>I23-J23</f>
        <v>8</v>
      </c>
      <c r="L23" s="46">
        <f>J23/I23</f>
        <v>0.83333333333333337</v>
      </c>
      <c r="M23" s="54">
        <v>6</v>
      </c>
      <c r="N23" s="51">
        <v>2</v>
      </c>
      <c r="O23" s="49">
        <f>M23-N23</f>
        <v>4</v>
      </c>
      <c r="P23" s="45">
        <f>N23/M23</f>
        <v>0.33333333333333331</v>
      </c>
      <c r="Q23" s="54">
        <v>10</v>
      </c>
      <c r="R23" s="43">
        <v>3</v>
      </c>
      <c r="S23" s="44">
        <f>Q23-R23</f>
        <v>7</v>
      </c>
      <c r="T23" s="46">
        <f>R23/Q23</f>
        <v>0.3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57</v>
      </c>
      <c r="G24" s="44">
        <f>E24-F24</f>
        <v>5</v>
      </c>
      <c r="H24" s="45">
        <f>F24/E24</f>
        <v>0.91935483870967738</v>
      </c>
      <c r="I24" s="55">
        <v>104</v>
      </c>
      <c r="J24" s="56">
        <v>86</v>
      </c>
      <c r="K24" s="44">
        <f>I24-J24</f>
        <v>18</v>
      </c>
      <c r="L24" s="46">
        <f>J24/I24</f>
        <v>0.82692307692307687</v>
      </c>
      <c r="M24" s="54"/>
      <c r="N24" s="43"/>
      <c r="O24" s="49"/>
      <c r="P24" s="45"/>
      <c r="Q24" s="44"/>
      <c r="R24" s="43"/>
      <c r="S24" s="44"/>
      <c r="T24" s="46"/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18</v>
      </c>
      <c r="G26" s="44">
        <f>E26-F26</f>
        <v>4</v>
      </c>
      <c r="H26" s="45">
        <f>F26/E26</f>
        <v>0.81818181818181823</v>
      </c>
      <c r="I26" s="44">
        <v>34</v>
      </c>
      <c r="J26" s="43">
        <v>15</v>
      </c>
      <c r="K26" s="44">
        <f>I26-J26</f>
        <v>19</v>
      </c>
      <c r="L26" s="46">
        <f>J26/I26</f>
        <v>0.44117647058823528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42</v>
      </c>
      <c r="G28" s="44">
        <f>E28-F28</f>
        <v>10</v>
      </c>
      <c r="H28" s="45">
        <f>F28/E28</f>
        <v>0.80769230769230771</v>
      </c>
      <c r="I28" s="44">
        <v>32</v>
      </c>
      <c r="J28" s="43">
        <v>12</v>
      </c>
      <c r="K28" s="44">
        <f>I28-J28</f>
        <v>20</v>
      </c>
      <c r="L28" s="46">
        <f>J28/I28</f>
        <v>0.375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7</v>
      </c>
      <c r="G29" s="44">
        <f>E29-F29</f>
        <v>3</v>
      </c>
      <c r="H29" s="45">
        <f>F29/E29</f>
        <v>0.7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2</v>
      </c>
      <c r="V30" s="51">
        <v>1</v>
      </c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/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1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7</v>
      </c>
      <c r="G33" s="44">
        <f>E33-F33</f>
        <v>1</v>
      </c>
      <c r="H33" s="45">
        <f>F33/E33</f>
        <v>0.875</v>
      </c>
      <c r="I33" s="44">
        <v>10</v>
      </c>
      <c r="J33" s="43">
        <v>10</v>
      </c>
      <c r="K33" s="44">
        <f>I33-J33</f>
        <v>0</v>
      </c>
      <c r="L33" s="46">
        <f>J33/I33</f>
        <v>1</v>
      </c>
      <c r="M33" s="54"/>
      <c r="N33" s="51"/>
      <c r="O33" s="49"/>
      <c r="P33" s="45"/>
      <c r="Q33" s="54"/>
      <c r="R33" s="43"/>
      <c r="S33" s="44"/>
      <c r="T33" s="46"/>
      <c r="U33" s="51"/>
      <c r="V33" s="51">
        <v>4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108</v>
      </c>
      <c r="G34" s="44">
        <f>E34-F34</f>
        <v>17</v>
      </c>
      <c r="H34" s="45">
        <f>F34/E34</f>
        <v>0.86399999999999999</v>
      </c>
      <c r="I34" s="44">
        <v>212</v>
      </c>
      <c r="J34" s="43">
        <v>88</v>
      </c>
      <c r="K34" s="44">
        <f>I34-J34</f>
        <v>124</v>
      </c>
      <c r="L34" s="46">
        <f>J34/I34</f>
        <v>0.41509433962264153</v>
      </c>
      <c r="M34" s="54"/>
      <c r="N34" s="51"/>
      <c r="O34" s="49"/>
      <c r="P34" s="45"/>
      <c r="Q34" s="54"/>
      <c r="R34" s="43"/>
      <c r="S34" s="44"/>
      <c r="T34" s="46"/>
      <c r="U34" s="51">
        <v>6</v>
      </c>
      <c r="V34" s="51">
        <v>3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/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17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4</v>
      </c>
      <c r="W39" s="51"/>
      <c r="X39" s="52">
        <v>1</v>
      </c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>
        <v>1</v>
      </c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>
        <v>3</v>
      </c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>
        <v>1</v>
      </c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27</v>
      </c>
      <c r="G49" s="44">
        <f>E49-F49</f>
        <v>3</v>
      </c>
      <c r="H49" s="45">
        <f>F49/E49</f>
        <v>0.9</v>
      </c>
      <c r="I49" s="44">
        <v>24</v>
      </c>
      <c r="J49" s="43">
        <v>24</v>
      </c>
      <c r="K49" s="44">
        <f>I49-J49</f>
        <v>0</v>
      </c>
      <c r="L49" s="46">
        <f>J49/I49</f>
        <v>1</v>
      </c>
      <c r="M49" s="54"/>
      <c r="N49" s="51"/>
      <c r="O49" s="49"/>
      <c r="P49" s="45"/>
      <c r="Q49" s="54"/>
      <c r="R49" s="43"/>
      <c r="S49" s="44"/>
      <c r="T49" s="46"/>
      <c r="U49" s="51">
        <v>1</v>
      </c>
      <c r="V49" s="51"/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>
        <v>1</v>
      </c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2</v>
      </c>
      <c r="V54" s="51"/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>
        <v>1</v>
      </c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4</v>
      </c>
      <c r="G64" s="44">
        <f>E64-F64</f>
        <v>0</v>
      </c>
      <c r="H64" s="45">
        <f>F64/E64</f>
        <v>1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/>
      <c r="V64" s="51">
        <v>3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5</v>
      </c>
      <c r="G65" s="44">
        <f>E65-F65</f>
        <v>5</v>
      </c>
      <c r="H65" s="45">
        <f>F65/E65</f>
        <v>0.5</v>
      </c>
      <c r="I65" s="44">
        <v>40</v>
      </c>
      <c r="J65" s="43">
        <v>5</v>
      </c>
      <c r="K65" s="44">
        <f>I65-J65</f>
        <v>35</v>
      </c>
      <c r="L65" s="46">
        <f>J65/I65</f>
        <v>0.125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7</v>
      </c>
      <c r="G66" s="44">
        <f>E66-F66</f>
        <v>13</v>
      </c>
      <c r="H66" s="45">
        <f>F66/E66</f>
        <v>0.35</v>
      </c>
      <c r="I66" s="44">
        <v>60</v>
      </c>
      <c r="J66" s="43">
        <v>19</v>
      </c>
      <c r="K66" s="44">
        <f>I66-J66</f>
        <v>41</v>
      </c>
      <c r="L66" s="46">
        <f>J66/I66</f>
        <v>0.31666666666666665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>
        <v>1</v>
      </c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7</v>
      </c>
      <c r="G70" s="44">
        <f>E70-F70</f>
        <v>3</v>
      </c>
      <c r="H70" s="45">
        <f>F70/E70</f>
        <v>0.7</v>
      </c>
      <c r="I70" s="44">
        <v>20</v>
      </c>
      <c r="J70" s="43">
        <v>4</v>
      </c>
      <c r="K70" s="44">
        <f>I70-J70</f>
        <v>16</v>
      </c>
      <c r="L70" s="46">
        <f>J70/I70</f>
        <v>0.2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3</v>
      </c>
      <c r="G72" s="44">
        <f>E72-F72</f>
        <v>1</v>
      </c>
      <c r="H72" s="45">
        <f>F72/E72</f>
        <v>0.75</v>
      </c>
      <c r="I72" s="44">
        <v>8</v>
      </c>
      <c r="J72" s="43">
        <v>1</v>
      </c>
      <c r="K72" s="44">
        <f>I72-J72</f>
        <v>7</v>
      </c>
      <c r="L72" s="46">
        <f>J72/I72</f>
        <v>0.125</v>
      </c>
      <c r="M72" s="54"/>
      <c r="N72" s="51"/>
      <c r="O72" s="49"/>
      <c r="P72" s="45"/>
      <c r="Q72" s="54"/>
      <c r="R72" s="43"/>
      <c r="S72" s="44"/>
      <c r="T72" s="46"/>
      <c r="U72" s="51">
        <v>1</v>
      </c>
      <c r="V72" s="51">
        <v>2</v>
      </c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0</v>
      </c>
      <c r="G73" s="44">
        <f>E73-F73</f>
        <v>2</v>
      </c>
      <c r="H73" s="45">
        <f>F73/E73</f>
        <v>0</v>
      </c>
      <c r="I73" s="44">
        <v>4</v>
      </c>
      <c r="J73" s="43">
        <v>2</v>
      </c>
      <c r="K73" s="44">
        <f>I73-J73</f>
        <v>2</v>
      </c>
      <c r="L73" s="46">
        <f>J73/I73</f>
        <v>0.5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5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>
        <v>1</v>
      </c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19</v>
      </c>
      <c r="G79" s="44">
        <f>E79-F79</f>
        <v>1</v>
      </c>
      <c r="H79" s="45">
        <f>F79/E79</f>
        <v>0.95</v>
      </c>
      <c r="I79" s="44">
        <v>20</v>
      </c>
      <c r="J79" s="43">
        <v>8</v>
      </c>
      <c r="K79" s="44">
        <f>I79-J79</f>
        <v>12</v>
      </c>
      <c r="L79" s="46">
        <f>J79/I79</f>
        <v>0.4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3</v>
      </c>
      <c r="G80" s="44">
        <f>E80-F80</f>
        <v>1</v>
      </c>
      <c r="H80" s="45">
        <f>F80/E80</f>
        <v>0.75</v>
      </c>
      <c r="I80" s="44">
        <v>6</v>
      </c>
      <c r="J80" s="43">
        <v>3</v>
      </c>
      <c r="K80" s="44">
        <f>I80-J80</f>
        <v>3</v>
      </c>
      <c r="L80" s="46">
        <f>J80/I80</f>
        <v>0.5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2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595</v>
      </c>
      <c r="F81" s="59">
        <f>SUM(F10:F80)</f>
        <v>497</v>
      </c>
      <c r="G81" s="59">
        <f>E81-F81</f>
        <v>98</v>
      </c>
      <c r="H81" s="24">
        <f>F81/E81</f>
        <v>0.83529411764705885</v>
      </c>
      <c r="I81" s="23">
        <f>SUM(I10:I80)</f>
        <v>837</v>
      </c>
      <c r="J81" s="23">
        <f>SUM(J10:J80)</f>
        <v>458</v>
      </c>
      <c r="K81" s="23">
        <f>I81-J81</f>
        <v>379</v>
      </c>
      <c r="L81" s="60">
        <f>J81/I81</f>
        <v>0.54719235364396657</v>
      </c>
      <c r="M81" s="59">
        <f>SUM(M10:M80)</f>
        <v>21</v>
      </c>
      <c r="N81" s="59">
        <f>SUM(N10:N80)</f>
        <v>9</v>
      </c>
      <c r="O81" s="61">
        <f>M81-N81</f>
        <v>12</v>
      </c>
      <c r="P81" s="24">
        <f>N81/M81</f>
        <v>0.42857142857142855</v>
      </c>
      <c r="Q81" s="59">
        <f>SUM(Q10:Q80)</f>
        <v>32</v>
      </c>
      <c r="R81" s="59">
        <f>SUM(R10:R80)</f>
        <v>7</v>
      </c>
      <c r="S81" s="23">
        <f>Q81-R81</f>
        <v>25</v>
      </c>
      <c r="T81" s="60">
        <f>R81/Q81</f>
        <v>0.21875</v>
      </c>
      <c r="U81" s="59">
        <f>SUM(U10:U80)</f>
        <v>15</v>
      </c>
      <c r="V81" s="59">
        <f>SUM(V10:V80)</f>
        <v>59</v>
      </c>
      <c r="W81" s="59">
        <f>SUM(W10:W80)</f>
        <v>1</v>
      </c>
      <c r="X81" s="62">
        <f>SUM(X10:X80)</f>
        <v>7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1</v>
      </c>
      <c r="G82" s="68">
        <f>E82-F82</f>
        <v>6</v>
      </c>
      <c r="H82" s="69">
        <f>F82/E82</f>
        <v>0.14285714285714285</v>
      </c>
      <c r="I82" s="68">
        <v>7</v>
      </c>
      <c r="J82" s="67">
        <v>5</v>
      </c>
      <c r="K82" s="70">
        <f>I82-J82</f>
        <v>2</v>
      </c>
      <c r="L82" s="71">
        <f>J82/I82</f>
        <v>0.7142857142857143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3</v>
      </c>
      <c r="S82" s="70">
        <f>Q82-R82</f>
        <v>0</v>
      </c>
      <c r="T82" s="71">
        <f>R82/Q82</f>
        <v>1</v>
      </c>
      <c r="U82" s="72"/>
      <c r="V82" s="67"/>
      <c r="W82" s="67">
        <v>2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3</v>
      </c>
      <c r="G83" s="76">
        <f>E83-F83</f>
        <v>2</v>
      </c>
      <c r="H83" s="77">
        <f>F83/E83</f>
        <v>0.6</v>
      </c>
      <c r="I83" s="76">
        <v>15</v>
      </c>
      <c r="J83" s="75">
        <v>1</v>
      </c>
      <c r="K83" s="78">
        <f>I83-J83</f>
        <v>14</v>
      </c>
      <c r="L83" s="79">
        <f>J83/I83</f>
        <v>6.6666666666666666E-2</v>
      </c>
      <c r="M83" s="76"/>
      <c r="N83" s="75"/>
      <c r="O83" s="78"/>
      <c r="P83" s="77"/>
      <c r="Q83" s="76"/>
      <c r="R83" s="75"/>
      <c r="S83" s="78"/>
      <c r="T83" s="79"/>
      <c r="U83" s="80"/>
      <c r="V83" s="75">
        <v>1</v>
      </c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>
        <v>2</v>
      </c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8</v>
      </c>
      <c r="G86" s="76">
        <f>E86-F86</f>
        <v>2</v>
      </c>
      <c r="H86" s="77">
        <f>F86/E86</f>
        <v>0.8</v>
      </c>
      <c r="I86" s="76">
        <v>20</v>
      </c>
      <c r="J86" s="75">
        <v>6</v>
      </c>
      <c r="K86" s="78">
        <f>I86-J86</f>
        <v>14</v>
      </c>
      <c r="L86" s="79">
        <f>J86/I86</f>
        <v>0.3</v>
      </c>
      <c r="M86" s="76"/>
      <c r="N86" s="75"/>
      <c r="O86" s="78"/>
      <c r="P86" s="77"/>
      <c r="Q86" s="76"/>
      <c r="R86" s="75"/>
      <c r="S86" s="78"/>
      <c r="T86" s="79"/>
      <c r="U86" s="80"/>
      <c r="V86" s="75">
        <v>1</v>
      </c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4</v>
      </c>
      <c r="G87" s="76">
        <f>E87-F87</f>
        <v>6</v>
      </c>
      <c r="H87" s="77">
        <f>F87/E87</f>
        <v>0.4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/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1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>
        <v>2</v>
      </c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>
        <v>1</v>
      </c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8</v>
      </c>
      <c r="G98" s="76">
        <f>E98-F98</f>
        <v>2</v>
      </c>
      <c r="H98" s="77">
        <f>F98/E98</f>
        <v>0.8</v>
      </c>
      <c r="I98" s="76">
        <v>10</v>
      </c>
      <c r="J98" s="75">
        <v>7</v>
      </c>
      <c r="K98" s="78">
        <f>I98-J98</f>
        <v>3</v>
      </c>
      <c r="L98" s="79">
        <f>J98/I98</f>
        <v>0.7</v>
      </c>
      <c r="M98" s="76"/>
      <c r="N98" s="75"/>
      <c r="O98" s="78"/>
      <c r="P98" s="77"/>
      <c r="Q98" s="76"/>
      <c r="R98" s="75"/>
      <c r="S98" s="78"/>
      <c r="T98" s="79"/>
      <c r="U98" s="80">
        <v>1</v>
      </c>
      <c r="V98" s="75">
        <v>1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2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30</v>
      </c>
      <c r="G103" s="76">
        <f>E103-F103</f>
        <v>0</v>
      </c>
      <c r="H103" s="77">
        <f>F103/E103</f>
        <v>1</v>
      </c>
      <c r="I103" s="76">
        <v>52</v>
      </c>
      <c r="J103" s="75">
        <v>43</v>
      </c>
      <c r="K103" s="78">
        <f>I103-J103</f>
        <v>9</v>
      </c>
      <c r="L103" s="79">
        <f>J103/I103</f>
        <v>0.82692307692307687</v>
      </c>
      <c r="M103" s="76"/>
      <c r="N103" s="75"/>
      <c r="O103" s="78"/>
      <c r="P103" s="77"/>
      <c r="Q103" s="76"/>
      <c r="R103" s="75"/>
      <c r="S103" s="78"/>
      <c r="T103" s="79"/>
      <c r="U103" s="80">
        <v>12</v>
      </c>
      <c r="V103" s="75">
        <v>18</v>
      </c>
      <c r="W103" s="75"/>
      <c r="X103" s="81"/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7</v>
      </c>
      <c r="V104" s="75">
        <v>3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12</v>
      </c>
      <c r="G106" s="76">
        <f>E106-F106</f>
        <v>18</v>
      </c>
      <c r="H106" s="77">
        <f>F106/E106</f>
        <v>0.4</v>
      </c>
      <c r="I106" s="76">
        <v>27</v>
      </c>
      <c r="J106" s="75">
        <v>15</v>
      </c>
      <c r="K106" s="78">
        <f>I106-J106</f>
        <v>12</v>
      </c>
      <c r="L106" s="79">
        <f>J106/I106</f>
        <v>0.55555555555555558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2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7</v>
      </c>
      <c r="G107" s="76">
        <f>E107-F107</f>
        <v>7</v>
      </c>
      <c r="H107" s="77">
        <f>F107/E107</f>
        <v>0.5</v>
      </c>
      <c r="I107" s="76">
        <v>28</v>
      </c>
      <c r="J107" s="75">
        <v>10</v>
      </c>
      <c r="K107" s="78">
        <f>I107-J107</f>
        <v>18</v>
      </c>
      <c r="L107" s="79">
        <f>J107/I107</f>
        <v>0.35714285714285715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>
        <v>1</v>
      </c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>
        <v>1</v>
      </c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>
        <v>1</v>
      </c>
      <c r="V111" s="75"/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>
        <v>1</v>
      </c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6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>
        <v>2</v>
      </c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1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7</v>
      </c>
      <c r="G126" s="76">
        <f>E126-F126</f>
        <v>7</v>
      </c>
      <c r="H126" s="77">
        <f>F126/E126</f>
        <v>0.5</v>
      </c>
      <c r="I126" s="76">
        <v>14</v>
      </c>
      <c r="J126" s="75">
        <v>7</v>
      </c>
      <c r="K126" s="78">
        <f>I126-J126</f>
        <v>7</v>
      </c>
      <c r="L126" s="79">
        <f>J126/I126</f>
        <v>0.5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7</v>
      </c>
      <c r="G127" s="76">
        <f>E127-F127</f>
        <v>17</v>
      </c>
      <c r="H127" s="77">
        <f>F127/E127</f>
        <v>0.29166666666666669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>
        <v>2</v>
      </c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>
        <v>1</v>
      </c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>
        <v>1</v>
      </c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88</v>
      </c>
      <c r="G135" s="84">
        <f>E135-F135</f>
        <v>68</v>
      </c>
      <c r="H135" s="85">
        <f>F135/E135</f>
        <v>0.5641025641025641</v>
      </c>
      <c r="I135" s="84">
        <f>SUM(I82:I134)</f>
        <v>184</v>
      </c>
      <c r="J135" s="84">
        <f>SUM(J82:J134)</f>
        <v>94</v>
      </c>
      <c r="K135" s="86">
        <f>I135-J135</f>
        <v>90</v>
      </c>
      <c r="L135" s="87">
        <f>J135/I135</f>
        <v>0.51086956521739135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3</v>
      </c>
      <c r="S135" s="86">
        <f>Q135-R135</f>
        <v>0</v>
      </c>
      <c r="T135" s="87">
        <f>R135/Q135</f>
        <v>1</v>
      </c>
      <c r="U135" s="83">
        <f>SUM(U82:U134)</f>
        <v>21</v>
      </c>
      <c r="V135" s="84">
        <f>SUM(V82:V134)</f>
        <v>51</v>
      </c>
      <c r="W135" s="84">
        <f>SUM(W82:W134)</f>
        <v>2</v>
      </c>
      <c r="X135" s="88">
        <f>SUM(X82:X134)</f>
        <v>0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10</v>
      </c>
      <c r="G136" s="92">
        <f>E136-F136</f>
        <v>5</v>
      </c>
      <c r="H136" s="93">
        <f>F136/E136</f>
        <v>0.66666666666666663</v>
      </c>
      <c r="I136" s="92">
        <v>25</v>
      </c>
      <c r="J136" s="91">
        <v>11</v>
      </c>
      <c r="K136" s="94">
        <f>I136-J136</f>
        <v>14</v>
      </c>
      <c r="L136" s="95">
        <f>J136/I136</f>
        <v>0.44</v>
      </c>
      <c r="M136" s="92"/>
      <c r="N136" s="91"/>
      <c r="O136" s="94"/>
      <c r="P136" s="93"/>
      <c r="Q136" s="92"/>
      <c r="R136" s="91"/>
      <c r="S136" s="94"/>
      <c r="T136" s="95"/>
      <c r="U136" s="96">
        <v>1</v>
      </c>
      <c r="V136" s="97">
        <v>4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5</v>
      </c>
      <c r="G139" s="101">
        <f>E139-F139</f>
        <v>5</v>
      </c>
      <c r="H139" s="102">
        <f>F139/E139</f>
        <v>0.5</v>
      </c>
      <c r="I139" s="101">
        <v>20</v>
      </c>
      <c r="J139" s="97">
        <v>1</v>
      </c>
      <c r="K139" s="103">
        <f>I139-J139</f>
        <v>19</v>
      </c>
      <c r="L139" s="104">
        <f>J139/I139</f>
        <v>0.05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>
        <v>1</v>
      </c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6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6</v>
      </c>
      <c r="G145" s="101">
        <f>E145-F145</f>
        <v>4</v>
      </c>
      <c r="H145" s="102">
        <f>F145/E145</f>
        <v>0.6</v>
      </c>
      <c r="I145" s="101">
        <v>30</v>
      </c>
      <c r="J145" s="97">
        <v>20</v>
      </c>
      <c r="K145" s="103">
        <f>I145-J145</f>
        <v>10</v>
      </c>
      <c r="L145" s="104">
        <f>J145/I145</f>
        <v>0.66666666666666663</v>
      </c>
      <c r="M145" s="101"/>
      <c r="N145" s="97"/>
      <c r="O145" s="103"/>
      <c r="P145" s="102"/>
      <c r="Q145" s="101"/>
      <c r="R145" s="97"/>
      <c r="S145" s="103"/>
      <c r="T145" s="104"/>
      <c r="U145" s="96">
        <v>1</v>
      </c>
      <c r="V145" s="97">
        <v>3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8</v>
      </c>
      <c r="G146" s="101">
        <f>E146-F146</f>
        <v>2</v>
      </c>
      <c r="H146" s="102">
        <f>F146/E146</f>
        <v>0.8</v>
      </c>
      <c r="I146" s="101">
        <v>10</v>
      </c>
      <c r="J146" s="97">
        <v>7</v>
      </c>
      <c r="K146" s="103">
        <f>I146-J146</f>
        <v>3</v>
      </c>
      <c r="L146" s="104">
        <f>J146/I146</f>
        <v>0.7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5</v>
      </c>
      <c r="G155" s="101">
        <f>E155-F155</f>
        <v>1</v>
      </c>
      <c r="H155" s="102">
        <f>F155/E155</f>
        <v>0.83333333333333337</v>
      </c>
      <c r="I155" s="101">
        <v>13</v>
      </c>
      <c r="J155" s="97">
        <v>2</v>
      </c>
      <c r="K155" s="103">
        <f>I155-J155</f>
        <v>11</v>
      </c>
      <c r="L155" s="104">
        <f>J155/I155</f>
        <v>0.15384615384615385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7</v>
      </c>
      <c r="G156" s="101">
        <f>E156-F156</f>
        <v>3</v>
      </c>
      <c r="H156" s="102">
        <f>F156/E156</f>
        <v>0.7</v>
      </c>
      <c r="I156" s="101">
        <v>20</v>
      </c>
      <c r="J156" s="97">
        <v>1</v>
      </c>
      <c r="K156" s="103">
        <f>I156-J156</f>
        <v>19</v>
      </c>
      <c r="L156" s="104">
        <f>J156/I156</f>
        <v>0.05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>
        <v>3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4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>
        <v>2</v>
      </c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>
        <v>1</v>
      </c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4</v>
      </c>
      <c r="G168" s="101">
        <f>E168-F168</f>
        <v>6</v>
      </c>
      <c r="H168" s="102">
        <f>F168/E168</f>
        <v>0.4</v>
      </c>
      <c r="I168" s="101">
        <v>25</v>
      </c>
      <c r="J168" s="97">
        <v>4</v>
      </c>
      <c r="K168" s="103">
        <f>I168-J168</f>
        <v>21</v>
      </c>
      <c r="L168" s="104">
        <f>J168/I168</f>
        <v>0.16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17</v>
      </c>
      <c r="G169" s="101">
        <f>E169-F169</f>
        <v>8</v>
      </c>
      <c r="H169" s="102">
        <f>F169/E169</f>
        <v>0.68</v>
      </c>
      <c r="I169" s="101">
        <v>52</v>
      </c>
      <c r="J169" s="97">
        <v>10</v>
      </c>
      <c r="K169" s="103">
        <f>I169-J169</f>
        <v>42</v>
      </c>
      <c r="L169" s="104">
        <f>J169/I169</f>
        <v>0.19230769230769232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12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4</v>
      </c>
      <c r="G170" s="101">
        <f>E170-F170</f>
        <v>6</v>
      </c>
      <c r="H170" s="102">
        <f>F170/E170</f>
        <v>0.4</v>
      </c>
      <c r="I170" s="101">
        <v>20</v>
      </c>
      <c r="J170" s="97">
        <v>6</v>
      </c>
      <c r="K170" s="103">
        <f>I170-J170</f>
        <v>14</v>
      </c>
      <c r="L170" s="104">
        <f>J170/I170</f>
        <v>0.3</v>
      </c>
      <c r="M170" s="101">
        <v>9</v>
      </c>
      <c r="N170" s="97">
        <v>2</v>
      </c>
      <c r="O170" s="103">
        <f>M170-N170</f>
        <v>7</v>
      </c>
      <c r="P170" s="102">
        <f>N170/M170</f>
        <v>0.22222222222222221</v>
      </c>
      <c r="Q170" s="101">
        <v>18</v>
      </c>
      <c r="R170" s="97">
        <v>1</v>
      </c>
      <c r="S170" s="103">
        <f>Q170-R170</f>
        <v>17</v>
      </c>
      <c r="T170" s="104">
        <f>R170/Q170</f>
        <v>5.5555555555555552E-2</v>
      </c>
      <c r="U170" s="96">
        <v>2</v>
      </c>
      <c r="V170" s="97"/>
      <c r="W170" s="97">
        <v>1</v>
      </c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1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12</v>
      </c>
      <c r="G174" s="101">
        <f>E174-F174</f>
        <v>8</v>
      </c>
      <c r="H174" s="102">
        <f>F174/E174</f>
        <v>0.6</v>
      </c>
      <c r="I174" s="101">
        <v>30</v>
      </c>
      <c r="J174" s="97">
        <v>11</v>
      </c>
      <c r="K174" s="103">
        <f>I174-J174</f>
        <v>19</v>
      </c>
      <c r="L174" s="104">
        <f>J174/I174</f>
        <v>0.36666666666666664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8</v>
      </c>
      <c r="W174" s="97"/>
      <c r="X174" s="98"/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8</v>
      </c>
      <c r="G177" s="101">
        <f>E177-F177</f>
        <v>4</v>
      </c>
      <c r="H177" s="102">
        <f>F177/E177</f>
        <v>0.66666666666666663</v>
      </c>
      <c r="I177" s="101">
        <v>29</v>
      </c>
      <c r="J177" s="97">
        <v>16</v>
      </c>
      <c r="K177" s="103">
        <f>I177-J177</f>
        <v>13</v>
      </c>
      <c r="L177" s="104">
        <f>J177/I177</f>
        <v>0.55172413793103448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>
        <v>1</v>
      </c>
      <c r="V177" s="97">
        <v>9</v>
      </c>
      <c r="W177" s="97">
        <v>2</v>
      </c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86</v>
      </c>
      <c r="G179" s="59">
        <f>E179-F179</f>
        <v>52</v>
      </c>
      <c r="H179" s="24">
        <f>F179/E179</f>
        <v>0.62318840579710144</v>
      </c>
      <c r="I179" s="59">
        <f>SUM(I136:I178)</f>
        <v>274</v>
      </c>
      <c r="J179" s="59">
        <f>SUM(J136:J178)</f>
        <v>89</v>
      </c>
      <c r="K179" s="23">
        <f>I179-J179</f>
        <v>185</v>
      </c>
      <c r="L179" s="60">
        <f>J179/I179</f>
        <v>0.32481751824817517</v>
      </c>
      <c r="M179" s="59">
        <f>SUM(M136:M178)</f>
        <v>11</v>
      </c>
      <c r="N179" s="59">
        <f>SUM(N136:N178)</f>
        <v>2</v>
      </c>
      <c r="O179" s="23">
        <f>M179-N179</f>
        <v>9</v>
      </c>
      <c r="P179" s="24">
        <f>N179/M179</f>
        <v>0.18181818181818182</v>
      </c>
      <c r="Q179" s="59">
        <f>SUM(Q136:Q178)</f>
        <v>20</v>
      </c>
      <c r="R179" s="59">
        <f>SUM(R136:R178)</f>
        <v>2</v>
      </c>
      <c r="S179" s="23">
        <f>Q179-R179</f>
        <v>18</v>
      </c>
      <c r="T179" s="60">
        <f>R179/Q179</f>
        <v>0.1</v>
      </c>
      <c r="U179" s="58">
        <f>SUM(U136:U178)</f>
        <v>8</v>
      </c>
      <c r="V179" s="59">
        <f>SUM(V136:V178)</f>
        <v>56</v>
      </c>
      <c r="W179" s="59">
        <f>SUM(W136:W178)</f>
        <v>3</v>
      </c>
      <c r="X179" s="62">
        <f>SUM(X136:X178)</f>
        <v>0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17</v>
      </c>
      <c r="G180" s="110">
        <f>E180-F180</f>
        <v>13</v>
      </c>
      <c r="H180" s="111">
        <f>F180/E180</f>
        <v>0.56666666666666665</v>
      </c>
      <c r="I180" s="110">
        <v>40</v>
      </c>
      <c r="J180" s="109">
        <v>19</v>
      </c>
      <c r="K180" s="112">
        <f>I180-J180</f>
        <v>21</v>
      </c>
      <c r="L180" s="113">
        <f>J180/I180</f>
        <v>0.47499999999999998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169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8</v>
      </c>
      <c r="G184" s="114">
        <f>E184-F184</f>
        <v>5</v>
      </c>
      <c r="H184" s="117">
        <f>F184/E184</f>
        <v>0.61538461538461542</v>
      </c>
      <c r="I184" s="114">
        <v>20</v>
      </c>
      <c r="J184" s="115">
        <v>10</v>
      </c>
      <c r="K184" s="116">
        <f>I184-J184</f>
        <v>10</v>
      </c>
      <c r="L184" s="118">
        <f>J184/I184</f>
        <v>0.5</v>
      </c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3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0</v>
      </c>
      <c r="S185" s="116">
        <f>Q185-R185</f>
        <v>14</v>
      </c>
      <c r="T185" s="118">
        <f>R185/Q185</f>
        <v>0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/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41</v>
      </c>
      <c r="G189" s="114">
        <f>E189-F189</f>
        <v>9</v>
      </c>
      <c r="H189" s="117">
        <f>F189/E189</f>
        <v>0.82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43</v>
      </c>
      <c r="G190" s="114">
        <f>E190-F190</f>
        <v>23</v>
      </c>
      <c r="H190" s="117">
        <f>F190/E190</f>
        <v>0.65151515151515149</v>
      </c>
      <c r="I190" s="114">
        <v>96</v>
      </c>
      <c r="J190" s="115">
        <v>80</v>
      </c>
      <c r="K190" s="116">
        <f>I190-J190</f>
        <v>16</v>
      </c>
      <c r="L190" s="118">
        <f>J190/I190</f>
        <v>0.83333333333333337</v>
      </c>
      <c r="M190" s="114">
        <v>14</v>
      </c>
      <c r="N190" s="115">
        <v>6</v>
      </c>
      <c r="O190" s="116">
        <f>M190-N190</f>
        <v>8</v>
      </c>
      <c r="P190" s="117">
        <f>N190/M190</f>
        <v>0.42857142857142855</v>
      </c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>
        <v>6</v>
      </c>
      <c r="V191" s="115">
        <v>25</v>
      </c>
      <c r="W191" s="115"/>
      <c r="X191" s="119">
        <v>2</v>
      </c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>
        <v>2</v>
      </c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5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>
        <v>1</v>
      </c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>
        <v>1</v>
      </c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2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10</v>
      </c>
      <c r="G213" s="114">
        <f>E213-F213</f>
        <v>0</v>
      </c>
      <c r="H213" s="117">
        <f>F213/E213</f>
        <v>1</v>
      </c>
      <c r="I213" s="114">
        <v>10</v>
      </c>
      <c r="J213" s="115">
        <v>10</v>
      </c>
      <c r="K213" s="116">
        <f>I213-J213</f>
        <v>0</v>
      </c>
      <c r="L213" s="118">
        <f>J213/I213</f>
        <v>1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>
        <v>1</v>
      </c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4</v>
      </c>
      <c r="K215" s="116">
        <f>I215-J215</f>
        <v>6</v>
      </c>
      <c r="L215" s="118">
        <f>J215/I215</f>
        <v>0.4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2</v>
      </c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>
        <v>1</v>
      </c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6</v>
      </c>
      <c r="G223" s="114">
        <f>E223-F223</f>
        <v>4</v>
      </c>
      <c r="H223" s="117">
        <f>F223/E223</f>
        <v>0.6</v>
      </c>
      <c r="I223" s="114">
        <v>9</v>
      </c>
      <c r="J223" s="115">
        <v>9</v>
      </c>
      <c r="K223" s="116">
        <f>I223-J223</f>
        <v>0</v>
      </c>
      <c r="L223" s="118">
        <f>J223/I223</f>
        <v>1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1</v>
      </c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5</v>
      </c>
      <c r="G232" s="114">
        <f>E232-F232</f>
        <v>15</v>
      </c>
      <c r="H232" s="117">
        <f>F232/E232</f>
        <v>0.25</v>
      </c>
      <c r="I232" s="114">
        <v>60</v>
      </c>
      <c r="J232" s="115">
        <v>4</v>
      </c>
      <c r="K232" s="116">
        <f>I232-J232</f>
        <v>56</v>
      </c>
      <c r="L232" s="118">
        <f>J232/I232</f>
        <v>6.6666666666666666E-2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0</v>
      </c>
      <c r="G233" s="114">
        <f>E233-F233</f>
        <v>4</v>
      </c>
      <c r="H233" s="117">
        <f>F233/E233</f>
        <v>0</v>
      </c>
      <c r="I233" s="114">
        <v>14</v>
      </c>
      <c r="J233" s="115">
        <v>1</v>
      </c>
      <c r="K233" s="116">
        <f>I233-J233</f>
        <v>13</v>
      </c>
      <c r="L233" s="118">
        <f>J233/I233</f>
        <v>7.1428571428571425E-2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1</v>
      </c>
      <c r="K234" s="116">
        <f>I234-J234</f>
        <v>3</v>
      </c>
      <c r="L234" s="118">
        <f>J234/I234</f>
        <v>0.25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>
        <v>2</v>
      </c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131</v>
      </c>
      <c r="G240" s="59">
        <f>E240-F240</f>
        <v>75</v>
      </c>
      <c r="H240" s="24">
        <f>F240/E240</f>
        <v>0.63592233009708743</v>
      </c>
      <c r="I240" s="59">
        <f>SUM(I180:I239)</f>
        <v>263</v>
      </c>
      <c r="J240" s="59">
        <f>SUM(J180:J239)</f>
        <v>138</v>
      </c>
      <c r="K240" s="59">
        <f>I240-J240</f>
        <v>125</v>
      </c>
      <c r="L240" s="60">
        <f>J240/I240</f>
        <v>0.52471482889733845</v>
      </c>
      <c r="M240" s="59">
        <f>SUM(M180:M239)</f>
        <v>15</v>
      </c>
      <c r="N240" s="59">
        <f>SUM(N180:N239)</f>
        <v>6</v>
      </c>
      <c r="O240" s="59">
        <f>M240-N240</f>
        <v>9</v>
      </c>
      <c r="P240" s="24">
        <f>N240/M240</f>
        <v>0.4</v>
      </c>
      <c r="Q240" s="59">
        <f>SUM(Q180:Q239)</f>
        <v>14</v>
      </c>
      <c r="R240" s="59">
        <f>SUM(R180:R239)</f>
        <v>0</v>
      </c>
      <c r="S240" s="59">
        <f>Q240-R240</f>
        <v>14</v>
      </c>
      <c r="T240" s="60">
        <f>R240/Q240</f>
        <v>0</v>
      </c>
      <c r="U240" s="59">
        <f>SUM(U180:U239)</f>
        <v>7</v>
      </c>
      <c r="V240" s="59">
        <f>SUM(V180:V239)</f>
        <v>216</v>
      </c>
      <c r="W240" s="59">
        <f>SUM(W180:W239)</f>
        <v>1</v>
      </c>
      <c r="X240" s="62">
        <f>SUM(X180:X239)</f>
        <v>2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1095</v>
      </c>
      <c r="F241" s="122">
        <f>F81+F135+F179+F240</f>
        <v>802</v>
      </c>
      <c r="G241" s="122">
        <f>G81+G135+G179+G240</f>
        <v>293</v>
      </c>
      <c r="H241" s="123">
        <f>F241/E241</f>
        <v>0.73242009132420094</v>
      </c>
      <c r="I241" s="122">
        <f>I81+I135+I179+I240</f>
        <v>1558</v>
      </c>
      <c r="J241" s="122">
        <f>J81+J135+J179+J240</f>
        <v>779</v>
      </c>
      <c r="K241" s="122">
        <f>K81+K135+K179+K240</f>
        <v>779</v>
      </c>
      <c r="L241" s="124">
        <f>J241/I241</f>
        <v>0.5</v>
      </c>
      <c r="M241" s="122">
        <f>M81+M135+M179+M240</f>
        <v>49</v>
      </c>
      <c r="N241" s="122">
        <f>N81+N135+N179+N240</f>
        <v>18</v>
      </c>
      <c r="O241" s="122">
        <f>O81+O135+O179+O240</f>
        <v>31</v>
      </c>
      <c r="P241" s="123">
        <f>N241/M241</f>
        <v>0.36734693877551022</v>
      </c>
      <c r="Q241" s="122">
        <f>Q81+Q135+Q179+Q240</f>
        <v>69</v>
      </c>
      <c r="R241" s="122">
        <f>R81+R135+R179+R240</f>
        <v>12</v>
      </c>
      <c r="S241" s="122">
        <f>S81+S135+S179+S240</f>
        <v>57</v>
      </c>
      <c r="T241" s="124">
        <f>R241/Q241</f>
        <v>0.17391304347826086</v>
      </c>
      <c r="U241" s="121">
        <f>U81+U135+U179+U240</f>
        <v>51</v>
      </c>
      <c r="V241" s="122">
        <f>V81+V135+V179+V240</f>
        <v>382</v>
      </c>
      <c r="W241" s="122">
        <f>W81+W135+W179+W240</f>
        <v>7</v>
      </c>
      <c r="X241" s="125">
        <f>X81+X135+X179+X240</f>
        <v>9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485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595</v>
      </c>
      <c r="F253" s="131">
        <f>F81</f>
        <v>497</v>
      </c>
      <c r="G253" s="130">
        <f>G81</f>
        <v>98</v>
      </c>
      <c r="H253" s="132">
        <f>F253/E253</f>
        <v>0.83529411764705885</v>
      </c>
      <c r="I253" s="130">
        <f t="shared" ref="I253:O253" si="0">(I81)</f>
        <v>837</v>
      </c>
      <c r="J253" s="131">
        <f t="shared" si="0"/>
        <v>458</v>
      </c>
      <c r="K253" s="130">
        <f t="shared" si="0"/>
        <v>379</v>
      </c>
      <c r="L253" s="132">
        <f t="shared" si="0"/>
        <v>0.54719235364396657</v>
      </c>
      <c r="M253" s="130">
        <f t="shared" si="0"/>
        <v>21</v>
      </c>
      <c r="N253" s="131">
        <f t="shared" si="0"/>
        <v>9</v>
      </c>
      <c r="O253" s="130">
        <f t="shared" si="0"/>
        <v>12</v>
      </c>
      <c r="P253" s="132">
        <f t="shared" ref="P253:X253" si="1">P81</f>
        <v>0.42857142857142855</v>
      </c>
      <c r="Q253" s="130">
        <f t="shared" si="1"/>
        <v>32</v>
      </c>
      <c r="R253" s="131">
        <f t="shared" si="1"/>
        <v>7</v>
      </c>
      <c r="S253" s="130">
        <f t="shared" si="1"/>
        <v>25</v>
      </c>
      <c r="T253" s="132">
        <f t="shared" si="1"/>
        <v>0.21875</v>
      </c>
      <c r="U253" s="133">
        <f t="shared" si="1"/>
        <v>15</v>
      </c>
      <c r="V253" s="133">
        <f t="shared" si="1"/>
        <v>59</v>
      </c>
      <c r="W253" s="133">
        <f t="shared" si="1"/>
        <v>1</v>
      </c>
      <c r="X253" s="134">
        <f t="shared" si="1"/>
        <v>7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88</v>
      </c>
      <c r="G254" s="135">
        <f>G135</f>
        <v>68</v>
      </c>
      <c r="H254" s="137">
        <f>F254/E254</f>
        <v>0.5641025641025641</v>
      </c>
      <c r="I254" s="135">
        <f>I135</f>
        <v>184</v>
      </c>
      <c r="J254" s="136">
        <f>J135</f>
        <v>94</v>
      </c>
      <c r="K254" s="135">
        <f>K135</f>
        <v>90</v>
      </c>
      <c r="L254" s="137">
        <f>L135</f>
        <v>0.51086956521739135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3</v>
      </c>
      <c r="S254" s="135">
        <f t="shared" si="2"/>
        <v>0</v>
      </c>
      <c r="T254" s="137">
        <f t="shared" si="2"/>
        <v>1</v>
      </c>
      <c r="U254" s="136">
        <f t="shared" si="2"/>
        <v>21</v>
      </c>
      <c r="V254" s="136">
        <f t="shared" si="2"/>
        <v>51</v>
      </c>
      <c r="W254" s="136">
        <f t="shared" si="2"/>
        <v>2</v>
      </c>
      <c r="X254" s="138">
        <f t="shared" si="2"/>
        <v>0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86</v>
      </c>
      <c r="G255" s="139">
        <f t="shared" si="3"/>
        <v>52</v>
      </c>
      <c r="H255" s="141">
        <f t="shared" si="3"/>
        <v>0.62318840579710144</v>
      </c>
      <c r="I255" s="139">
        <f t="shared" si="3"/>
        <v>274</v>
      </c>
      <c r="J255" s="140">
        <f t="shared" si="3"/>
        <v>89</v>
      </c>
      <c r="K255" s="139">
        <f t="shared" si="3"/>
        <v>185</v>
      </c>
      <c r="L255" s="141">
        <f t="shared" si="3"/>
        <v>0.32481751824817517</v>
      </c>
      <c r="M255" s="139">
        <f t="shared" si="3"/>
        <v>11</v>
      </c>
      <c r="N255" s="140">
        <f t="shared" si="3"/>
        <v>2</v>
      </c>
      <c r="O255" s="139">
        <f t="shared" si="3"/>
        <v>9</v>
      </c>
      <c r="P255" s="141">
        <f t="shared" si="3"/>
        <v>0.18181818181818182</v>
      </c>
      <c r="Q255" s="139">
        <f t="shared" si="3"/>
        <v>20</v>
      </c>
      <c r="R255" s="140">
        <f t="shared" si="3"/>
        <v>2</v>
      </c>
      <c r="S255" s="139">
        <f t="shared" si="3"/>
        <v>18</v>
      </c>
      <c r="T255" s="141">
        <f t="shared" si="3"/>
        <v>0.1</v>
      </c>
      <c r="U255" s="142">
        <f t="shared" si="3"/>
        <v>8</v>
      </c>
      <c r="V255" s="142">
        <f t="shared" si="3"/>
        <v>56</v>
      </c>
      <c r="W255" s="142">
        <f t="shared" si="3"/>
        <v>3</v>
      </c>
      <c r="X255" s="143">
        <f t="shared" si="3"/>
        <v>0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131</v>
      </c>
      <c r="G256" s="144">
        <f t="shared" si="4"/>
        <v>75</v>
      </c>
      <c r="H256" s="146">
        <f t="shared" si="4"/>
        <v>0.63592233009708743</v>
      </c>
      <c r="I256" s="144">
        <f t="shared" si="4"/>
        <v>263</v>
      </c>
      <c r="J256" s="145">
        <f t="shared" si="4"/>
        <v>138</v>
      </c>
      <c r="K256" s="144">
        <f t="shared" si="4"/>
        <v>125</v>
      </c>
      <c r="L256" s="146">
        <f t="shared" si="4"/>
        <v>0.52471482889733845</v>
      </c>
      <c r="M256" s="144">
        <f t="shared" si="4"/>
        <v>15</v>
      </c>
      <c r="N256" s="145">
        <f t="shared" si="4"/>
        <v>6</v>
      </c>
      <c r="O256" s="144">
        <f t="shared" si="4"/>
        <v>9</v>
      </c>
      <c r="P256" s="146">
        <f t="shared" si="4"/>
        <v>0.4</v>
      </c>
      <c r="Q256" s="144">
        <f t="shared" si="4"/>
        <v>14</v>
      </c>
      <c r="R256" s="145">
        <f t="shared" si="4"/>
        <v>0</v>
      </c>
      <c r="S256" s="144">
        <f t="shared" si="4"/>
        <v>14</v>
      </c>
      <c r="T256" s="146">
        <f t="shared" si="4"/>
        <v>0</v>
      </c>
      <c r="U256" s="145">
        <f t="shared" si="4"/>
        <v>7</v>
      </c>
      <c r="V256" s="145">
        <f t="shared" si="4"/>
        <v>216</v>
      </c>
      <c r="W256" s="145">
        <f t="shared" si="4"/>
        <v>1</v>
      </c>
      <c r="X256" s="147">
        <f t="shared" si="4"/>
        <v>2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1095</v>
      </c>
      <c r="F257" s="148">
        <f t="shared" si="5"/>
        <v>802</v>
      </c>
      <c r="G257" s="148">
        <f t="shared" si="5"/>
        <v>293</v>
      </c>
      <c r="H257" s="149">
        <f t="shared" si="5"/>
        <v>0.73242009132420094</v>
      </c>
      <c r="I257" s="148">
        <f t="shared" si="5"/>
        <v>1558</v>
      </c>
      <c r="J257" s="148">
        <f t="shared" si="5"/>
        <v>779</v>
      </c>
      <c r="K257" s="148">
        <f t="shared" si="5"/>
        <v>779</v>
      </c>
      <c r="L257" s="149">
        <f t="shared" si="5"/>
        <v>0.5</v>
      </c>
      <c r="M257" s="148">
        <f t="shared" si="5"/>
        <v>49</v>
      </c>
      <c r="N257" s="148">
        <f t="shared" si="5"/>
        <v>18</v>
      </c>
      <c r="O257" s="148">
        <f t="shared" si="5"/>
        <v>31</v>
      </c>
      <c r="P257" s="149">
        <f t="shared" si="5"/>
        <v>0.36734693877551022</v>
      </c>
      <c r="Q257" s="148">
        <f t="shared" si="5"/>
        <v>69</v>
      </c>
      <c r="R257" s="148">
        <f t="shared" si="5"/>
        <v>12</v>
      </c>
      <c r="S257" s="148">
        <f t="shared" si="5"/>
        <v>57</v>
      </c>
      <c r="T257" s="149">
        <f t="shared" si="5"/>
        <v>0.17391304347826086</v>
      </c>
      <c r="U257" s="148">
        <f t="shared" si="5"/>
        <v>51</v>
      </c>
      <c r="V257" s="148">
        <f t="shared" si="5"/>
        <v>382</v>
      </c>
      <c r="W257" s="148">
        <f t="shared" si="5"/>
        <v>7</v>
      </c>
      <c r="X257" s="150">
        <f t="shared" si="5"/>
        <v>9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616</v>
      </c>
      <c r="F265" s="131">
        <f t="shared" si="6"/>
        <v>506</v>
      </c>
      <c r="G265" s="130">
        <f t="shared" si="6"/>
        <v>110</v>
      </c>
      <c r="H265" s="132">
        <f>F265/E265</f>
        <v>0.8214285714285714</v>
      </c>
      <c r="I265" s="130">
        <f t="shared" ref="I265:K269" si="7">I253+Q253</f>
        <v>869</v>
      </c>
      <c r="J265" s="131">
        <f t="shared" si="7"/>
        <v>465</v>
      </c>
      <c r="K265" s="130">
        <f t="shared" si="7"/>
        <v>404</v>
      </c>
      <c r="L265" s="151">
        <f>J265/I265</f>
        <v>0.53509781357882624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89</v>
      </c>
      <c r="G266" s="152">
        <f t="shared" si="6"/>
        <v>69</v>
      </c>
      <c r="H266" s="154">
        <f>F266/E266</f>
        <v>0.56329113924050633</v>
      </c>
      <c r="I266" s="152">
        <f t="shared" si="7"/>
        <v>187</v>
      </c>
      <c r="J266" s="153">
        <f t="shared" si="7"/>
        <v>97</v>
      </c>
      <c r="K266" s="152">
        <f t="shared" si="7"/>
        <v>90</v>
      </c>
      <c r="L266" s="155">
        <f>J266/I266</f>
        <v>0.51871657754010692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88</v>
      </c>
      <c r="G267" s="139">
        <f t="shared" si="6"/>
        <v>61</v>
      </c>
      <c r="H267" s="141">
        <f>F267/E267</f>
        <v>0.59060402684563762</v>
      </c>
      <c r="I267" s="139">
        <f t="shared" si="7"/>
        <v>294</v>
      </c>
      <c r="J267" s="140">
        <f t="shared" si="7"/>
        <v>91</v>
      </c>
      <c r="K267" s="139">
        <f t="shared" si="7"/>
        <v>203</v>
      </c>
      <c r="L267" s="156">
        <f>J267/I267</f>
        <v>0.30952380952380953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137</v>
      </c>
      <c r="G268" s="144">
        <f t="shared" si="6"/>
        <v>84</v>
      </c>
      <c r="H268" s="146">
        <f>F268/E268</f>
        <v>0.61990950226244346</v>
      </c>
      <c r="I268" s="144">
        <f t="shared" si="7"/>
        <v>277</v>
      </c>
      <c r="J268" s="145">
        <f t="shared" si="7"/>
        <v>138</v>
      </c>
      <c r="K268" s="144">
        <f t="shared" si="7"/>
        <v>139</v>
      </c>
      <c r="L268" s="157">
        <f>J268/I268</f>
        <v>0.49819494584837543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1144</v>
      </c>
      <c r="F269" s="148">
        <f t="shared" si="6"/>
        <v>820</v>
      </c>
      <c r="G269" s="158">
        <f t="shared" si="6"/>
        <v>324</v>
      </c>
      <c r="H269" s="159">
        <f>F269/E269</f>
        <v>0.71678321678321677</v>
      </c>
      <c r="I269" s="158">
        <f t="shared" si="7"/>
        <v>1627</v>
      </c>
      <c r="J269" s="148">
        <f t="shared" si="7"/>
        <v>791</v>
      </c>
      <c r="K269" s="158">
        <f t="shared" si="7"/>
        <v>836</v>
      </c>
      <c r="L269" s="160">
        <f>J269/I269</f>
        <v>0.48617086662569148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44058</v>
      </c>
      <c r="F275" s="163">
        <v>44059</v>
      </c>
      <c r="G275" s="163">
        <v>44060</v>
      </c>
      <c r="H275" s="163">
        <v>44061</v>
      </c>
      <c r="I275" s="163">
        <v>44062</v>
      </c>
      <c r="J275" s="163">
        <v>44063</v>
      </c>
      <c r="K275" s="163">
        <v>44064</v>
      </c>
      <c r="L275" s="163">
        <v>44065</v>
      </c>
      <c r="M275" s="163">
        <v>44066</v>
      </c>
      <c r="N275" s="163">
        <v>44067</v>
      </c>
      <c r="O275" s="163">
        <v>44068</v>
      </c>
      <c r="P275" s="163">
        <v>44069</v>
      </c>
      <c r="Q275" s="163">
        <v>44070</v>
      </c>
      <c r="R275" s="163">
        <v>44071</v>
      </c>
      <c r="S275" s="163">
        <v>44072</v>
      </c>
      <c r="T275" s="163">
        <v>44073</v>
      </c>
      <c r="U275" s="163">
        <v>44074</v>
      </c>
      <c r="V275" s="163">
        <v>44075</v>
      </c>
      <c r="W275" s="163">
        <v>44076</v>
      </c>
      <c r="X275" s="163">
        <v>44077</v>
      </c>
      <c r="Y275" s="163">
        <v>44078</v>
      </c>
      <c r="Z275" s="163">
        <v>44079</v>
      </c>
      <c r="AA275" s="163">
        <v>44080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0.85</v>
      </c>
      <c r="F276" s="165">
        <v>0.85</v>
      </c>
      <c r="G276" s="165">
        <v>0.85</v>
      </c>
      <c r="H276" s="165">
        <v>0.85</v>
      </c>
      <c r="I276" s="165">
        <v>0.86</v>
      </c>
      <c r="J276" s="165">
        <v>0.86</v>
      </c>
      <c r="K276" s="165">
        <v>0.85</v>
      </c>
      <c r="L276" s="165">
        <v>0.85</v>
      </c>
      <c r="M276" s="165">
        <v>0.84</v>
      </c>
      <c r="N276" s="165">
        <v>0.84</v>
      </c>
      <c r="O276" s="165">
        <v>0.84</v>
      </c>
      <c r="P276" s="165">
        <v>0.83</v>
      </c>
      <c r="Q276" s="165">
        <v>0.83</v>
      </c>
      <c r="R276" s="165">
        <v>0.83</v>
      </c>
      <c r="S276" s="165">
        <v>0.83</v>
      </c>
      <c r="T276" s="165">
        <v>0.84</v>
      </c>
      <c r="U276" s="165">
        <v>0.83</v>
      </c>
      <c r="V276" s="165">
        <v>0.82</v>
      </c>
      <c r="W276" s="165">
        <v>0.82</v>
      </c>
      <c r="X276" s="165">
        <v>0.82</v>
      </c>
      <c r="Y276" s="165">
        <v>0.82</v>
      </c>
      <c r="Z276" s="165">
        <v>0.82</v>
      </c>
      <c r="AA276" s="165">
        <v>0.82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0.59</v>
      </c>
      <c r="F277" s="167">
        <v>0.57999999999999996</v>
      </c>
      <c r="G277" s="167">
        <v>0.57999999999999996</v>
      </c>
      <c r="H277" s="167">
        <v>0.57999999999999996</v>
      </c>
      <c r="I277" s="167">
        <v>0.56999999999999995</v>
      </c>
      <c r="J277" s="167">
        <v>0.56000000000000005</v>
      </c>
      <c r="K277" s="167">
        <v>0.56000000000000005</v>
      </c>
      <c r="L277" s="167">
        <v>0.55000000000000004</v>
      </c>
      <c r="M277" s="167">
        <v>0.54</v>
      </c>
      <c r="N277" s="167">
        <v>0.53</v>
      </c>
      <c r="O277" s="167">
        <v>0.52</v>
      </c>
      <c r="P277" s="167">
        <v>0.52</v>
      </c>
      <c r="Q277" s="167">
        <v>0.52</v>
      </c>
      <c r="R277" s="167">
        <v>0.52</v>
      </c>
      <c r="S277" s="167">
        <v>0.53</v>
      </c>
      <c r="T277" s="167">
        <v>0.53</v>
      </c>
      <c r="U277" s="167">
        <v>0.54</v>
      </c>
      <c r="V277" s="167">
        <v>0.55000000000000004</v>
      </c>
      <c r="W277" s="167">
        <v>0.56000000000000005</v>
      </c>
      <c r="X277" s="167">
        <v>0.56000000000000005</v>
      </c>
      <c r="Y277" s="167">
        <v>0.56000000000000005</v>
      </c>
      <c r="Z277" s="167">
        <v>0.56000000000000005</v>
      </c>
      <c r="AA277" s="167">
        <v>0.56000000000000005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0.28999999999999998</v>
      </c>
      <c r="F278" s="167">
        <v>0.31</v>
      </c>
      <c r="G278" s="167">
        <v>0.32</v>
      </c>
      <c r="H278" s="167">
        <v>0.33</v>
      </c>
      <c r="I278" s="167">
        <v>0.33</v>
      </c>
      <c r="J278" s="167">
        <v>0.35</v>
      </c>
      <c r="K278" s="167">
        <v>0.37</v>
      </c>
      <c r="L278" s="167">
        <v>0.37</v>
      </c>
      <c r="M278" s="167">
        <v>0.37</v>
      </c>
      <c r="N278" s="167">
        <v>0.37</v>
      </c>
      <c r="O278" s="167">
        <v>0.39</v>
      </c>
      <c r="P278" s="167">
        <v>0.41</v>
      </c>
      <c r="Q278" s="167">
        <v>0.4</v>
      </c>
      <c r="R278" s="167">
        <v>0.4</v>
      </c>
      <c r="S278" s="167">
        <v>0.4</v>
      </c>
      <c r="T278" s="167">
        <v>0.4</v>
      </c>
      <c r="U278" s="167">
        <v>0.4</v>
      </c>
      <c r="V278" s="167">
        <v>0.39</v>
      </c>
      <c r="W278" s="167">
        <v>0.39</v>
      </c>
      <c r="X278" s="167">
        <v>0.39</v>
      </c>
      <c r="Y278" s="167">
        <v>0.4</v>
      </c>
      <c r="Z278" s="167">
        <v>0.42</v>
      </c>
      <c r="AA278" s="167">
        <v>0.42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0.24</v>
      </c>
      <c r="F279" s="169">
        <v>0.22</v>
      </c>
      <c r="G279" s="169">
        <v>0.22</v>
      </c>
      <c r="H279" s="169">
        <v>0.22</v>
      </c>
      <c r="I279" s="169">
        <v>0.22</v>
      </c>
      <c r="J279" s="169">
        <v>0.22</v>
      </c>
      <c r="K279" s="169">
        <v>0.24</v>
      </c>
      <c r="L279" s="169">
        <v>0.25</v>
      </c>
      <c r="M279" s="169">
        <v>0.25</v>
      </c>
      <c r="N279" s="169">
        <v>0.24</v>
      </c>
      <c r="O279" s="169">
        <v>0.23</v>
      </c>
      <c r="P279" s="169">
        <v>0.23</v>
      </c>
      <c r="Q279" s="169">
        <v>0.24</v>
      </c>
      <c r="R279" s="169">
        <v>0.23</v>
      </c>
      <c r="S279" s="169">
        <v>0.23</v>
      </c>
      <c r="T279" s="169">
        <v>0.21</v>
      </c>
      <c r="U279" s="169">
        <v>0.22</v>
      </c>
      <c r="V279" s="169">
        <v>0.24</v>
      </c>
      <c r="W279" s="169">
        <v>0.24</v>
      </c>
      <c r="X279" s="169">
        <v>0.22</v>
      </c>
      <c r="Y279" s="169">
        <v>0.21</v>
      </c>
      <c r="Z279" s="169">
        <v>0.21</v>
      </c>
      <c r="AA279" s="169">
        <v>0.22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0.55000000000000004</v>
      </c>
      <c r="F280" s="171">
        <v>0.55000000000000004</v>
      </c>
      <c r="G280" s="171">
        <v>0.54</v>
      </c>
      <c r="H280" s="171">
        <v>0.53</v>
      </c>
      <c r="I280" s="171">
        <v>0.51</v>
      </c>
      <c r="J280" s="171">
        <v>0.51</v>
      </c>
      <c r="K280" s="171">
        <v>0.52</v>
      </c>
      <c r="L280" s="171">
        <v>0.53</v>
      </c>
      <c r="M280" s="171">
        <v>0.55000000000000004</v>
      </c>
      <c r="N280" s="171">
        <v>0.56000000000000005</v>
      </c>
      <c r="O280" s="171">
        <v>0.57999999999999996</v>
      </c>
      <c r="P280" s="171">
        <v>0.59</v>
      </c>
      <c r="Q280" s="171">
        <v>0.6</v>
      </c>
      <c r="R280" s="171">
        <v>0.6</v>
      </c>
      <c r="S280" s="171">
        <v>0.6</v>
      </c>
      <c r="T280" s="171">
        <v>0.6</v>
      </c>
      <c r="U280" s="171">
        <v>0.6</v>
      </c>
      <c r="V280" s="171">
        <v>0.6</v>
      </c>
      <c r="W280" s="171">
        <v>0.61</v>
      </c>
      <c r="X280" s="171">
        <v>0.6</v>
      </c>
      <c r="Y280" s="171">
        <v>0.59</v>
      </c>
      <c r="Z280" s="171">
        <v>0.57999999999999996</v>
      </c>
      <c r="AA280" s="171">
        <v>0.56999999999999995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0.46</v>
      </c>
      <c r="F281" s="171">
        <v>0.06</v>
      </c>
      <c r="G281" s="171">
        <v>0.47</v>
      </c>
      <c r="H281" s="171">
        <v>0.46</v>
      </c>
      <c r="I281" s="171">
        <v>0.45</v>
      </c>
      <c r="J281" s="171">
        <v>0.44</v>
      </c>
      <c r="K281" s="171">
        <v>0.43</v>
      </c>
      <c r="L281" s="171">
        <v>0.43</v>
      </c>
      <c r="M281" s="171">
        <v>0.43</v>
      </c>
      <c r="N281" s="171">
        <v>0.43</v>
      </c>
      <c r="O281" s="171">
        <v>0.43</v>
      </c>
      <c r="P281" s="171">
        <v>0.44</v>
      </c>
      <c r="Q281" s="171">
        <v>0.44</v>
      </c>
      <c r="R281" s="171">
        <v>0.45</v>
      </c>
      <c r="S281" s="171">
        <v>0.45</v>
      </c>
      <c r="T281" s="171">
        <v>0.46</v>
      </c>
      <c r="U281" s="171">
        <v>0.47</v>
      </c>
      <c r="V281" s="171">
        <v>0.49</v>
      </c>
      <c r="W281" s="171">
        <v>0.49</v>
      </c>
      <c r="X281" s="171">
        <v>0.5</v>
      </c>
      <c r="Y281" s="171">
        <v>0.5</v>
      </c>
      <c r="Z281" s="171">
        <v>0.51</v>
      </c>
      <c r="AA281" s="171">
        <v>0.52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0.43</v>
      </c>
      <c r="F282" s="171">
        <v>0.43</v>
      </c>
      <c r="G282" s="171">
        <v>0.36</v>
      </c>
      <c r="H282" s="171">
        <v>0.28999999999999998</v>
      </c>
      <c r="I282" s="171">
        <v>0.28999999999999998</v>
      </c>
      <c r="J282" s="171">
        <v>0.28999999999999998</v>
      </c>
      <c r="K282" s="171">
        <v>0.28999999999999998</v>
      </c>
      <c r="L282" s="171">
        <v>0.28999999999999998</v>
      </c>
      <c r="M282" s="171">
        <v>0.36</v>
      </c>
      <c r="N282" s="171">
        <v>0.43</v>
      </c>
      <c r="O282" s="171">
        <v>0.5</v>
      </c>
      <c r="P282" s="171">
        <v>0.5</v>
      </c>
      <c r="Q282" s="171">
        <v>0.5</v>
      </c>
      <c r="R282" s="171">
        <v>0.43</v>
      </c>
      <c r="S282" s="171">
        <v>0.36</v>
      </c>
      <c r="T282" s="171">
        <v>0.28999999999999998</v>
      </c>
      <c r="U282" s="171">
        <v>0.28999999999999998</v>
      </c>
      <c r="V282" s="171">
        <v>0.28999999999999998</v>
      </c>
      <c r="W282" s="171">
        <v>0.28999999999999998</v>
      </c>
      <c r="X282" s="171">
        <v>0.28999999999999998</v>
      </c>
      <c r="Y282" s="171">
        <v>0.36</v>
      </c>
      <c r="Z282" s="171">
        <v>0.43</v>
      </c>
      <c r="AA282" s="171">
        <v>0.5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0.45</v>
      </c>
      <c r="F283" s="171">
        <v>0.45</v>
      </c>
      <c r="G283" s="171">
        <v>0.45</v>
      </c>
      <c r="H283" s="171">
        <v>0.45</v>
      </c>
      <c r="I283" s="171">
        <v>0.4</v>
      </c>
      <c r="J283" s="171">
        <v>0.38</v>
      </c>
      <c r="K283" s="171">
        <v>0.4</v>
      </c>
      <c r="L283" s="171">
        <v>0.4</v>
      </c>
      <c r="M283" s="171">
        <v>0.45</v>
      </c>
      <c r="N283" s="171">
        <v>0.5</v>
      </c>
      <c r="O283" s="171">
        <v>0.45</v>
      </c>
      <c r="P283" s="171">
        <v>0.43</v>
      </c>
      <c r="Q283" s="171">
        <v>0.38</v>
      </c>
      <c r="R283" s="171">
        <v>0.28999999999999998</v>
      </c>
      <c r="S283" s="171">
        <v>0.19</v>
      </c>
      <c r="T283" s="171">
        <v>0.14000000000000001</v>
      </c>
      <c r="U283" s="171">
        <v>0.05</v>
      </c>
      <c r="V283" s="171">
        <v>0.05</v>
      </c>
      <c r="W283" s="171">
        <v>0.05</v>
      </c>
      <c r="X283" s="171">
        <v>0.05</v>
      </c>
      <c r="Y283" s="171">
        <v>0.14000000000000001</v>
      </c>
      <c r="Z283" s="171">
        <v>0.24</v>
      </c>
      <c r="AA283" s="171">
        <v>0.33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0.63</v>
      </c>
      <c r="F284" s="173">
        <v>0.64</v>
      </c>
      <c r="G284" s="173">
        <v>0.64</v>
      </c>
      <c r="H284" s="173">
        <v>0.64</v>
      </c>
      <c r="I284" s="173">
        <v>0.63</v>
      </c>
      <c r="J284" s="173">
        <v>0.63</v>
      </c>
      <c r="K284" s="173">
        <v>0.62</v>
      </c>
      <c r="L284" s="173">
        <v>0.61</v>
      </c>
      <c r="M284" s="173">
        <v>0.6</v>
      </c>
      <c r="N284" s="173">
        <v>0.59</v>
      </c>
      <c r="O284" s="173">
        <v>0.59</v>
      </c>
      <c r="P284" s="173">
        <v>0.57999999999999996</v>
      </c>
      <c r="Q284" s="173">
        <v>0.57999999999999996</v>
      </c>
      <c r="R284" s="173">
        <v>0.56999999999999995</v>
      </c>
      <c r="S284" s="173">
        <v>0.56999999999999995</v>
      </c>
      <c r="T284" s="173">
        <v>0.56999999999999995</v>
      </c>
      <c r="U284" s="173">
        <v>0.56999999999999995</v>
      </c>
      <c r="V284" s="173">
        <v>0.57999999999999996</v>
      </c>
      <c r="W284" s="173">
        <v>0.6</v>
      </c>
      <c r="X284" s="173">
        <v>0.61</v>
      </c>
      <c r="Y284" s="173">
        <v>0.62</v>
      </c>
      <c r="Z284" s="173">
        <v>0.62</v>
      </c>
      <c r="AA284" s="173">
        <v>0.62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0.34</v>
      </c>
      <c r="F285" s="175">
        <v>0.34</v>
      </c>
      <c r="G285" s="175">
        <v>0.34</v>
      </c>
      <c r="H285" s="175">
        <v>0.33</v>
      </c>
      <c r="I285" s="175">
        <v>0.33</v>
      </c>
      <c r="J285" s="175">
        <v>0.33</v>
      </c>
      <c r="K285" s="175">
        <v>0.32</v>
      </c>
      <c r="L285" s="175">
        <v>0.32</v>
      </c>
      <c r="M285" s="175">
        <v>0.31</v>
      </c>
      <c r="N285" s="175">
        <v>0.28999999999999998</v>
      </c>
      <c r="O285" s="175">
        <v>0.28000000000000003</v>
      </c>
      <c r="P285" s="175">
        <v>0.28000000000000003</v>
      </c>
      <c r="Q285" s="175">
        <v>0.28000000000000003</v>
      </c>
      <c r="R285" s="175">
        <v>0.27</v>
      </c>
      <c r="S285" s="175">
        <v>0.27</v>
      </c>
      <c r="T285" s="175">
        <v>0.27</v>
      </c>
      <c r="U285" s="175">
        <v>0.28000000000000003</v>
      </c>
      <c r="V285" s="175">
        <v>0.28000000000000003</v>
      </c>
      <c r="W285" s="175">
        <v>0.28000000000000003</v>
      </c>
      <c r="X285" s="175">
        <v>0.28000000000000003</v>
      </c>
      <c r="Y285" s="175">
        <v>0.28999999999999998</v>
      </c>
      <c r="Z285" s="175">
        <v>0.28999999999999998</v>
      </c>
      <c r="AA285" s="175">
        <v>0.3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0.42</v>
      </c>
      <c r="F286" s="175">
        <v>0.44</v>
      </c>
      <c r="G286" s="175">
        <v>0.44</v>
      </c>
      <c r="H286" s="175">
        <v>0.38</v>
      </c>
      <c r="I286" s="175">
        <v>0.32</v>
      </c>
      <c r="J286" s="175">
        <v>0.26</v>
      </c>
      <c r="K286" s="175">
        <v>0.19</v>
      </c>
      <c r="L286" s="175">
        <v>0.12</v>
      </c>
      <c r="M286" s="175">
        <v>0.08</v>
      </c>
      <c r="N286" s="175">
        <v>0.08</v>
      </c>
      <c r="O286" s="175">
        <v>0.1</v>
      </c>
      <c r="P286" s="175">
        <v>0.13</v>
      </c>
      <c r="Q286" s="175">
        <v>0.13</v>
      </c>
      <c r="R286" s="175">
        <v>0.17</v>
      </c>
      <c r="S286" s="175">
        <v>0.18</v>
      </c>
      <c r="T286" s="175">
        <v>0.19</v>
      </c>
      <c r="U286" s="175">
        <v>0.19</v>
      </c>
      <c r="V286" s="175">
        <v>0.18</v>
      </c>
      <c r="W286" s="175">
        <v>0.17</v>
      </c>
      <c r="X286" s="175">
        <v>0.18</v>
      </c>
      <c r="Y286" s="175">
        <v>0.16</v>
      </c>
      <c r="Z286" s="175">
        <v>0.16</v>
      </c>
      <c r="AA286" s="175">
        <v>0.16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0.21</v>
      </c>
      <c r="F287" s="177">
        <v>0.24</v>
      </c>
      <c r="G287" s="177">
        <v>0.28000000000000003</v>
      </c>
      <c r="H287" s="177">
        <v>0.28999999999999998</v>
      </c>
      <c r="I287" s="177">
        <v>0.28999999999999998</v>
      </c>
      <c r="J287" s="177">
        <v>0.28999999999999998</v>
      </c>
      <c r="K287" s="177">
        <v>0.27</v>
      </c>
      <c r="L287" s="177">
        <v>0.25</v>
      </c>
      <c r="M287" s="177">
        <v>0.2</v>
      </c>
      <c r="N287" s="177">
        <v>0.14000000000000001</v>
      </c>
      <c r="O287" s="177">
        <v>0.15</v>
      </c>
      <c r="P287" s="177">
        <v>0.15</v>
      </c>
      <c r="Q287" s="177">
        <v>0.15</v>
      </c>
      <c r="R287" s="177">
        <v>0.13</v>
      </c>
      <c r="S287" s="177">
        <v>0.12</v>
      </c>
      <c r="T287" s="177">
        <v>0.12</v>
      </c>
      <c r="U287" s="177">
        <v>0.13</v>
      </c>
      <c r="V287" s="177">
        <v>0.13</v>
      </c>
      <c r="W287" s="177">
        <v>0.13</v>
      </c>
      <c r="X287" s="177">
        <v>0.13</v>
      </c>
      <c r="Y287" s="177">
        <v>0.16</v>
      </c>
      <c r="Z287" s="177">
        <v>0.18</v>
      </c>
      <c r="AA287" s="177">
        <v>0.18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0.62</v>
      </c>
      <c r="F288" s="179">
        <v>0.63</v>
      </c>
      <c r="G288" s="179">
        <v>0.64</v>
      </c>
      <c r="H288" s="179">
        <v>0.63</v>
      </c>
      <c r="I288" s="179">
        <v>0.62</v>
      </c>
      <c r="J288" s="179">
        <v>0.62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0.61</v>
      </c>
      <c r="S288" s="179">
        <v>0.61</v>
      </c>
      <c r="T288" s="179">
        <v>0.61</v>
      </c>
      <c r="U288" s="179">
        <v>0.61</v>
      </c>
      <c r="V288" s="179">
        <v>0.61</v>
      </c>
      <c r="W288" s="179">
        <v>0.61</v>
      </c>
      <c r="X288" s="179">
        <v>0.62</v>
      </c>
      <c r="Y288" s="179">
        <v>0.62</v>
      </c>
      <c r="Z288" s="179">
        <v>0.62</v>
      </c>
      <c r="AA288" s="179">
        <v>0.62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0.45</v>
      </c>
      <c r="F289" s="179">
        <v>0.46</v>
      </c>
      <c r="G289" s="179">
        <v>0.46</v>
      </c>
      <c r="H289" s="179">
        <v>0.47</v>
      </c>
      <c r="I289" s="179">
        <v>0.47</v>
      </c>
      <c r="J289" s="179">
        <v>0.47</v>
      </c>
      <c r="K289" s="179">
        <v>0.46</v>
      </c>
      <c r="L289" s="179">
        <v>0.45</v>
      </c>
      <c r="M289" s="179">
        <v>0.45</v>
      </c>
      <c r="N289" s="179">
        <v>0.44</v>
      </c>
      <c r="O289" s="179">
        <v>0.45</v>
      </c>
      <c r="P289" s="179">
        <v>0.46</v>
      </c>
      <c r="Q289" s="179">
        <v>0.47</v>
      </c>
      <c r="R289" s="179">
        <v>0.48</v>
      </c>
      <c r="S289" s="179">
        <v>0.47</v>
      </c>
      <c r="T289" s="179">
        <v>0.48</v>
      </c>
      <c r="U289" s="179">
        <v>0.48</v>
      </c>
      <c r="V289" s="179">
        <v>0.47</v>
      </c>
      <c r="W289" s="179">
        <v>0.47</v>
      </c>
      <c r="X289" s="179">
        <v>0.47</v>
      </c>
      <c r="Y289" s="179">
        <v>0.47</v>
      </c>
      <c r="Z289" s="179">
        <v>0.48</v>
      </c>
      <c r="AA289" s="179">
        <v>0.49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0.14000000000000001</v>
      </c>
      <c r="F290" s="179">
        <v>0.12</v>
      </c>
      <c r="G290" s="179">
        <v>0.1</v>
      </c>
      <c r="H290" s="179">
        <v>0.1</v>
      </c>
      <c r="I290" s="179">
        <v>0.11</v>
      </c>
      <c r="J290" s="179">
        <v>0.12</v>
      </c>
      <c r="K290" s="179">
        <v>0.13</v>
      </c>
      <c r="L290" s="179">
        <v>0.16</v>
      </c>
      <c r="M290" s="179">
        <v>0.17</v>
      </c>
      <c r="N290" s="179">
        <v>0.19</v>
      </c>
      <c r="O290" s="179">
        <v>0.21</v>
      </c>
      <c r="P290" s="179">
        <v>0.2</v>
      </c>
      <c r="Q290" s="179">
        <v>0.18</v>
      </c>
      <c r="R290" s="179">
        <v>0.17</v>
      </c>
      <c r="S290" s="179">
        <v>0.15</v>
      </c>
      <c r="T290" s="179">
        <v>0.14000000000000001</v>
      </c>
      <c r="U290" s="179">
        <v>0.12</v>
      </c>
      <c r="V290" s="179">
        <v>0.1</v>
      </c>
      <c r="W290" s="179">
        <v>0.09</v>
      </c>
      <c r="X290" s="179">
        <v>0.12</v>
      </c>
      <c r="Y290" s="179">
        <v>0.14000000000000001</v>
      </c>
      <c r="Z290" s="179">
        <v>0.16</v>
      </c>
      <c r="AA290" s="179">
        <v>0.21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0.48</v>
      </c>
      <c r="F291" s="179">
        <v>0.4</v>
      </c>
      <c r="G291" s="179">
        <v>0.33</v>
      </c>
      <c r="H291" s="179">
        <v>0.23</v>
      </c>
      <c r="I291" s="179">
        <v>0.17</v>
      </c>
      <c r="J291" s="179">
        <v>0.11</v>
      </c>
      <c r="K291" s="179">
        <v>7.0000000000000007E-2</v>
      </c>
      <c r="L291" s="179">
        <v>0.06</v>
      </c>
      <c r="M291" s="179">
        <v>0.05</v>
      </c>
      <c r="N291" s="179">
        <v>0.05</v>
      </c>
      <c r="O291" s="179">
        <v>0.05</v>
      </c>
      <c r="P291" s="179">
        <v>0.05</v>
      </c>
      <c r="Q291" s="179">
        <v>0.06</v>
      </c>
      <c r="R291" s="179">
        <v>0.05</v>
      </c>
      <c r="S291" s="179">
        <v>0.05</v>
      </c>
      <c r="T291" s="179">
        <v>0.06</v>
      </c>
      <c r="U291" s="179">
        <v>0.08</v>
      </c>
      <c r="V291" s="179">
        <v>0.11</v>
      </c>
      <c r="W291" s="179">
        <v>0.11</v>
      </c>
      <c r="X291" s="179">
        <v>0.1</v>
      </c>
      <c r="Y291" s="179">
        <v>0.09</v>
      </c>
      <c r="Z291" s="179">
        <v>0.08</v>
      </c>
      <c r="AA291" s="179">
        <v>7.0000000000000007E-2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0.74</v>
      </c>
      <c r="F292" s="181">
        <v>0.74</v>
      </c>
      <c r="G292" s="181">
        <v>0.74</v>
      </c>
      <c r="H292" s="181">
        <v>0.74</v>
      </c>
      <c r="I292" s="181">
        <v>0.74</v>
      </c>
      <c r="J292" s="181">
        <v>0.74</v>
      </c>
      <c r="K292" s="181">
        <v>0.73</v>
      </c>
      <c r="L292" s="181">
        <v>0.73</v>
      </c>
      <c r="M292" s="181">
        <v>0.73</v>
      </c>
      <c r="N292" s="181">
        <v>0.73</v>
      </c>
      <c r="O292" s="181">
        <v>0.73</v>
      </c>
      <c r="P292" s="181">
        <v>0.73</v>
      </c>
      <c r="Q292" s="181">
        <v>0.72</v>
      </c>
      <c r="R292" s="181">
        <v>0.72</v>
      </c>
      <c r="S292" s="181">
        <v>0.73</v>
      </c>
      <c r="T292" s="181">
        <v>0.73</v>
      </c>
      <c r="U292" s="181">
        <v>0.72</v>
      </c>
      <c r="V292" s="181">
        <v>0.72</v>
      </c>
      <c r="W292" s="181">
        <v>0.72</v>
      </c>
      <c r="X292" s="181">
        <v>0.72</v>
      </c>
      <c r="Y292" s="181">
        <v>0.73</v>
      </c>
      <c r="Z292" s="181">
        <v>0.72</v>
      </c>
      <c r="AA292" s="181">
        <v>0.72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0.5</v>
      </c>
      <c r="F293" s="183">
        <v>0.5</v>
      </c>
      <c r="G293" s="183">
        <v>0.51</v>
      </c>
      <c r="H293" s="183">
        <v>0.5</v>
      </c>
      <c r="I293" s="183">
        <v>0.5</v>
      </c>
      <c r="J293" s="183">
        <v>0.49</v>
      </c>
      <c r="K293" s="183">
        <v>0.48</v>
      </c>
      <c r="L293" s="183">
        <v>0.48</v>
      </c>
      <c r="M293" s="183">
        <v>0.47</v>
      </c>
      <c r="N293" s="183">
        <v>0.46</v>
      </c>
      <c r="O293" s="183">
        <v>0.46</v>
      </c>
      <c r="P293" s="183">
        <v>0.46</v>
      </c>
      <c r="Q293" s="183">
        <v>0.46</v>
      </c>
      <c r="R293" s="183">
        <v>0.46</v>
      </c>
      <c r="S293" s="183">
        <v>0.46</v>
      </c>
      <c r="T293" s="183">
        <v>0.47</v>
      </c>
      <c r="U293" s="183">
        <v>0.47</v>
      </c>
      <c r="V293" s="183">
        <v>0.48</v>
      </c>
      <c r="W293" s="183">
        <v>0.49</v>
      </c>
      <c r="X293" s="183">
        <v>0.49</v>
      </c>
      <c r="Y293" s="183">
        <v>0.49</v>
      </c>
      <c r="Z293" s="183">
        <v>0.5</v>
      </c>
      <c r="AA293" s="183">
        <v>0.5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0.28000000000000003</v>
      </c>
      <c r="F294" s="183">
        <v>0.28999999999999998</v>
      </c>
      <c r="G294" s="183">
        <v>0.28000000000000003</v>
      </c>
      <c r="H294" s="183">
        <v>0.27</v>
      </c>
      <c r="I294" s="183">
        <v>0.26</v>
      </c>
      <c r="J294" s="183">
        <v>0.26</v>
      </c>
      <c r="K294" s="183">
        <v>0.25</v>
      </c>
      <c r="L294" s="183">
        <v>0.24</v>
      </c>
      <c r="M294" s="183">
        <v>0.24</v>
      </c>
      <c r="N294" s="183">
        <v>0.24</v>
      </c>
      <c r="O294" s="183">
        <v>0.27</v>
      </c>
      <c r="P294" s="183">
        <v>0.28000000000000003</v>
      </c>
      <c r="Q294" s="183">
        <v>0.27</v>
      </c>
      <c r="R294" s="183">
        <v>0.27</v>
      </c>
      <c r="S294" s="183">
        <v>0.27</v>
      </c>
      <c r="T294" s="183">
        <v>0.26</v>
      </c>
      <c r="U294" s="183">
        <v>0.27</v>
      </c>
      <c r="V294" s="183">
        <v>0.25</v>
      </c>
      <c r="W294" s="183">
        <v>0.24</v>
      </c>
      <c r="X294" s="183">
        <v>0.26</v>
      </c>
      <c r="Y294" s="183">
        <v>0.27</v>
      </c>
      <c r="Z294" s="183">
        <v>0.28000000000000003</v>
      </c>
      <c r="AA294" s="183">
        <v>0.3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0.3</v>
      </c>
      <c r="F295" s="185">
        <v>0.28000000000000003</v>
      </c>
      <c r="G295" s="185">
        <v>0.28000000000000003</v>
      </c>
      <c r="H295" s="185">
        <v>0.26</v>
      </c>
      <c r="I295" s="185">
        <v>0.25</v>
      </c>
      <c r="J295" s="185">
        <v>0.23</v>
      </c>
      <c r="K295" s="185">
        <v>0.23</v>
      </c>
      <c r="L295" s="185">
        <v>0.22</v>
      </c>
      <c r="M295" s="185">
        <v>0.21</v>
      </c>
      <c r="N295" s="185">
        <v>0.2</v>
      </c>
      <c r="O295" s="185">
        <v>0.19</v>
      </c>
      <c r="P295" s="185">
        <v>0.19</v>
      </c>
      <c r="Q295" s="185">
        <v>0.19</v>
      </c>
      <c r="R295" s="185">
        <v>0.18</v>
      </c>
      <c r="S295" s="185">
        <v>0.16</v>
      </c>
      <c r="T295" s="185">
        <v>0.16</v>
      </c>
      <c r="U295" s="185">
        <v>0.16</v>
      </c>
      <c r="V295" s="185">
        <v>0.18</v>
      </c>
      <c r="W295" s="185">
        <v>0.17</v>
      </c>
      <c r="X295" s="185">
        <v>0.17</v>
      </c>
      <c r="Y295" s="185">
        <v>0.17</v>
      </c>
      <c r="Z295" s="185">
        <v>0.18</v>
      </c>
      <c r="AA295" s="185">
        <v>0.18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1095</v>
      </c>
      <c r="F301" s="193">
        <f>F241</f>
        <v>802</v>
      </c>
      <c r="G301" s="193">
        <f>G241</f>
        <v>293</v>
      </c>
      <c r="H301" s="305">
        <f>F301/E301</f>
        <v>0.73242009132420094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1558</v>
      </c>
      <c r="F302" s="193">
        <f>J241</f>
        <v>779</v>
      </c>
      <c r="G302" s="193">
        <f>K241</f>
        <v>779</v>
      </c>
      <c r="H302" s="305">
        <f>F302/E302</f>
        <v>0.5</v>
      </c>
      <c r="I302" s="305"/>
    </row>
    <row r="303" spans="1:240" ht="14.65" customHeight="1" x14ac:dyDescent="0.2">
      <c r="D303" s="192" t="s">
        <v>407</v>
      </c>
      <c r="E303" s="193">
        <f>M241</f>
        <v>49</v>
      </c>
      <c r="F303" s="193">
        <f>N241</f>
        <v>18</v>
      </c>
      <c r="G303" s="193">
        <f>O241</f>
        <v>31</v>
      </c>
      <c r="H303" s="305">
        <f>F303/E303</f>
        <v>0.36734693877551022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12</v>
      </c>
      <c r="G304" s="193">
        <f>S241</f>
        <v>57</v>
      </c>
      <c r="H304" s="305">
        <f>F304/E304</f>
        <v>0.17391304347826086</v>
      </c>
      <c r="I304" s="305"/>
    </row>
    <row r="305" spans="1:14" ht="14.65" customHeight="1" x14ac:dyDescent="0.2">
      <c r="D305" s="194" t="s">
        <v>401</v>
      </c>
      <c r="E305" s="158">
        <f>SUM(E301:E304)</f>
        <v>2771</v>
      </c>
      <c r="F305" s="158">
        <f>SUM(F301:F304)</f>
        <v>1611</v>
      </c>
      <c r="G305" s="158">
        <f>SUM(G301:G304)</f>
        <v>1160</v>
      </c>
      <c r="H305" s="307">
        <f>F305/E305</f>
        <v>0.58137856369541685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802</v>
      </c>
      <c r="F308" s="193">
        <f>U241</f>
        <v>51</v>
      </c>
      <c r="G308" s="193">
        <v>79</v>
      </c>
      <c r="H308" s="309">
        <f>E308+F308+G308</f>
        <v>932</v>
      </c>
      <c r="I308" s="309">
        <f>SUM(E308:H308)</f>
        <v>1864</v>
      </c>
      <c r="J308" s="18"/>
    </row>
    <row r="309" spans="1:14" ht="14.65" customHeight="1" x14ac:dyDescent="0.2">
      <c r="D309" s="192" t="s">
        <v>413</v>
      </c>
      <c r="E309" s="193">
        <f>F302</f>
        <v>779</v>
      </c>
      <c r="F309" s="193">
        <f>V241</f>
        <v>382</v>
      </c>
      <c r="G309" s="193">
        <v>148</v>
      </c>
      <c r="H309" s="309">
        <f>E309+F309+G309</f>
        <v>1309</v>
      </c>
      <c r="I309" s="309"/>
    </row>
    <row r="310" spans="1:14" ht="14.65" customHeight="1" x14ac:dyDescent="0.2">
      <c r="D310" s="192" t="s">
        <v>407</v>
      </c>
      <c r="E310" s="193">
        <f>F303</f>
        <v>18</v>
      </c>
      <c r="F310" s="193">
        <f>W241</f>
        <v>7</v>
      </c>
      <c r="G310" s="196">
        <v>0</v>
      </c>
      <c r="H310" s="309">
        <f>E310+F310+G310</f>
        <v>25</v>
      </c>
      <c r="I310" s="309"/>
    </row>
    <row r="311" spans="1:14" ht="14.65" customHeight="1" x14ac:dyDescent="0.2">
      <c r="D311" s="192" t="s">
        <v>414</v>
      </c>
      <c r="E311" s="193">
        <f>F304</f>
        <v>12</v>
      </c>
      <c r="F311" s="193">
        <f>X241</f>
        <v>9</v>
      </c>
      <c r="G311" s="196">
        <v>1</v>
      </c>
      <c r="H311" s="309">
        <f>E311+F311+G311</f>
        <v>22</v>
      </c>
      <c r="I311" s="309"/>
    </row>
    <row r="312" spans="1:14" ht="14.65" customHeight="1" x14ac:dyDescent="0.2">
      <c r="D312" s="194" t="s">
        <v>401</v>
      </c>
      <c r="E312" s="197">
        <f>SUM(E308:E311)</f>
        <v>1611</v>
      </c>
      <c r="F312" s="197">
        <f>SUM(F308:F311)</f>
        <v>449</v>
      </c>
      <c r="G312" s="197">
        <f>SUM(G308:G311)</f>
        <v>228</v>
      </c>
      <c r="H312" s="310">
        <f>H308+H309+H310+H311</f>
        <v>2288</v>
      </c>
      <c r="I312" s="310">
        <f>F312+G312+H312</f>
        <v>2965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484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483</v>
      </c>
      <c r="F319" s="203">
        <v>395</v>
      </c>
      <c r="G319" s="203">
        <f>SUM(E319:F319)</f>
        <v>878</v>
      </c>
      <c r="H319" s="204">
        <v>30</v>
      </c>
      <c r="I319" s="204">
        <v>49</v>
      </c>
      <c r="J319" s="204">
        <f>SUM(H319:I319)</f>
        <v>79</v>
      </c>
      <c r="K319" s="205">
        <f>M319-L319</f>
        <v>513</v>
      </c>
      <c r="L319" s="205">
        <f>F319+I319</f>
        <v>444</v>
      </c>
      <c r="M319" s="206">
        <f>H308+H310</f>
        <v>957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688</v>
      </c>
      <c r="F320" s="203">
        <v>494</v>
      </c>
      <c r="G320" s="203">
        <f>SUM(E320:F320)</f>
        <v>1182</v>
      </c>
      <c r="H320" s="204">
        <v>47</v>
      </c>
      <c r="I320" s="204">
        <v>102</v>
      </c>
      <c r="J320" s="204">
        <f>SUM(H320:I320)</f>
        <v>149</v>
      </c>
      <c r="K320" s="205">
        <f>M320-L320</f>
        <v>735</v>
      </c>
      <c r="L320" s="205">
        <f>F320+I320</f>
        <v>596</v>
      </c>
      <c r="M320" s="206">
        <f>H309+H311</f>
        <v>1331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1171</v>
      </c>
      <c r="F321" s="208">
        <f>SUM(F319:F320)</f>
        <v>889</v>
      </c>
      <c r="G321" s="208">
        <f>SUM(E321:F321)</f>
        <v>2060</v>
      </c>
      <c r="H321" s="209">
        <f t="shared" ref="H321:M321" si="8">SUM(H319:H320)</f>
        <v>77</v>
      </c>
      <c r="I321" s="209">
        <f t="shared" si="8"/>
        <v>151</v>
      </c>
      <c r="J321" s="209">
        <f t="shared" si="8"/>
        <v>228</v>
      </c>
      <c r="K321" s="210">
        <f t="shared" si="8"/>
        <v>1248</v>
      </c>
      <c r="L321" s="210">
        <f t="shared" si="8"/>
        <v>1040</v>
      </c>
      <c r="M321" s="211">
        <f t="shared" si="8"/>
        <v>2288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44058</v>
      </c>
      <c r="F325" s="213">
        <v>44059</v>
      </c>
      <c r="G325" s="213">
        <v>44060</v>
      </c>
      <c r="H325" s="213">
        <v>44061</v>
      </c>
      <c r="I325" s="213">
        <v>44062</v>
      </c>
      <c r="J325" s="213">
        <v>44063</v>
      </c>
      <c r="K325" s="213">
        <v>44064</v>
      </c>
      <c r="L325" s="213">
        <v>44065</v>
      </c>
      <c r="M325" s="213">
        <v>44066</v>
      </c>
      <c r="N325" s="213">
        <v>44067</v>
      </c>
      <c r="O325" s="213">
        <v>44068</v>
      </c>
      <c r="P325" s="213">
        <v>44069</v>
      </c>
      <c r="Q325" s="213">
        <v>44070</v>
      </c>
      <c r="R325" s="213">
        <v>44071</v>
      </c>
      <c r="S325" s="213">
        <v>44072</v>
      </c>
      <c r="T325" s="213">
        <v>44073</v>
      </c>
      <c r="U325" s="213">
        <v>44074</v>
      </c>
      <c r="V325" s="213">
        <v>44075</v>
      </c>
      <c r="W325" s="213">
        <v>44076</v>
      </c>
      <c r="X325" s="213">
        <v>44077</v>
      </c>
      <c r="Y325" s="213">
        <v>44078</v>
      </c>
      <c r="Z325" s="213">
        <v>44079</v>
      </c>
      <c r="AA325" s="213">
        <v>44079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1019</v>
      </c>
      <c r="F326" s="215">
        <v>997</v>
      </c>
      <c r="G326" s="215">
        <v>979</v>
      </c>
      <c r="H326" s="215">
        <v>987</v>
      </c>
      <c r="I326" s="215">
        <v>974</v>
      </c>
      <c r="J326" s="215">
        <v>982</v>
      </c>
      <c r="K326" s="215">
        <v>962</v>
      </c>
      <c r="L326" s="215">
        <v>965</v>
      </c>
      <c r="M326" s="215">
        <v>958</v>
      </c>
      <c r="N326" s="215">
        <v>998</v>
      </c>
      <c r="O326" s="215">
        <v>998</v>
      </c>
      <c r="P326" s="215">
        <v>993</v>
      </c>
      <c r="Q326" s="215">
        <v>977</v>
      </c>
      <c r="R326" s="215">
        <v>969</v>
      </c>
      <c r="S326" s="215">
        <v>1037</v>
      </c>
      <c r="T326" s="215">
        <v>969</v>
      </c>
      <c r="U326" s="215">
        <v>954</v>
      </c>
      <c r="V326" s="215">
        <v>945</v>
      </c>
      <c r="W326" s="215">
        <v>975</v>
      </c>
      <c r="X326" s="215">
        <v>952</v>
      </c>
      <c r="Y326" s="215">
        <v>933</v>
      </c>
      <c r="Z326" s="215">
        <v>966</v>
      </c>
      <c r="AA326" s="215">
        <v>957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1177</v>
      </c>
      <c r="F327" s="217">
        <v>1175</v>
      </c>
      <c r="G327" s="217">
        <v>1178</v>
      </c>
      <c r="H327" s="217">
        <v>1089</v>
      </c>
      <c r="I327" s="217">
        <v>1073</v>
      </c>
      <c r="J327" s="217">
        <v>1089</v>
      </c>
      <c r="K327" s="217">
        <v>1114</v>
      </c>
      <c r="L327" s="217">
        <v>1082</v>
      </c>
      <c r="M327" s="217">
        <v>1053</v>
      </c>
      <c r="N327" s="217">
        <v>1074</v>
      </c>
      <c r="O327" s="217">
        <v>1143</v>
      </c>
      <c r="P327" s="217">
        <v>1161</v>
      </c>
      <c r="Q327" s="217">
        <v>1237</v>
      </c>
      <c r="R327" s="217">
        <v>1246</v>
      </c>
      <c r="S327" s="217">
        <v>1164</v>
      </c>
      <c r="T327" s="217">
        <v>1184</v>
      </c>
      <c r="U327" s="217">
        <v>1211</v>
      </c>
      <c r="V327" s="217">
        <v>1267</v>
      </c>
      <c r="W327" s="217">
        <v>1329</v>
      </c>
      <c r="X327" s="217">
        <v>1297</v>
      </c>
      <c r="Y327" s="217">
        <v>1331</v>
      </c>
      <c r="Z327" s="217">
        <v>1316</v>
      </c>
      <c r="AA327" s="217">
        <v>1331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AA328" si="9">SUM(E326:E327)</f>
        <v>2196</v>
      </c>
      <c r="F328" s="219">
        <f t="shared" si="9"/>
        <v>2172</v>
      </c>
      <c r="G328" s="219">
        <f t="shared" si="9"/>
        <v>2157</v>
      </c>
      <c r="H328" s="219">
        <f t="shared" si="9"/>
        <v>2076</v>
      </c>
      <c r="I328" s="219">
        <f t="shared" si="9"/>
        <v>2047</v>
      </c>
      <c r="J328" s="219">
        <f t="shared" si="9"/>
        <v>2071</v>
      </c>
      <c r="K328" s="219">
        <f t="shared" si="9"/>
        <v>2076</v>
      </c>
      <c r="L328" s="219">
        <f t="shared" si="9"/>
        <v>2047</v>
      </c>
      <c r="M328" s="219">
        <f t="shared" si="9"/>
        <v>2011</v>
      </c>
      <c r="N328" s="219">
        <f t="shared" si="9"/>
        <v>2072</v>
      </c>
      <c r="O328" s="219">
        <f t="shared" si="9"/>
        <v>2141</v>
      </c>
      <c r="P328" s="219">
        <f t="shared" si="9"/>
        <v>2154</v>
      </c>
      <c r="Q328" s="219">
        <f t="shared" si="9"/>
        <v>2214</v>
      </c>
      <c r="R328" s="219">
        <f t="shared" si="9"/>
        <v>2215</v>
      </c>
      <c r="S328" s="219">
        <f t="shared" si="9"/>
        <v>2201</v>
      </c>
      <c r="T328" s="219">
        <f t="shared" si="9"/>
        <v>2153</v>
      </c>
      <c r="U328" s="219">
        <f t="shared" si="9"/>
        <v>2165</v>
      </c>
      <c r="V328" s="219">
        <f t="shared" si="9"/>
        <v>2212</v>
      </c>
      <c r="W328" s="219">
        <f t="shared" si="9"/>
        <v>2304</v>
      </c>
      <c r="X328" s="219">
        <f t="shared" si="9"/>
        <v>2249</v>
      </c>
      <c r="Y328" s="219">
        <f t="shared" si="9"/>
        <v>2264</v>
      </c>
      <c r="Z328" s="219">
        <f t="shared" si="9"/>
        <v>2282</v>
      </c>
      <c r="AA328" s="219">
        <f t="shared" si="9"/>
        <v>2288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21" t="s">
        <v>426</v>
      </c>
      <c r="U330" s="321"/>
      <c r="V330" s="321"/>
      <c r="W330" s="32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28" t="s">
        <v>439</v>
      </c>
      <c r="U331" s="328"/>
      <c r="V331" s="329" t="s">
        <v>440</v>
      </c>
      <c r="W331" s="329"/>
    </row>
    <row r="332" spans="1:240" ht="14.65" customHeight="1" x14ac:dyDescent="0.2">
      <c r="C332" s="328" t="s">
        <v>441</v>
      </c>
      <c r="D332" s="330" t="s">
        <v>442</v>
      </c>
      <c r="E332" s="331" t="s">
        <v>443</v>
      </c>
      <c r="F332" s="331"/>
      <c r="G332" s="331"/>
      <c r="H332" s="332">
        <v>2133</v>
      </c>
      <c r="I332" s="332"/>
      <c r="J332" s="333">
        <f>H332/H338</f>
        <v>0.16966274260260897</v>
      </c>
      <c r="K332" s="333"/>
      <c r="L332" s="334">
        <v>636</v>
      </c>
      <c r="M332" s="334"/>
      <c r="N332" s="335">
        <f>L332/L338</f>
        <v>0.16425619834710745</v>
      </c>
      <c r="O332" s="335"/>
      <c r="P332" s="336">
        <v>29</v>
      </c>
      <c r="Q332" s="336"/>
      <c r="R332" s="337">
        <f>P332/P338</f>
        <v>0.26363636363636361</v>
      </c>
      <c r="S332" s="337"/>
      <c r="T332" s="338">
        <f>H332+L332+P332</f>
        <v>2798</v>
      </c>
      <c r="U332" s="338"/>
      <c r="V332" s="339">
        <f>T332/T338</f>
        <v>0.1690328037213798</v>
      </c>
      <c r="W332" s="339"/>
    </row>
    <row r="333" spans="1:240" x14ac:dyDescent="0.2">
      <c r="C333" s="328"/>
      <c r="D333" s="330"/>
      <c r="E333" s="331" t="s">
        <v>444</v>
      </c>
      <c r="F333" s="331"/>
      <c r="G333" s="331"/>
      <c r="H333" s="332">
        <v>499</v>
      </c>
      <c r="I333" s="332"/>
      <c r="J333" s="333">
        <f>H333/H338</f>
        <v>3.9691377664651604E-2</v>
      </c>
      <c r="K333" s="333"/>
      <c r="L333" s="334">
        <v>254</v>
      </c>
      <c r="M333" s="334"/>
      <c r="N333" s="335">
        <f>L333/L338</f>
        <v>6.5599173553719012E-2</v>
      </c>
      <c r="O333" s="335"/>
      <c r="P333" s="336">
        <v>0</v>
      </c>
      <c r="Q333" s="336"/>
      <c r="R333" s="337">
        <f>P333/P338</f>
        <v>0</v>
      </c>
      <c r="S333" s="337"/>
      <c r="T333" s="338">
        <f>H333+L333+P333</f>
        <v>753</v>
      </c>
      <c r="U333" s="338"/>
      <c r="V333" s="339">
        <f>T333/T338</f>
        <v>4.5490243460399926E-2</v>
      </c>
      <c r="W333" s="339"/>
    </row>
    <row r="334" spans="1:240" x14ac:dyDescent="0.2">
      <c r="C334" s="328"/>
      <c r="D334" s="330"/>
      <c r="E334" s="331" t="s">
        <v>445</v>
      </c>
      <c r="F334" s="331"/>
      <c r="G334" s="331"/>
      <c r="H334" s="332">
        <v>2</v>
      </c>
      <c r="I334" s="332"/>
      <c r="J334" s="333">
        <f>H334/H338</f>
        <v>1.590836780146357E-4</v>
      </c>
      <c r="K334" s="333"/>
      <c r="L334" s="334">
        <v>2</v>
      </c>
      <c r="M334" s="334"/>
      <c r="N334" s="335">
        <f>L334/L338</f>
        <v>5.1652892561983473E-4</v>
      </c>
      <c r="O334" s="335"/>
      <c r="P334" s="336">
        <v>0</v>
      </c>
      <c r="Q334" s="336"/>
      <c r="R334" s="337">
        <f>P334/P338</f>
        <v>0</v>
      </c>
      <c r="S334" s="337"/>
      <c r="T334" s="338">
        <f>H334+L334+P334</f>
        <v>4</v>
      </c>
      <c r="U334" s="338"/>
      <c r="V334" s="339">
        <f>T334/T338</f>
        <v>2.4164803963027851E-4</v>
      </c>
      <c r="W334" s="339"/>
    </row>
    <row r="335" spans="1:240" ht="14.65" customHeight="1" x14ac:dyDescent="0.2">
      <c r="C335" s="328"/>
      <c r="D335" s="330"/>
      <c r="E335" s="331" t="s">
        <v>446</v>
      </c>
      <c r="F335" s="331"/>
      <c r="G335" s="331"/>
      <c r="H335" s="332">
        <v>0</v>
      </c>
      <c r="I335" s="332"/>
      <c r="J335" s="333">
        <f>H335/H338</f>
        <v>0</v>
      </c>
      <c r="K335" s="333"/>
      <c r="L335" s="334">
        <v>1</v>
      </c>
      <c r="M335" s="334"/>
      <c r="N335" s="335">
        <f>L335/L338</f>
        <v>2.5826446280991736E-4</v>
      </c>
      <c r="O335" s="335"/>
      <c r="P335" s="336">
        <v>0</v>
      </c>
      <c r="Q335" s="336"/>
      <c r="R335" s="337">
        <f>P335/P338</f>
        <v>0</v>
      </c>
      <c r="S335" s="337"/>
      <c r="T335" s="338">
        <f>H335+L335+P335</f>
        <v>1</v>
      </c>
      <c r="U335" s="338"/>
      <c r="V335" s="339">
        <f>T335/T338</f>
        <v>6.0412009907569628E-5</v>
      </c>
      <c r="W335" s="339"/>
    </row>
    <row r="336" spans="1:240" ht="14.65" customHeight="1" x14ac:dyDescent="0.2">
      <c r="C336" s="328"/>
      <c r="D336" s="330"/>
      <c r="E336" s="340" t="s">
        <v>401</v>
      </c>
      <c r="F336" s="340"/>
      <c r="G336" s="340"/>
      <c r="H336" s="332">
        <f>SUM(H332:H335)</f>
        <v>2634</v>
      </c>
      <c r="I336" s="332">
        <f>SUM(H336:H336)</f>
        <v>2634</v>
      </c>
      <c r="J336" s="333">
        <f>H336/H338</f>
        <v>0.20951320394527523</v>
      </c>
      <c r="K336" s="333"/>
      <c r="L336" s="334">
        <f>L332+L333+L334+L335</f>
        <v>893</v>
      </c>
      <c r="M336" s="334">
        <f>SUM(L336:L336)</f>
        <v>893</v>
      </c>
      <c r="N336" s="335">
        <f>L336/L338</f>
        <v>0.2306301652892562</v>
      </c>
      <c r="O336" s="335"/>
      <c r="P336" s="336">
        <v>30</v>
      </c>
      <c r="Q336" s="336"/>
      <c r="R336" s="337">
        <f>P336/P338</f>
        <v>0.27272727272727271</v>
      </c>
      <c r="S336" s="337"/>
      <c r="T336" s="338">
        <f>SUM(T332:T335)</f>
        <v>3556</v>
      </c>
      <c r="U336" s="338"/>
      <c r="V336" s="339">
        <f>T336/T338</f>
        <v>0.21482510723131759</v>
      </c>
      <c r="W336" s="339"/>
    </row>
    <row r="337" spans="1:240" ht="14.65" customHeight="1" x14ac:dyDescent="0.2">
      <c r="A337"/>
      <c r="C337" s="328"/>
      <c r="D337" s="330" t="s">
        <v>447</v>
      </c>
      <c r="E337" s="330"/>
      <c r="F337" s="330"/>
      <c r="G337" s="330"/>
      <c r="H337" s="332">
        <v>9938</v>
      </c>
      <c r="I337" s="332"/>
      <c r="J337" s="333">
        <f>H337/H338</f>
        <v>0.79048679605472483</v>
      </c>
      <c r="K337" s="333"/>
      <c r="L337" s="334">
        <v>2979</v>
      </c>
      <c r="M337" s="334"/>
      <c r="N337" s="335">
        <f>L337/L338</f>
        <v>0.76936983471074383</v>
      </c>
      <c r="O337" s="335"/>
      <c r="P337" s="336">
        <v>80</v>
      </c>
      <c r="Q337" s="336"/>
      <c r="R337" s="337">
        <f>P337/P338</f>
        <v>0.72727272727272729</v>
      </c>
      <c r="S337" s="337"/>
      <c r="T337" s="338">
        <f>H337+L337+P337</f>
        <v>12997</v>
      </c>
      <c r="U337" s="338"/>
      <c r="V337" s="339">
        <f>T337/T338</f>
        <v>0.78517489276868246</v>
      </c>
      <c r="W337" s="339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12572</v>
      </c>
      <c r="I338" s="342"/>
      <c r="J338" s="307">
        <f>H338/H338</f>
        <v>1</v>
      </c>
      <c r="K338" s="307"/>
      <c r="L338" s="342">
        <f>L336+L337</f>
        <v>3872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16553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5268</v>
      </c>
      <c r="I339" s="281">
        <f>SUM(I332:I336)</f>
        <v>2634</v>
      </c>
      <c r="J339" s="281"/>
      <c r="K339" s="281"/>
      <c r="L339" s="281">
        <f>SUM(L332:L336)</f>
        <v>1786</v>
      </c>
      <c r="M339" s="281">
        <f>SUM(M332:M336)</f>
        <v>893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44058</v>
      </c>
      <c r="F342" s="225">
        <v>44059</v>
      </c>
      <c r="G342" s="225">
        <v>44060</v>
      </c>
      <c r="H342" s="225">
        <v>44061</v>
      </c>
      <c r="I342" s="225">
        <v>44062</v>
      </c>
      <c r="J342" s="225">
        <v>44063</v>
      </c>
      <c r="K342" s="225">
        <v>44064</v>
      </c>
      <c r="L342" s="225">
        <v>44065</v>
      </c>
      <c r="M342" s="225">
        <v>44066</v>
      </c>
      <c r="N342" s="225">
        <v>44067</v>
      </c>
      <c r="O342" s="225">
        <v>44068</v>
      </c>
      <c r="P342" s="225">
        <v>44069</v>
      </c>
      <c r="Q342" s="225">
        <v>44070</v>
      </c>
      <c r="R342" s="225">
        <v>44071</v>
      </c>
      <c r="S342" s="225">
        <v>44072</v>
      </c>
      <c r="T342" s="225">
        <v>44073</v>
      </c>
      <c r="U342" s="225">
        <v>44074</v>
      </c>
      <c r="V342" s="225">
        <v>44075</v>
      </c>
      <c r="W342" s="226">
        <v>44076</v>
      </c>
      <c r="X342" s="226">
        <v>44077</v>
      </c>
      <c r="Y342" s="226">
        <v>44078</v>
      </c>
      <c r="Z342" s="226">
        <v>44079</v>
      </c>
      <c r="AA342" s="226">
        <v>44080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2704</v>
      </c>
      <c r="F343" s="152">
        <v>2727</v>
      </c>
      <c r="G343" s="152">
        <v>2740</v>
      </c>
      <c r="H343" s="152">
        <v>2773</v>
      </c>
      <c r="I343" s="152">
        <v>2794</v>
      </c>
      <c r="J343" s="152">
        <v>2816</v>
      </c>
      <c r="K343" s="152">
        <v>2848</v>
      </c>
      <c r="L343" s="152">
        <v>2874</v>
      </c>
      <c r="M343" s="152">
        <v>2899</v>
      </c>
      <c r="N343" s="152">
        <v>2925</v>
      </c>
      <c r="O343" s="152">
        <v>3082</v>
      </c>
      <c r="P343" s="152">
        <v>3114</v>
      </c>
      <c r="Q343" s="152">
        <v>3155</v>
      </c>
      <c r="R343" s="152">
        <v>3183</v>
      </c>
      <c r="S343" s="152">
        <v>3213</v>
      </c>
      <c r="T343" s="152">
        <v>3328</v>
      </c>
      <c r="U343" s="152">
        <v>3371</v>
      </c>
      <c r="V343" s="152">
        <v>3402</v>
      </c>
      <c r="W343" s="228">
        <v>3440</v>
      </c>
      <c r="X343" s="228">
        <v>3475</v>
      </c>
      <c r="Y343" s="228">
        <v>3512</v>
      </c>
      <c r="Z343" s="228">
        <v>3532</v>
      </c>
      <c r="AA343" s="228">
        <v>3556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10418</v>
      </c>
      <c r="F344" s="130">
        <v>10496</v>
      </c>
      <c r="G344" s="130">
        <v>10549</v>
      </c>
      <c r="H344" s="130">
        <v>10698</v>
      </c>
      <c r="I344" s="130">
        <v>10808</v>
      </c>
      <c r="J344" s="130">
        <v>10900</v>
      </c>
      <c r="K344" s="130">
        <v>10996</v>
      </c>
      <c r="L344" s="130">
        <v>11086</v>
      </c>
      <c r="M344" s="130">
        <v>11176</v>
      </c>
      <c r="N344" s="130">
        <v>11239</v>
      </c>
      <c r="O344" s="130">
        <v>11422</v>
      </c>
      <c r="P344" s="130">
        <v>11535</v>
      </c>
      <c r="Q344" s="130">
        <v>11618</v>
      </c>
      <c r="R344" s="130">
        <v>11706</v>
      </c>
      <c r="S344" s="130">
        <v>11807</v>
      </c>
      <c r="T344" s="130">
        <v>12341</v>
      </c>
      <c r="U344" s="130">
        <v>12413</v>
      </c>
      <c r="V344" s="130">
        <v>12500</v>
      </c>
      <c r="W344" s="230">
        <v>12614</v>
      </c>
      <c r="X344" s="230">
        <v>12705</v>
      </c>
      <c r="Y344" s="230">
        <v>12808</v>
      </c>
      <c r="Z344" s="230">
        <v>12926</v>
      </c>
      <c r="AA344" s="230">
        <v>12997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AA345" si="10">SUM(E343:E344)</f>
        <v>13122</v>
      </c>
      <c r="F345" s="232">
        <f t="shared" si="10"/>
        <v>13223</v>
      </c>
      <c r="G345" s="232">
        <f t="shared" si="10"/>
        <v>13289</v>
      </c>
      <c r="H345" s="232">
        <f t="shared" si="10"/>
        <v>13471</v>
      </c>
      <c r="I345" s="232">
        <f t="shared" si="10"/>
        <v>13602</v>
      </c>
      <c r="J345" s="232">
        <f t="shared" si="10"/>
        <v>13716</v>
      </c>
      <c r="K345" s="232">
        <f t="shared" si="10"/>
        <v>13844</v>
      </c>
      <c r="L345" s="232">
        <f t="shared" si="10"/>
        <v>13960</v>
      </c>
      <c r="M345" s="232">
        <f t="shared" si="10"/>
        <v>14075</v>
      </c>
      <c r="N345" s="232">
        <f t="shared" si="10"/>
        <v>14164</v>
      </c>
      <c r="O345" s="232">
        <f t="shared" si="10"/>
        <v>14504</v>
      </c>
      <c r="P345" s="232">
        <f t="shared" si="10"/>
        <v>14649</v>
      </c>
      <c r="Q345" s="232">
        <f t="shared" si="10"/>
        <v>14773</v>
      </c>
      <c r="R345" s="232">
        <f t="shared" si="10"/>
        <v>14889</v>
      </c>
      <c r="S345" s="232">
        <f t="shared" si="10"/>
        <v>15020</v>
      </c>
      <c r="T345" s="232">
        <f t="shared" si="10"/>
        <v>15669</v>
      </c>
      <c r="U345" s="232">
        <f t="shared" si="10"/>
        <v>15784</v>
      </c>
      <c r="V345" s="232">
        <f t="shared" si="10"/>
        <v>15902</v>
      </c>
      <c r="W345" s="233">
        <f t="shared" si="10"/>
        <v>16054</v>
      </c>
      <c r="X345" s="233">
        <f t="shared" si="10"/>
        <v>16180</v>
      </c>
      <c r="Y345" s="233">
        <f t="shared" si="10"/>
        <v>16320</v>
      </c>
      <c r="Z345" s="233">
        <f t="shared" si="10"/>
        <v>16458</v>
      </c>
      <c r="AA345" s="233">
        <f t="shared" si="10"/>
        <v>16553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2" spans="4:19" ht="39" customHeight="1" x14ac:dyDescent="0.2">
      <c r="E362" s="358" t="s">
        <v>467</v>
      </c>
      <c r="F362" s="358"/>
      <c r="G362" s="358"/>
      <c r="H362" s="358"/>
      <c r="I362" s="358"/>
    </row>
    <row r="363" spans="4:19" x14ac:dyDescent="0.2">
      <c r="E363" s="359" t="s">
        <v>468</v>
      </c>
      <c r="F363" s="359"/>
      <c r="G363" s="359"/>
      <c r="H363" s="234" t="s">
        <v>439</v>
      </c>
      <c r="I363" s="234" t="s">
        <v>440</v>
      </c>
    </row>
    <row r="364" spans="4:19" x14ac:dyDescent="0.2">
      <c r="E364" s="360" t="s">
        <v>469</v>
      </c>
      <c r="F364" s="360"/>
      <c r="G364" s="360"/>
      <c r="H364" s="235">
        <v>7921</v>
      </c>
      <c r="I364" s="236">
        <f>H364/H372</f>
        <v>0.63005090677696474</v>
      </c>
    </row>
    <row r="365" spans="4:19" x14ac:dyDescent="0.2">
      <c r="E365" s="360" t="s">
        <v>470</v>
      </c>
      <c r="F365" s="360"/>
      <c r="G365" s="360"/>
      <c r="H365" s="235">
        <v>1720</v>
      </c>
      <c r="I365" s="236">
        <f>H365/H372</f>
        <v>0.1368119630925867</v>
      </c>
    </row>
    <row r="366" spans="4:19" x14ac:dyDescent="0.2">
      <c r="E366" s="360" t="s">
        <v>471</v>
      </c>
      <c r="F366" s="360"/>
      <c r="G366" s="360"/>
      <c r="H366" s="235">
        <v>982</v>
      </c>
      <c r="I366" s="236">
        <f>H366/H372</f>
        <v>7.811008590518613E-2</v>
      </c>
    </row>
    <row r="367" spans="4:19" x14ac:dyDescent="0.2">
      <c r="E367" s="360" t="s">
        <v>472</v>
      </c>
      <c r="F367" s="360"/>
      <c r="G367" s="360"/>
      <c r="H367" s="235">
        <v>738</v>
      </c>
      <c r="I367" s="236">
        <f>H367/H372</f>
        <v>5.8701877187400574E-2</v>
      </c>
    </row>
    <row r="368" spans="4:19" x14ac:dyDescent="0.2">
      <c r="E368" s="360" t="s">
        <v>473</v>
      </c>
      <c r="F368" s="360"/>
      <c r="G368" s="360"/>
      <c r="H368" s="235">
        <v>651</v>
      </c>
      <c r="I368" s="236">
        <f>H368/H372</f>
        <v>5.1781737193763923E-2</v>
      </c>
    </row>
    <row r="369" spans="5:14" x14ac:dyDescent="0.2">
      <c r="E369" s="360" t="s">
        <v>474</v>
      </c>
      <c r="F369" s="360"/>
      <c r="G369" s="360"/>
      <c r="H369" s="235">
        <v>560</v>
      </c>
      <c r="I369" s="236">
        <f>H369/H372</f>
        <v>4.4543429844097995E-2</v>
      </c>
    </row>
    <row r="370" spans="5:14" x14ac:dyDescent="0.2">
      <c r="E370" s="360" t="s">
        <v>475</v>
      </c>
      <c r="F370" s="360"/>
      <c r="G370" s="360"/>
      <c r="H370" s="235">
        <v>0</v>
      </c>
      <c r="I370" s="236">
        <f>H370/H372</f>
        <v>0</v>
      </c>
    </row>
    <row r="371" spans="5:14" x14ac:dyDescent="0.2">
      <c r="E371" s="360" t="s">
        <v>476</v>
      </c>
      <c r="F371" s="360"/>
      <c r="G371" s="360"/>
      <c r="H371" s="235">
        <v>0</v>
      </c>
      <c r="I371" s="236">
        <f>H371/H372</f>
        <v>0</v>
      </c>
    </row>
    <row r="372" spans="5:14" x14ac:dyDescent="0.2">
      <c r="E372" s="359" t="s">
        <v>401</v>
      </c>
      <c r="F372" s="359"/>
      <c r="G372" s="359"/>
      <c r="H372" s="237">
        <f>SUM(H364:H371)</f>
        <v>12572</v>
      </c>
      <c r="I372" s="238">
        <f>SUM(I364:I371)</f>
        <v>1</v>
      </c>
    </row>
    <row r="373" spans="5:14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4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5:14" x14ac:dyDescent="0.2">
      <c r="E375" s="239" t="s">
        <v>482</v>
      </c>
      <c r="F375" s="239"/>
      <c r="G375" s="239"/>
      <c r="H375" s="240"/>
      <c r="I375" s="241"/>
      <c r="J375" s="241"/>
      <c r="K375" s="241"/>
      <c r="L375" s="241"/>
      <c r="M375" s="241"/>
      <c r="N375" s="241"/>
    </row>
  </sheetData>
  <mergeCells count="266">
    <mergeCell ref="E371:G371"/>
    <mergeCell ref="E372:G372"/>
    <mergeCell ref="E362:I362"/>
    <mergeCell ref="E363:G363"/>
    <mergeCell ref="E364:G364"/>
    <mergeCell ref="E365:G365"/>
    <mergeCell ref="E366:G366"/>
    <mergeCell ref="E367:G367"/>
    <mergeCell ref="E368:G368"/>
    <mergeCell ref="E369:G369"/>
    <mergeCell ref="E370:G370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AA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AA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5"/>
  <sheetViews>
    <sheetView topLeftCell="A292" zoomScaleNormal="100" workbookViewId="0">
      <selection activeCell="Z335" sqref="Z335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44081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12</v>
      </c>
      <c r="G10" s="30">
        <f>E10-F10</f>
        <v>8</v>
      </c>
      <c r="H10" s="31">
        <f>F10/E10</f>
        <v>0.6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3</v>
      </c>
      <c r="G13" s="44">
        <f>E13-F13</f>
        <v>5</v>
      </c>
      <c r="H13" s="45">
        <f>F13/E13</f>
        <v>0.375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>
        <v>2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10</v>
      </c>
      <c r="G15" s="44">
        <f>E15-F15</f>
        <v>0</v>
      </c>
      <c r="H15" s="45">
        <f>F15/E15</f>
        <v>1</v>
      </c>
      <c r="I15" s="44">
        <v>30</v>
      </c>
      <c r="J15" s="43">
        <v>7</v>
      </c>
      <c r="K15" s="44">
        <f>I15-J15</f>
        <v>23</v>
      </c>
      <c r="L15" s="46">
        <f>J15/I15</f>
        <v>0.23333333333333334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54</v>
      </c>
      <c r="G16" s="44">
        <f>E16-F16</f>
        <v>11</v>
      </c>
      <c r="H16" s="45">
        <f>F16/E16</f>
        <v>0.83076923076923082</v>
      </c>
      <c r="I16" s="44">
        <v>70</v>
      </c>
      <c r="J16" s="43">
        <v>47</v>
      </c>
      <c r="K16" s="44">
        <f>I16-J16</f>
        <v>23</v>
      </c>
      <c r="L16" s="46">
        <f>J16/I16</f>
        <v>0.67142857142857137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2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71</v>
      </c>
      <c r="F18" s="43">
        <v>58</v>
      </c>
      <c r="G18" s="44">
        <f>E18-F18</f>
        <v>13</v>
      </c>
      <c r="H18" s="45">
        <f>F18/E18</f>
        <v>0.81690140845070425</v>
      </c>
      <c r="I18" s="44">
        <v>83</v>
      </c>
      <c r="J18" s="43">
        <v>62</v>
      </c>
      <c r="K18" s="44">
        <f>I18-J18</f>
        <v>21</v>
      </c>
      <c r="L18" s="46">
        <f>J18/I18</f>
        <v>0.74698795180722888</v>
      </c>
      <c r="M18" s="54">
        <v>5</v>
      </c>
      <c r="N18" s="51">
        <v>3</v>
      </c>
      <c r="O18" s="49">
        <f>M18-N18</f>
        <v>2</v>
      </c>
      <c r="P18" s="45">
        <f>N18/M18</f>
        <v>0.6</v>
      </c>
      <c r="Q18" s="54"/>
      <c r="R18" s="43"/>
      <c r="S18" s="44"/>
      <c r="T18" s="46"/>
      <c r="U18" s="51"/>
      <c r="V18" s="51"/>
      <c r="W18" s="51"/>
      <c r="X18" s="52">
        <v>4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10</v>
      </c>
      <c r="N19" s="51">
        <v>3</v>
      </c>
      <c r="O19" s="49">
        <f>M19-N19</f>
        <v>7</v>
      </c>
      <c r="P19" s="45">
        <f>N19/M19</f>
        <v>0.3</v>
      </c>
      <c r="Q19" s="54">
        <v>20</v>
      </c>
      <c r="R19" s="43">
        <v>4</v>
      </c>
      <c r="S19" s="44">
        <f>Q19-R19</f>
        <v>16</v>
      </c>
      <c r="T19" s="46">
        <f>R19/Q19</f>
        <v>0.2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0</v>
      </c>
      <c r="K21" s="44">
        <f>I21-J21</f>
        <v>8</v>
      </c>
      <c r="L21" s="46">
        <f>J21/I21</f>
        <v>0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32</v>
      </c>
      <c r="G23" s="44">
        <f>E23-F23</f>
        <v>1</v>
      </c>
      <c r="H23" s="45">
        <f>F23/E23</f>
        <v>0.96969696969696972</v>
      </c>
      <c r="I23" s="44">
        <v>48</v>
      </c>
      <c r="J23" s="43">
        <v>34</v>
      </c>
      <c r="K23" s="44">
        <f>I23-J23</f>
        <v>14</v>
      </c>
      <c r="L23" s="46">
        <f>J23/I23</f>
        <v>0.70833333333333337</v>
      </c>
      <c r="M23" s="54">
        <v>6</v>
      </c>
      <c r="N23" s="51">
        <v>2</v>
      </c>
      <c r="O23" s="49">
        <f>M23-N23</f>
        <v>4</v>
      </c>
      <c r="P23" s="45">
        <f>N23/M23</f>
        <v>0.33333333333333331</v>
      </c>
      <c r="Q23" s="54">
        <v>10</v>
      </c>
      <c r="R23" s="43">
        <v>2</v>
      </c>
      <c r="S23" s="44">
        <f>Q23-R23</f>
        <v>8</v>
      </c>
      <c r="T23" s="46">
        <f>R23/Q23</f>
        <v>0.2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60</v>
      </c>
      <c r="G24" s="44">
        <f>E24-F24</f>
        <v>2</v>
      </c>
      <c r="H24" s="45">
        <f>F24/E24</f>
        <v>0.967741935483871</v>
      </c>
      <c r="I24" s="55">
        <v>104</v>
      </c>
      <c r="J24" s="56">
        <v>104</v>
      </c>
      <c r="K24" s="44">
        <f>I24-J24</f>
        <v>0</v>
      </c>
      <c r="L24" s="46">
        <f>J24/I24</f>
        <v>1</v>
      </c>
      <c r="M24" s="54"/>
      <c r="N24" s="43"/>
      <c r="O24" s="49"/>
      <c r="P24" s="45"/>
      <c r="Q24" s="44"/>
      <c r="R24" s="43"/>
      <c r="S24" s="44"/>
      <c r="T24" s="46"/>
      <c r="U24" s="51"/>
      <c r="V24" s="51">
        <v>2</v>
      </c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18</v>
      </c>
      <c r="G26" s="44">
        <f>E26-F26</f>
        <v>4</v>
      </c>
      <c r="H26" s="45">
        <f>F26/E26</f>
        <v>0.81818181818181823</v>
      </c>
      <c r="I26" s="44">
        <v>34</v>
      </c>
      <c r="J26" s="43">
        <v>15</v>
      </c>
      <c r="K26" s="44">
        <f>I26-J26</f>
        <v>19</v>
      </c>
      <c r="L26" s="46">
        <f>J26/I26</f>
        <v>0.44117647058823528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41</v>
      </c>
      <c r="G28" s="44">
        <f>E28-F28</f>
        <v>11</v>
      </c>
      <c r="H28" s="45">
        <f>F28/E28</f>
        <v>0.78846153846153844</v>
      </c>
      <c r="I28" s="44">
        <v>32</v>
      </c>
      <c r="J28" s="43">
        <v>11</v>
      </c>
      <c r="K28" s="44">
        <f>I28-J28</f>
        <v>21</v>
      </c>
      <c r="L28" s="46">
        <f>J28/I28</f>
        <v>0.34375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2</v>
      </c>
      <c r="V30" s="51">
        <v>1</v>
      </c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/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1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6</v>
      </c>
      <c r="G33" s="44">
        <f>E33-F33</f>
        <v>2</v>
      </c>
      <c r="H33" s="45">
        <f>F33/E33</f>
        <v>0.75</v>
      </c>
      <c r="I33" s="44">
        <v>10</v>
      </c>
      <c r="J33" s="43">
        <v>10</v>
      </c>
      <c r="K33" s="44">
        <f>I33-J33</f>
        <v>0</v>
      </c>
      <c r="L33" s="46">
        <f>J33/I33</f>
        <v>1</v>
      </c>
      <c r="M33" s="54"/>
      <c r="N33" s="51"/>
      <c r="O33" s="49"/>
      <c r="P33" s="45"/>
      <c r="Q33" s="54"/>
      <c r="R33" s="43"/>
      <c r="S33" s="44"/>
      <c r="T33" s="46"/>
      <c r="U33" s="51"/>
      <c r="V33" s="51">
        <v>2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106</v>
      </c>
      <c r="G34" s="44">
        <f>E34-F34</f>
        <v>19</v>
      </c>
      <c r="H34" s="45">
        <f>F34/E34</f>
        <v>0.84799999999999998</v>
      </c>
      <c r="I34" s="44">
        <v>212</v>
      </c>
      <c r="J34" s="43">
        <v>98</v>
      </c>
      <c r="K34" s="44">
        <f>I34-J34</f>
        <v>114</v>
      </c>
      <c r="L34" s="46">
        <f>J34/I34</f>
        <v>0.46226415094339623</v>
      </c>
      <c r="M34" s="54"/>
      <c r="N34" s="51"/>
      <c r="O34" s="49"/>
      <c r="P34" s="45"/>
      <c r="Q34" s="54"/>
      <c r="R34" s="43"/>
      <c r="S34" s="44"/>
      <c r="T34" s="46"/>
      <c r="U34" s="51">
        <v>6</v>
      </c>
      <c r="V34" s="51">
        <v>3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/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17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4</v>
      </c>
      <c r="W39" s="51"/>
      <c r="X39" s="52">
        <v>1</v>
      </c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>
        <v>1</v>
      </c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>
        <v>3</v>
      </c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>
        <v>1</v>
      </c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28</v>
      </c>
      <c r="G49" s="44">
        <f>E49-F49</f>
        <v>2</v>
      </c>
      <c r="H49" s="45">
        <f>F49/E49</f>
        <v>0.93333333333333335</v>
      </c>
      <c r="I49" s="44">
        <v>24</v>
      </c>
      <c r="J49" s="43">
        <v>24</v>
      </c>
      <c r="K49" s="44">
        <f>I49-J49</f>
        <v>0</v>
      </c>
      <c r="L49" s="46">
        <f>J49/I49</f>
        <v>1</v>
      </c>
      <c r="M49" s="54"/>
      <c r="N49" s="51"/>
      <c r="O49" s="49"/>
      <c r="P49" s="45"/>
      <c r="Q49" s="54"/>
      <c r="R49" s="43"/>
      <c r="S49" s="44"/>
      <c r="T49" s="46"/>
      <c r="U49" s="51">
        <v>1</v>
      </c>
      <c r="V49" s="51"/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>
        <v>1</v>
      </c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2</v>
      </c>
      <c r="V54" s="51"/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>
        <v>1</v>
      </c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2</v>
      </c>
      <c r="G64" s="44">
        <f>E64-F64</f>
        <v>2</v>
      </c>
      <c r="H64" s="45">
        <f>F64/E64</f>
        <v>0.5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/>
      <c r="V64" s="51">
        <v>3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5</v>
      </c>
      <c r="G65" s="44">
        <f>E65-F65</f>
        <v>5</v>
      </c>
      <c r="H65" s="45">
        <f>F65/E65</f>
        <v>0.5</v>
      </c>
      <c r="I65" s="44">
        <v>40</v>
      </c>
      <c r="J65" s="43">
        <v>7</v>
      </c>
      <c r="K65" s="44">
        <f>I65-J65</f>
        <v>33</v>
      </c>
      <c r="L65" s="46">
        <f>J65/I65</f>
        <v>0.17499999999999999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7</v>
      </c>
      <c r="G66" s="44">
        <f>E66-F66</f>
        <v>13</v>
      </c>
      <c r="H66" s="45">
        <f>F66/E66</f>
        <v>0.35</v>
      </c>
      <c r="I66" s="44">
        <v>60</v>
      </c>
      <c r="J66" s="43">
        <v>21</v>
      </c>
      <c r="K66" s="44">
        <f>I66-J66</f>
        <v>39</v>
      </c>
      <c r="L66" s="46">
        <f>J66/I66</f>
        <v>0.35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>
        <v>1</v>
      </c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7</v>
      </c>
      <c r="G70" s="44">
        <f>E70-F70</f>
        <v>3</v>
      </c>
      <c r="H70" s="45">
        <f>F70/E70</f>
        <v>0.7</v>
      </c>
      <c r="I70" s="44">
        <v>20</v>
      </c>
      <c r="J70" s="43">
        <v>5</v>
      </c>
      <c r="K70" s="44">
        <f>I70-J70</f>
        <v>15</v>
      </c>
      <c r="L70" s="46">
        <f>J70/I70</f>
        <v>0.25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3</v>
      </c>
      <c r="G72" s="44">
        <f>E72-F72</f>
        <v>1</v>
      </c>
      <c r="H72" s="45">
        <f>F72/E72</f>
        <v>0.75</v>
      </c>
      <c r="I72" s="44">
        <v>8</v>
      </c>
      <c r="J72" s="43">
        <v>2</v>
      </c>
      <c r="K72" s="44">
        <f>I72-J72</f>
        <v>6</v>
      </c>
      <c r="L72" s="46">
        <f>J72/I72</f>
        <v>0.25</v>
      </c>
      <c r="M72" s="54"/>
      <c r="N72" s="51"/>
      <c r="O72" s="49"/>
      <c r="P72" s="45"/>
      <c r="Q72" s="54"/>
      <c r="R72" s="43"/>
      <c r="S72" s="44"/>
      <c r="T72" s="46"/>
      <c r="U72" s="51">
        <v>1</v>
      </c>
      <c r="V72" s="51">
        <v>2</v>
      </c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1</v>
      </c>
      <c r="G73" s="44">
        <f>E73-F73</f>
        <v>1</v>
      </c>
      <c r="H73" s="45">
        <f>F73/E73</f>
        <v>0.5</v>
      </c>
      <c r="I73" s="44">
        <v>4</v>
      </c>
      <c r="J73" s="43">
        <v>2</v>
      </c>
      <c r="K73" s="44">
        <f>I73-J73</f>
        <v>2</v>
      </c>
      <c r="L73" s="46">
        <f>J73/I73</f>
        <v>0.5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5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>
        <v>1</v>
      </c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19</v>
      </c>
      <c r="G79" s="44">
        <f>E79-F79</f>
        <v>1</v>
      </c>
      <c r="H79" s="45">
        <f>F79/E79</f>
        <v>0.95</v>
      </c>
      <c r="I79" s="44">
        <v>20</v>
      </c>
      <c r="J79" s="43">
        <v>8</v>
      </c>
      <c r="K79" s="44">
        <f>I79-J79</f>
        <v>12</v>
      </c>
      <c r="L79" s="46">
        <f>J79/I79</f>
        <v>0.4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2</v>
      </c>
      <c r="K80" s="44">
        <f>I80-J80</f>
        <v>4</v>
      </c>
      <c r="L80" s="46">
        <f>J80/I80</f>
        <v>0.33333333333333331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2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595</v>
      </c>
      <c r="F81" s="59">
        <f>SUM(F10:F80)</f>
        <v>489</v>
      </c>
      <c r="G81" s="59">
        <f>E81-F81</f>
        <v>106</v>
      </c>
      <c r="H81" s="24">
        <f>F81/E81</f>
        <v>0.82184873949579829</v>
      </c>
      <c r="I81" s="23">
        <f>SUM(I10:I80)</f>
        <v>837</v>
      </c>
      <c r="J81" s="23">
        <f>SUM(J10:J80)</f>
        <v>473</v>
      </c>
      <c r="K81" s="23">
        <f>I81-J81</f>
        <v>364</v>
      </c>
      <c r="L81" s="60">
        <f>J81/I81</f>
        <v>0.56511350059737153</v>
      </c>
      <c r="M81" s="59">
        <f>SUM(M10:M80)</f>
        <v>21</v>
      </c>
      <c r="N81" s="59">
        <f>SUM(N10:N80)</f>
        <v>8</v>
      </c>
      <c r="O81" s="61">
        <f>M81-N81</f>
        <v>13</v>
      </c>
      <c r="P81" s="24">
        <f>N81/M81</f>
        <v>0.38095238095238093</v>
      </c>
      <c r="Q81" s="59">
        <f>SUM(Q10:Q80)</f>
        <v>32</v>
      </c>
      <c r="R81" s="59">
        <f>SUM(R10:R80)</f>
        <v>6</v>
      </c>
      <c r="S81" s="23">
        <f>Q81-R81</f>
        <v>26</v>
      </c>
      <c r="T81" s="60">
        <f>R81/Q81</f>
        <v>0.1875</v>
      </c>
      <c r="U81" s="59">
        <f>SUM(U10:U80)</f>
        <v>13</v>
      </c>
      <c r="V81" s="59">
        <f>SUM(V10:V80)</f>
        <v>61</v>
      </c>
      <c r="W81" s="59">
        <f>SUM(W10:W80)</f>
        <v>1</v>
      </c>
      <c r="X81" s="62">
        <f>SUM(X10:X80)</f>
        <v>6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1</v>
      </c>
      <c r="G82" s="68">
        <f>E82-F82</f>
        <v>6</v>
      </c>
      <c r="H82" s="69">
        <f>F82/E82</f>
        <v>0.14285714285714285</v>
      </c>
      <c r="I82" s="68">
        <v>7</v>
      </c>
      <c r="J82" s="67">
        <v>7</v>
      </c>
      <c r="K82" s="70">
        <f>I82-J82</f>
        <v>0</v>
      </c>
      <c r="L82" s="71">
        <f>J82/I82</f>
        <v>1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3</v>
      </c>
      <c r="S82" s="70">
        <f>Q82-R82</f>
        <v>0</v>
      </c>
      <c r="T82" s="71">
        <f>R82/Q82</f>
        <v>1</v>
      </c>
      <c r="U82" s="72"/>
      <c r="V82" s="67"/>
      <c r="W82" s="67">
        <v>2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3</v>
      </c>
      <c r="G83" s="76">
        <f>E83-F83</f>
        <v>2</v>
      </c>
      <c r="H83" s="77">
        <f>F83/E83</f>
        <v>0.6</v>
      </c>
      <c r="I83" s="76">
        <v>15</v>
      </c>
      <c r="J83" s="75">
        <v>2</v>
      </c>
      <c r="K83" s="78">
        <f>I83-J83</f>
        <v>13</v>
      </c>
      <c r="L83" s="79">
        <f>J83/I83</f>
        <v>0.13333333333333333</v>
      </c>
      <c r="M83" s="76"/>
      <c r="N83" s="75"/>
      <c r="O83" s="78"/>
      <c r="P83" s="77"/>
      <c r="Q83" s="76"/>
      <c r="R83" s="75"/>
      <c r="S83" s="78"/>
      <c r="T83" s="79"/>
      <c r="U83" s="80"/>
      <c r="V83" s="75">
        <v>1</v>
      </c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>
        <v>2</v>
      </c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7</v>
      </c>
      <c r="G86" s="76">
        <f>E86-F86</f>
        <v>3</v>
      </c>
      <c r="H86" s="77">
        <f>F86/E86</f>
        <v>0.7</v>
      </c>
      <c r="I86" s="76">
        <v>20</v>
      </c>
      <c r="J86" s="75">
        <v>6</v>
      </c>
      <c r="K86" s="78">
        <f>I86-J86</f>
        <v>14</v>
      </c>
      <c r="L86" s="79">
        <f>J86/I86</f>
        <v>0.3</v>
      </c>
      <c r="M86" s="76"/>
      <c r="N86" s="75"/>
      <c r="O86" s="78"/>
      <c r="P86" s="77"/>
      <c r="Q86" s="76"/>
      <c r="R86" s="75"/>
      <c r="S86" s="78"/>
      <c r="T86" s="79"/>
      <c r="U86" s="80"/>
      <c r="V86" s="75">
        <v>1</v>
      </c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4</v>
      </c>
      <c r="G87" s="76">
        <f>E87-F87</f>
        <v>6</v>
      </c>
      <c r="H87" s="77">
        <f>F87/E87</f>
        <v>0.4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/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1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>
        <v>2</v>
      </c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>
        <v>1</v>
      </c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8</v>
      </c>
      <c r="G98" s="76">
        <f>E98-F98</f>
        <v>2</v>
      </c>
      <c r="H98" s="77">
        <f>F98/E98</f>
        <v>0.8</v>
      </c>
      <c r="I98" s="76">
        <v>10</v>
      </c>
      <c r="J98" s="75">
        <v>8</v>
      </c>
      <c r="K98" s="78">
        <f>I98-J98</f>
        <v>2</v>
      </c>
      <c r="L98" s="79">
        <f>J98/I98</f>
        <v>0.8</v>
      </c>
      <c r="M98" s="76"/>
      <c r="N98" s="75"/>
      <c r="O98" s="78"/>
      <c r="P98" s="77"/>
      <c r="Q98" s="76"/>
      <c r="R98" s="75"/>
      <c r="S98" s="78"/>
      <c r="T98" s="79"/>
      <c r="U98" s="80">
        <v>1</v>
      </c>
      <c r="V98" s="75">
        <v>1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2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29</v>
      </c>
      <c r="G103" s="76">
        <f>E103-F103</f>
        <v>1</v>
      </c>
      <c r="H103" s="77">
        <f>F103/E103</f>
        <v>0.96666666666666667</v>
      </c>
      <c r="I103" s="76">
        <v>52</v>
      </c>
      <c r="J103" s="75">
        <v>46</v>
      </c>
      <c r="K103" s="78">
        <f>I103-J103</f>
        <v>6</v>
      </c>
      <c r="L103" s="79">
        <f>J103/I103</f>
        <v>0.88461538461538458</v>
      </c>
      <c r="M103" s="76"/>
      <c r="N103" s="75"/>
      <c r="O103" s="78"/>
      <c r="P103" s="77"/>
      <c r="Q103" s="76"/>
      <c r="R103" s="75"/>
      <c r="S103" s="78"/>
      <c r="T103" s="79"/>
      <c r="U103" s="80">
        <v>12</v>
      </c>
      <c r="V103" s="75">
        <v>18</v>
      </c>
      <c r="W103" s="75"/>
      <c r="X103" s="81"/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7</v>
      </c>
      <c r="V104" s="75">
        <v>3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12</v>
      </c>
      <c r="G106" s="76">
        <f>E106-F106</f>
        <v>18</v>
      </c>
      <c r="H106" s="77">
        <f>F106/E106</f>
        <v>0.4</v>
      </c>
      <c r="I106" s="76">
        <v>27</v>
      </c>
      <c r="J106" s="75">
        <v>12</v>
      </c>
      <c r="K106" s="78">
        <f>I106-J106</f>
        <v>15</v>
      </c>
      <c r="L106" s="79">
        <f>J106/I106</f>
        <v>0.44444444444444442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2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7</v>
      </c>
      <c r="G107" s="76">
        <f>E107-F107</f>
        <v>7</v>
      </c>
      <c r="H107" s="77">
        <f>F107/E107</f>
        <v>0.5</v>
      </c>
      <c r="I107" s="76">
        <v>28</v>
      </c>
      <c r="J107" s="75">
        <v>11</v>
      </c>
      <c r="K107" s="78">
        <f>I107-J107</f>
        <v>17</v>
      </c>
      <c r="L107" s="79">
        <f>J107/I107</f>
        <v>0.39285714285714285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>
        <v>1</v>
      </c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>
        <v>1</v>
      </c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>
        <v>1</v>
      </c>
      <c r="V111" s="75"/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>
        <v>1</v>
      </c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6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>
        <v>2</v>
      </c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1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8</v>
      </c>
      <c r="G126" s="76">
        <f>E126-F126</f>
        <v>6</v>
      </c>
      <c r="H126" s="77">
        <f>F126/E126</f>
        <v>0.5714285714285714</v>
      </c>
      <c r="I126" s="76">
        <v>14</v>
      </c>
      <c r="J126" s="75">
        <v>5</v>
      </c>
      <c r="K126" s="78">
        <f>I126-J126</f>
        <v>9</v>
      </c>
      <c r="L126" s="79">
        <f>J126/I126</f>
        <v>0.35714285714285715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8</v>
      </c>
      <c r="G127" s="76">
        <f>E127-F127</f>
        <v>16</v>
      </c>
      <c r="H127" s="77">
        <f>F127/E127</f>
        <v>0.33333333333333331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>
        <v>2</v>
      </c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>
        <v>1</v>
      </c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>
        <v>1</v>
      </c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88</v>
      </c>
      <c r="G135" s="84">
        <f>E135-F135</f>
        <v>68</v>
      </c>
      <c r="H135" s="85">
        <f>F135/E135</f>
        <v>0.5641025641025641</v>
      </c>
      <c r="I135" s="84">
        <f>SUM(I82:I134)</f>
        <v>184</v>
      </c>
      <c r="J135" s="84">
        <f>SUM(J82:J134)</f>
        <v>97</v>
      </c>
      <c r="K135" s="86">
        <f>I135-J135</f>
        <v>87</v>
      </c>
      <c r="L135" s="87">
        <f>J135/I135</f>
        <v>0.52717391304347827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3</v>
      </c>
      <c r="S135" s="86">
        <f>Q135-R135</f>
        <v>0</v>
      </c>
      <c r="T135" s="87">
        <f>R135/Q135</f>
        <v>1</v>
      </c>
      <c r="U135" s="83">
        <f>SUM(U82:U134)</f>
        <v>21</v>
      </c>
      <c r="V135" s="84">
        <f>SUM(V82:V134)</f>
        <v>51</v>
      </c>
      <c r="W135" s="84">
        <f>SUM(W82:W134)</f>
        <v>2</v>
      </c>
      <c r="X135" s="88">
        <f>SUM(X82:X134)</f>
        <v>0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10</v>
      </c>
      <c r="G136" s="92">
        <f>E136-F136</f>
        <v>5</v>
      </c>
      <c r="H136" s="93">
        <f>F136/E136</f>
        <v>0.66666666666666663</v>
      </c>
      <c r="I136" s="92">
        <v>25</v>
      </c>
      <c r="J136" s="91">
        <v>12</v>
      </c>
      <c r="K136" s="94">
        <f>I136-J136</f>
        <v>13</v>
      </c>
      <c r="L136" s="95">
        <f>J136/I136</f>
        <v>0.48</v>
      </c>
      <c r="M136" s="92"/>
      <c r="N136" s="91"/>
      <c r="O136" s="94"/>
      <c r="P136" s="93"/>
      <c r="Q136" s="92"/>
      <c r="R136" s="91"/>
      <c r="S136" s="94"/>
      <c r="T136" s="95"/>
      <c r="U136" s="96">
        <v>1</v>
      </c>
      <c r="V136" s="97">
        <v>4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5</v>
      </c>
      <c r="G139" s="101">
        <f>E139-F139</f>
        <v>5</v>
      </c>
      <c r="H139" s="102">
        <f>F139/E139</f>
        <v>0.5</v>
      </c>
      <c r="I139" s="101">
        <v>20</v>
      </c>
      <c r="J139" s="97">
        <v>1</v>
      </c>
      <c r="K139" s="103">
        <f>I139-J139</f>
        <v>19</v>
      </c>
      <c r="L139" s="104">
        <f>J139/I139</f>
        <v>0.05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>
        <v>1</v>
      </c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6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6</v>
      </c>
      <c r="G145" s="101">
        <f>E145-F145</f>
        <v>4</v>
      </c>
      <c r="H145" s="102">
        <f>F145/E145</f>
        <v>0.6</v>
      </c>
      <c r="I145" s="101">
        <v>30</v>
      </c>
      <c r="J145" s="97">
        <v>22</v>
      </c>
      <c r="K145" s="103">
        <f>I145-J145</f>
        <v>8</v>
      </c>
      <c r="L145" s="104">
        <f>J145/I145</f>
        <v>0.73333333333333328</v>
      </c>
      <c r="M145" s="101"/>
      <c r="N145" s="97"/>
      <c r="O145" s="103"/>
      <c r="P145" s="102"/>
      <c r="Q145" s="101"/>
      <c r="R145" s="97"/>
      <c r="S145" s="103"/>
      <c r="T145" s="104"/>
      <c r="U145" s="96">
        <v>1</v>
      </c>
      <c r="V145" s="97">
        <v>3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6</v>
      </c>
      <c r="G146" s="101">
        <f>E146-F146</f>
        <v>4</v>
      </c>
      <c r="H146" s="102">
        <f>F146/E146</f>
        <v>0.6</v>
      </c>
      <c r="I146" s="101">
        <v>10</v>
      </c>
      <c r="J146" s="97">
        <v>8</v>
      </c>
      <c r="K146" s="103">
        <f>I146-J146</f>
        <v>2</v>
      </c>
      <c r="L146" s="104">
        <f>J146/I146</f>
        <v>0.8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5</v>
      </c>
      <c r="G155" s="101">
        <f>E155-F155</f>
        <v>1</v>
      </c>
      <c r="H155" s="102">
        <f>F155/E155</f>
        <v>0.83333333333333337</v>
      </c>
      <c r="I155" s="101">
        <v>13</v>
      </c>
      <c r="J155" s="97">
        <v>3</v>
      </c>
      <c r="K155" s="103">
        <f>I155-J155</f>
        <v>10</v>
      </c>
      <c r="L155" s="104">
        <f>J155/I155</f>
        <v>0.23076923076923078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8</v>
      </c>
      <c r="G156" s="101">
        <f>E156-F156</f>
        <v>2</v>
      </c>
      <c r="H156" s="102">
        <f>F156/E156</f>
        <v>0.8</v>
      </c>
      <c r="I156" s="101">
        <v>20</v>
      </c>
      <c r="J156" s="97">
        <v>3</v>
      </c>
      <c r="K156" s="103">
        <f>I156-J156</f>
        <v>17</v>
      </c>
      <c r="L156" s="104">
        <f>J156/I156</f>
        <v>0.15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>
        <v>3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4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>
        <v>2</v>
      </c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>
        <v>1</v>
      </c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4</v>
      </c>
      <c r="G168" s="101">
        <f>E168-F168</f>
        <v>6</v>
      </c>
      <c r="H168" s="102">
        <f>F168/E168</f>
        <v>0.4</v>
      </c>
      <c r="I168" s="101">
        <v>25</v>
      </c>
      <c r="J168" s="97">
        <v>4</v>
      </c>
      <c r="K168" s="103">
        <f>I168-J168</f>
        <v>21</v>
      </c>
      <c r="L168" s="104">
        <f>J168/I168</f>
        <v>0.16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16</v>
      </c>
      <c r="G169" s="101">
        <f>E169-F169</f>
        <v>9</v>
      </c>
      <c r="H169" s="102">
        <f>F169/E169</f>
        <v>0.64</v>
      </c>
      <c r="I169" s="101">
        <v>52</v>
      </c>
      <c r="J169" s="97">
        <v>8</v>
      </c>
      <c r="K169" s="103">
        <f>I169-J169</f>
        <v>44</v>
      </c>
      <c r="L169" s="104">
        <f>J169/I169</f>
        <v>0.15384615384615385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12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6</v>
      </c>
      <c r="G170" s="101">
        <f>E170-F170</f>
        <v>4</v>
      </c>
      <c r="H170" s="102">
        <f>F170/E170</f>
        <v>0.6</v>
      </c>
      <c r="I170" s="101">
        <v>20</v>
      </c>
      <c r="J170" s="97">
        <v>6</v>
      </c>
      <c r="K170" s="103">
        <f>I170-J170</f>
        <v>14</v>
      </c>
      <c r="L170" s="104">
        <f>J170/I170</f>
        <v>0.3</v>
      </c>
      <c r="M170" s="101">
        <v>9</v>
      </c>
      <c r="N170" s="97">
        <v>2</v>
      </c>
      <c r="O170" s="103">
        <f>M170-N170</f>
        <v>7</v>
      </c>
      <c r="P170" s="102">
        <f>N170/M170</f>
        <v>0.22222222222222221</v>
      </c>
      <c r="Q170" s="101">
        <v>18</v>
      </c>
      <c r="R170" s="97">
        <v>1</v>
      </c>
      <c r="S170" s="103">
        <f>Q170-R170</f>
        <v>17</v>
      </c>
      <c r="T170" s="104">
        <f>R170/Q170</f>
        <v>5.5555555555555552E-2</v>
      </c>
      <c r="U170" s="96">
        <v>2</v>
      </c>
      <c r="V170" s="97"/>
      <c r="W170" s="97">
        <v>1</v>
      </c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1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11</v>
      </c>
      <c r="G174" s="101">
        <f>E174-F174</f>
        <v>9</v>
      </c>
      <c r="H174" s="102">
        <f>F174/E174</f>
        <v>0.55000000000000004</v>
      </c>
      <c r="I174" s="101">
        <v>30</v>
      </c>
      <c r="J174" s="97">
        <v>12</v>
      </c>
      <c r="K174" s="103">
        <f>I174-J174</f>
        <v>18</v>
      </c>
      <c r="L174" s="104">
        <f>J174/I174</f>
        <v>0.4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8</v>
      </c>
      <c r="W174" s="97"/>
      <c r="X174" s="98"/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8</v>
      </c>
      <c r="G177" s="101">
        <f>E177-F177</f>
        <v>4</v>
      </c>
      <c r="H177" s="102">
        <f>F177/E177</f>
        <v>0.66666666666666663</v>
      </c>
      <c r="I177" s="101">
        <v>29</v>
      </c>
      <c r="J177" s="97">
        <v>14</v>
      </c>
      <c r="K177" s="103">
        <f>I177-J177</f>
        <v>15</v>
      </c>
      <c r="L177" s="104">
        <f>J177/I177</f>
        <v>0.48275862068965519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>
        <v>1</v>
      </c>
      <c r="V177" s="97">
        <v>9</v>
      </c>
      <c r="W177" s="97">
        <v>2</v>
      </c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85</v>
      </c>
      <c r="G179" s="59">
        <f>E179-F179</f>
        <v>53</v>
      </c>
      <c r="H179" s="24">
        <f>F179/E179</f>
        <v>0.61594202898550721</v>
      </c>
      <c r="I179" s="59">
        <f>SUM(I136:I178)</f>
        <v>274</v>
      </c>
      <c r="J179" s="59">
        <f>SUM(J136:J178)</f>
        <v>93</v>
      </c>
      <c r="K179" s="23">
        <f>I179-J179</f>
        <v>181</v>
      </c>
      <c r="L179" s="60">
        <f>J179/I179</f>
        <v>0.33941605839416056</v>
      </c>
      <c r="M179" s="59">
        <f>SUM(M136:M178)</f>
        <v>11</v>
      </c>
      <c r="N179" s="59">
        <f>SUM(N136:N178)</f>
        <v>2</v>
      </c>
      <c r="O179" s="23">
        <f>M179-N179</f>
        <v>9</v>
      </c>
      <c r="P179" s="24">
        <f>N179/M179</f>
        <v>0.18181818181818182</v>
      </c>
      <c r="Q179" s="59">
        <f>SUM(Q136:Q178)</f>
        <v>20</v>
      </c>
      <c r="R179" s="59">
        <f>SUM(R136:R178)</f>
        <v>2</v>
      </c>
      <c r="S179" s="23">
        <f>Q179-R179</f>
        <v>18</v>
      </c>
      <c r="T179" s="60">
        <f>R179/Q179</f>
        <v>0.1</v>
      </c>
      <c r="U179" s="58">
        <f>SUM(U136:U178)</f>
        <v>8</v>
      </c>
      <c r="V179" s="59">
        <f>SUM(V136:V178)</f>
        <v>56</v>
      </c>
      <c r="W179" s="59">
        <f>SUM(W136:W178)</f>
        <v>3</v>
      </c>
      <c r="X179" s="62">
        <f>SUM(X136:X178)</f>
        <v>0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16</v>
      </c>
      <c r="G180" s="110">
        <f>E180-F180</f>
        <v>14</v>
      </c>
      <c r="H180" s="111">
        <f>F180/E180</f>
        <v>0.53333333333333333</v>
      </c>
      <c r="I180" s="110">
        <v>40</v>
      </c>
      <c r="J180" s="109">
        <v>16</v>
      </c>
      <c r="K180" s="112">
        <f>I180-J180</f>
        <v>24</v>
      </c>
      <c r="L180" s="113">
        <f>J180/I180</f>
        <v>0.4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169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10</v>
      </c>
      <c r="G184" s="114">
        <f>E184-F184</f>
        <v>3</v>
      </c>
      <c r="H184" s="117">
        <f>F184/E184</f>
        <v>0.76923076923076927</v>
      </c>
      <c r="I184" s="114">
        <v>20</v>
      </c>
      <c r="J184" s="115">
        <v>8</v>
      </c>
      <c r="K184" s="116">
        <f>I184-J184</f>
        <v>12</v>
      </c>
      <c r="L184" s="118">
        <f>J184/I184</f>
        <v>0.4</v>
      </c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3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0</v>
      </c>
      <c r="S185" s="116">
        <f>Q185-R185</f>
        <v>14</v>
      </c>
      <c r="T185" s="118">
        <f>R185/Q185</f>
        <v>0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/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35</v>
      </c>
      <c r="G189" s="114">
        <f>E189-F189</f>
        <v>15</v>
      </c>
      <c r="H189" s="117">
        <f>F189/E189</f>
        <v>0.7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45</v>
      </c>
      <c r="G190" s="114">
        <f>E190-F190</f>
        <v>21</v>
      </c>
      <c r="H190" s="117">
        <f>F190/E190</f>
        <v>0.68181818181818177</v>
      </c>
      <c r="I190" s="114">
        <v>96</v>
      </c>
      <c r="J190" s="115">
        <v>84</v>
      </c>
      <c r="K190" s="116">
        <f>I190-J190</f>
        <v>12</v>
      </c>
      <c r="L190" s="118">
        <f>J190/I190</f>
        <v>0.875</v>
      </c>
      <c r="M190" s="114">
        <v>14</v>
      </c>
      <c r="N190" s="115">
        <v>6</v>
      </c>
      <c r="O190" s="116">
        <f>M190-N190</f>
        <v>8</v>
      </c>
      <c r="P190" s="117">
        <f>N190/M190</f>
        <v>0.42857142857142855</v>
      </c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>
        <v>6</v>
      </c>
      <c r="V191" s="115">
        <v>25</v>
      </c>
      <c r="W191" s="115"/>
      <c r="X191" s="119">
        <v>2</v>
      </c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>
        <v>2</v>
      </c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5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>
        <v>1</v>
      </c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>
        <v>1</v>
      </c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2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10</v>
      </c>
      <c r="G213" s="114">
        <f>E213-F213</f>
        <v>0</v>
      </c>
      <c r="H213" s="117">
        <f>F213/E213</f>
        <v>1</v>
      </c>
      <c r="I213" s="114">
        <v>10</v>
      </c>
      <c r="J213" s="115">
        <v>10</v>
      </c>
      <c r="K213" s="116">
        <f>I213-J213</f>
        <v>0</v>
      </c>
      <c r="L213" s="118">
        <f>J213/I213</f>
        <v>1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>
        <v>1</v>
      </c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7</v>
      </c>
      <c r="K215" s="116">
        <f>I215-J215</f>
        <v>3</v>
      </c>
      <c r="L215" s="118">
        <f>J215/I215</f>
        <v>0.7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2</v>
      </c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>
        <v>1</v>
      </c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5</v>
      </c>
      <c r="G223" s="114">
        <f>E223-F223</f>
        <v>5</v>
      </c>
      <c r="H223" s="117">
        <f>F223/E223</f>
        <v>0.5</v>
      </c>
      <c r="I223" s="114">
        <v>9</v>
      </c>
      <c r="J223" s="115">
        <v>6</v>
      </c>
      <c r="K223" s="116">
        <f>I223-J223</f>
        <v>3</v>
      </c>
      <c r="L223" s="118">
        <f>J223/I223</f>
        <v>0.66666666666666663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1</v>
      </c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6</v>
      </c>
      <c r="G232" s="114">
        <f>E232-F232</f>
        <v>14</v>
      </c>
      <c r="H232" s="117">
        <f>F232/E232</f>
        <v>0.3</v>
      </c>
      <c r="I232" s="114">
        <v>60</v>
      </c>
      <c r="J232" s="115">
        <v>4</v>
      </c>
      <c r="K232" s="116">
        <f>I232-J232</f>
        <v>56</v>
      </c>
      <c r="L232" s="118">
        <f>J232/I232</f>
        <v>6.6666666666666666E-2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0</v>
      </c>
      <c r="G233" s="114">
        <f>E233-F233</f>
        <v>4</v>
      </c>
      <c r="H233" s="117">
        <f>F233/E233</f>
        <v>0</v>
      </c>
      <c r="I233" s="114">
        <v>14</v>
      </c>
      <c r="J233" s="115">
        <v>1</v>
      </c>
      <c r="K233" s="116">
        <f>I233-J233</f>
        <v>13</v>
      </c>
      <c r="L233" s="118">
        <f>J233/I233</f>
        <v>7.1428571428571425E-2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1</v>
      </c>
      <c r="G234" s="114">
        <f>E234-F234</f>
        <v>1</v>
      </c>
      <c r="H234" s="117">
        <f>F234/E234</f>
        <v>0.5</v>
      </c>
      <c r="I234" s="114">
        <v>4</v>
      </c>
      <c r="J234" s="115">
        <v>1</v>
      </c>
      <c r="K234" s="116">
        <f>I234-J234</f>
        <v>3</v>
      </c>
      <c r="L234" s="118">
        <f>J234/I234</f>
        <v>0.25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>
        <v>2</v>
      </c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129</v>
      </c>
      <c r="G240" s="59">
        <f>E240-F240</f>
        <v>77</v>
      </c>
      <c r="H240" s="24">
        <f>F240/E240</f>
        <v>0.62621359223300976</v>
      </c>
      <c r="I240" s="59">
        <f>SUM(I180:I239)</f>
        <v>263</v>
      </c>
      <c r="J240" s="59">
        <f>SUM(J180:J239)</f>
        <v>137</v>
      </c>
      <c r="K240" s="59">
        <f>I240-J240</f>
        <v>126</v>
      </c>
      <c r="L240" s="60">
        <f>J240/I240</f>
        <v>0.52091254752851712</v>
      </c>
      <c r="M240" s="59">
        <f>SUM(M180:M239)</f>
        <v>15</v>
      </c>
      <c r="N240" s="59">
        <f>SUM(N180:N239)</f>
        <v>6</v>
      </c>
      <c r="O240" s="59">
        <f>M240-N240</f>
        <v>9</v>
      </c>
      <c r="P240" s="24">
        <f>N240/M240</f>
        <v>0.4</v>
      </c>
      <c r="Q240" s="59">
        <f>SUM(Q180:Q239)</f>
        <v>14</v>
      </c>
      <c r="R240" s="59">
        <f>SUM(R180:R239)</f>
        <v>0</v>
      </c>
      <c r="S240" s="59">
        <f>Q240-R240</f>
        <v>14</v>
      </c>
      <c r="T240" s="60">
        <f>R240/Q240</f>
        <v>0</v>
      </c>
      <c r="U240" s="59">
        <f>SUM(U180:U239)</f>
        <v>7</v>
      </c>
      <c r="V240" s="59">
        <f>SUM(V180:V239)</f>
        <v>216</v>
      </c>
      <c r="W240" s="59">
        <f>SUM(W180:W239)</f>
        <v>1</v>
      </c>
      <c r="X240" s="62">
        <f>SUM(X180:X239)</f>
        <v>2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1095</v>
      </c>
      <c r="F241" s="122">
        <f>F81+F135+F179+F240</f>
        <v>791</v>
      </c>
      <c r="G241" s="122">
        <f>G81+G135+G179+G240</f>
        <v>304</v>
      </c>
      <c r="H241" s="123">
        <f>F241/E241</f>
        <v>0.72237442922374429</v>
      </c>
      <c r="I241" s="122">
        <f>I81+I135+I179+I240</f>
        <v>1558</v>
      </c>
      <c r="J241" s="122">
        <f>J81+J135+J179+J240</f>
        <v>800</v>
      </c>
      <c r="K241" s="122">
        <f>K81+K135+K179+K240</f>
        <v>758</v>
      </c>
      <c r="L241" s="124">
        <f>J241/I241</f>
        <v>0.51347881899871628</v>
      </c>
      <c r="M241" s="122">
        <f>M81+M135+M179+M240</f>
        <v>49</v>
      </c>
      <c r="N241" s="122">
        <f>N81+N135+N179+N240</f>
        <v>17</v>
      </c>
      <c r="O241" s="122">
        <f>O81+O135+O179+O240</f>
        <v>32</v>
      </c>
      <c r="P241" s="123">
        <f>N241/M241</f>
        <v>0.34693877551020408</v>
      </c>
      <c r="Q241" s="122">
        <f>Q81+Q135+Q179+Q240</f>
        <v>69</v>
      </c>
      <c r="R241" s="122">
        <f>R81+R135+R179+R240</f>
        <v>11</v>
      </c>
      <c r="S241" s="122">
        <f>S81+S135+S179+S240</f>
        <v>58</v>
      </c>
      <c r="T241" s="124">
        <f>R241/Q241</f>
        <v>0.15942028985507245</v>
      </c>
      <c r="U241" s="121">
        <f>U81+U135+U179+U240</f>
        <v>49</v>
      </c>
      <c r="V241" s="122">
        <f>V81+V135+V179+V240</f>
        <v>384</v>
      </c>
      <c r="W241" s="122">
        <f>W81+W135+W179+W240</f>
        <v>7</v>
      </c>
      <c r="X241" s="125">
        <f>X81+X135+X179+X240</f>
        <v>8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486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595</v>
      </c>
      <c r="F253" s="131">
        <f>F81</f>
        <v>489</v>
      </c>
      <c r="G253" s="130">
        <f>G81</f>
        <v>106</v>
      </c>
      <c r="H253" s="132">
        <f>F253/E253</f>
        <v>0.82184873949579829</v>
      </c>
      <c r="I253" s="130">
        <f t="shared" ref="I253:O253" si="0">(I81)</f>
        <v>837</v>
      </c>
      <c r="J253" s="131">
        <f t="shared" si="0"/>
        <v>473</v>
      </c>
      <c r="K253" s="130">
        <f t="shared" si="0"/>
        <v>364</v>
      </c>
      <c r="L253" s="132">
        <f t="shared" si="0"/>
        <v>0.56511350059737153</v>
      </c>
      <c r="M253" s="130">
        <f t="shared" si="0"/>
        <v>21</v>
      </c>
      <c r="N253" s="131">
        <f t="shared" si="0"/>
        <v>8</v>
      </c>
      <c r="O253" s="130">
        <f t="shared" si="0"/>
        <v>13</v>
      </c>
      <c r="P253" s="132">
        <f t="shared" ref="P253:X253" si="1">P81</f>
        <v>0.38095238095238093</v>
      </c>
      <c r="Q253" s="130">
        <f t="shared" si="1"/>
        <v>32</v>
      </c>
      <c r="R253" s="131">
        <f t="shared" si="1"/>
        <v>6</v>
      </c>
      <c r="S253" s="130">
        <f t="shared" si="1"/>
        <v>26</v>
      </c>
      <c r="T253" s="132">
        <f t="shared" si="1"/>
        <v>0.1875</v>
      </c>
      <c r="U253" s="133">
        <f t="shared" si="1"/>
        <v>13</v>
      </c>
      <c r="V253" s="133">
        <f t="shared" si="1"/>
        <v>61</v>
      </c>
      <c r="W253" s="133">
        <f t="shared" si="1"/>
        <v>1</v>
      </c>
      <c r="X253" s="134">
        <f t="shared" si="1"/>
        <v>6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88</v>
      </c>
      <c r="G254" s="135">
        <f>G135</f>
        <v>68</v>
      </c>
      <c r="H254" s="137">
        <f>F254/E254</f>
        <v>0.5641025641025641</v>
      </c>
      <c r="I254" s="135">
        <f>I135</f>
        <v>184</v>
      </c>
      <c r="J254" s="136">
        <f>J135</f>
        <v>97</v>
      </c>
      <c r="K254" s="135">
        <f>K135</f>
        <v>87</v>
      </c>
      <c r="L254" s="137">
        <f>L135</f>
        <v>0.52717391304347827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3</v>
      </c>
      <c r="S254" s="135">
        <f t="shared" si="2"/>
        <v>0</v>
      </c>
      <c r="T254" s="137">
        <f t="shared" si="2"/>
        <v>1</v>
      </c>
      <c r="U254" s="136">
        <f t="shared" si="2"/>
        <v>21</v>
      </c>
      <c r="V254" s="136">
        <f t="shared" si="2"/>
        <v>51</v>
      </c>
      <c r="W254" s="136">
        <f t="shared" si="2"/>
        <v>2</v>
      </c>
      <c r="X254" s="138">
        <f t="shared" si="2"/>
        <v>0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85</v>
      </c>
      <c r="G255" s="139">
        <f t="shared" si="3"/>
        <v>53</v>
      </c>
      <c r="H255" s="141">
        <f t="shared" si="3"/>
        <v>0.61594202898550721</v>
      </c>
      <c r="I255" s="139">
        <f t="shared" si="3"/>
        <v>274</v>
      </c>
      <c r="J255" s="140">
        <f t="shared" si="3"/>
        <v>93</v>
      </c>
      <c r="K255" s="139">
        <f t="shared" si="3"/>
        <v>181</v>
      </c>
      <c r="L255" s="141">
        <f t="shared" si="3"/>
        <v>0.33941605839416056</v>
      </c>
      <c r="M255" s="139">
        <f t="shared" si="3"/>
        <v>11</v>
      </c>
      <c r="N255" s="140">
        <f t="shared" si="3"/>
        <v>2</v>
      </c>
      <c r="O255" s="139">
        <f t="shared" si="3"/>
        <v>9</v>
      </c>
      <c r="P255" s="141">
        <f t="shared" si="3"/>
        <v>0.18181818181818182</v>
      </c>
      <c r="Q255" s="139">
        <f t="shared" si="3"/>
        <v>20</v>
      </c>
      <c r="R255" s="140">
        <f t="shared" si="3"/>
        <v>2</v>
      </c>
      <c r="S255" s="139">
        <f t="shared" si="3"/>
        <v>18</v>
      </c>
      <c r="T255" s="141">
        <f t="shared" si="3"/>
        <v>0.1</v>
      </c>
      <c r="U255" s="142">
        <f t="shared" si="3"/>
        <v>8</v>
      </c>
      <c r="V255" s="142">
        <f t="shared" si="3"/>
        <v>56</v>
      </c>
      <c r="W255" s="142">
        <f t="shared" si="3"/>
        <v>3</v>
      </c>
      <c r="X255" s="143">
        <f t="shared" si="3"/>
        <v>0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129</v>
      </c>
      <c r="G256" s="144">
        <f t="shared" si="4"/>
        <v>77</v>
      </c>
      <c r="H256" s="146">
        <f t="shared" si="4"/>
        <v>0.62621359223300976</v>
      </c>
      <c r="I256" s="144">
        <f t="shared" si="4"/>
        <v>263</v>
      </c>
      <c r="J256" s="145">
        <f t="shared" si="4"/>
        <v>137</v>
      </c>
      <c r="K256" s="144">
        <f t="shared" si="4"/>
        <v>126</v>
      </c>
      <c r="L256" s="146">
        <f t="shared" si="4"/>
        <v>0.52091254752851712</v>
      </c>
      <c r="M256" s="144">
        <f t="shared" si="4"/>
        <v>15</v>
      </c>
      <c r="N256" s="145">
        <f t="shared" si="4"/>
        <v>6</v>
      </c>
      <c r="O256" s="144">
        <f t="shared" si="4"/>
        <v>9</v>
      </c>
      <c r="P256" s="146">
        <f t="shared" si="4"/>
        <v>0.4</v>
      </c>
      <c r="Q256" s="144">
        <f t="shared" si="4"/>
        <v>14</v>
      </c>
      <c r="R256" s="145">
        <f t="shared" si="4"/>
        <v>0</v>
      </c>
      <c r="S256" s="144">
        <f t="shared" si="4"/>
        <v>14</v>
      </c>
      <c r="T256" s="146">
        <f t="shared" si="4"/>
        <v>0</v>
      </c>
      <c r="U256" s="145">
        <f t="shared" si="4"/>
        <v>7</v>
      </c>
      <c r="V256" s="145">
        <f t="shared" si="4"/>
        <v>216</v>
      </c>
      <c r="W256" s="145">
        <f t="shared" si="4"/>
        <v>1</v>
      </c>
      <c r="X256" s="147">
        <f t="shared" si="4"/>
        <v>2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1095</v>
      </c>
      <c r="F257" s="148">
        <f t="shared" si="5"/>
        <v>791</v>
      </c>
      <c r="G257" s="148">
        <f t="shared" si="5"/>
        <v>304</v>
      </c>
      <c r="H257" s="149">
        <f t="shared" si="5"/>
        <v>0.72237442922374429</v>
      </c>
      <c r="I257" s="148">
        <f t="shared" si="5"/>
        <v>1558</v>
      </c>
      <c r="J257" s="148">
        <f t="shared" si="5"/>
        <v>800</v>
      </c>
      <c r="K257" s="148">
        <f t="shared" si="5"/>
        <v>758</v>
      </c>
      <c r="L257" s="149">
        <f t="shared" si="5"/>
        <v>0.51347881899871628</v>
      </c>
      <c r="M257" s="148">
        <f t="shared" si="5"/>
        <v>49</v>
      </c>
      <c r="N257" s="148">
        <f t="shared" si="5"/>
        <v>17</v>
      </c>
      <c r="O257" s="148">
        <f t="shared" si="5"/>
        <v>32</v>
      </c>
      <c r="P257" s="149">
        <f t="shared" si="5"/>
        <v>0.34693877551020408</v>
      </c>
      <c r="Q257" s="148">
        <f t="shared" si="5"/>
        <v>69</v>
      </c>
      <c r="R257" s="148">
        <f t="shared" si="5"/>
        <v>11</v>
      </c>
      <c r="S257" s="148">
        <f t="shared" si="5"/>
        <v>58</v>
      </c>
      <c r="T257" s="149">
        <f t="shared" si="5"/>
        <v>0.15942028985507245</v>
      </c>
      <c r="U257" s="148">
        <f t="shared" si="5"/>
        <v>49</v>
      </c>
      <c r="V257" s="148">
        <f t="shared" si="5"/>
        <v>384</v>
      </c>
      <c r="W257" s="148">
        <f t="shared" si="5"/>
        <v>7</v>
      </c>
      <c r="X257" s="150">
        <f t="shared" si="5"/>
        <v>8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616</v>
      </c>
      <c r="F265" s="131">
        <f t="shared" si="6"/>
        <v>497</v>
      </c>
      <c r="G265" s="130">
        <f t="shared" si="6"/>
        <v>119</v>
      </c>
      <c r="H265" s="132">
        <f>F265/E265</f>
        <v>0.80681818181818177</v>
      </c>
      <c r="I265" s="130">
        <f t="shared" ref="I265:K269" si="7">I253+Q253</f>
        <v>869</v>
      </c>
      <c r="J265" s="131">
        <f t="shared" si="7"/>
        <v>479</v>
      </c>
      <c r="K265" s="130">
        <f t="shared" si="7"/>
        <v>390</v>
      </c>
      <c r="L265" s="151">
        <f>J265/I265</f>
        <v>0.5512082853855006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89</v>
      </c>
      <c r="G266" s="152">
        <f t="shared" si="6"/>
        <v>69</v>
      </c>
      <c r="H266" s="154">
        <f>F266/E266</f>
        <v>0.56329113924050633</v>
      </c>
      <c r="I266" s="152">
        <f t="shared" si="7"/>
        <v>187</v>
      </c>
      <c r="J266" s="153">
        <f t="shared" si="7"/>
        <v>100</v>
      </c>
      <c r="K266" s="152">
        <f t="shared" si="7"/>
        <v>87</v>
      </c>
      <c r="L266" s="155">
        <f>J266/I266</f>
        <v>0.53475935828877008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87</v>
      </c>
      <c r="G267" s="139">
        <f t="shared" si="6"/>
        <v>62</v>
      </c>
      <c r="H267" s="141">
        <f>F267/E267</f>
        <v>0.58389261744966447</v>
      </c>
      <c r="I267" s="139">
        <f t="shared" si="7"/>
        <v>294</v>
      </c>
      <c r="J267" s="140">
        <f t="shared" si="7"/>
        <v>95</v>
      </c>
      <c r="K267" s="139">
        <f t="shared" si="7"/>
        <v>199</v>
      </c>
      <c r="L267" s="156">
        <f>J267/I267</f>
        <v>0.3231292517006803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135</v>
      </c>
      <c r="G268" s="144">
        <f t="shared" si="6"/>
        <v>86</v>
      </c>
      <c r="H268" s="146">
        <f>F268/E268</f>
        <v>0.61085972850678738</v>
      </c>
      <c r="I268" s="144">
        <f t="shared" si="7"/>
        <v>277</v>
      </c>
      <c r="J268" s="145">
        <f t="shared" si="7"/>
        <v>137</v>
      </c>
      <c r="K268" s="144">
        <f t="shared" si="7"/>
        <v>140</v>
      </c>
      <c r="L268" s="157">
        <f>J268/I268</f>
        <v>0.49458483754512633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1144</v>
      </c>
      <c r="F269" s="148">
        <f t="shared" si="6"/>
        <v>808</v>
      </c>
      <c r="G269" s="158">
        <f t="shared" si="6"/>
        <v>336</v>
      </c>
      <c r="H269" s="159">
        <f>F269/E269</f>
        <v>0.70629370629370625</v>
      </c>
      <c r="I269" s="158">
        <f t="shared" si="7"/>
        <v>1627</v>
      </c>
      <c r="J269" s="148">
        <f t="shared" si="7"/>
        <v>811</v>
      </c>
      <c r="K269" s="158">
        <f t="shared" si="7"/>
        <v>816</v>
      </c>
      <c r="L269" s="160">
        <f>J269/I269</f>
        <v>0.49846342962507684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44059</v>
      </c>
      <c r="F275" s="163">
        <v>44060</v>
      </c>
      <c r="G275" s="163">
        <v>44061</v>
      </c>
      <c r="H275" s="163">
        <v>44062</v>
      </c>
      <c r="I275" s="163">
        <v>44063</v>
      </c>
      <c r="J275" s="163">
        <v>44064</v>
      </c>
      <c r="K275" s="163">
        <v>44065</v>
      </c>
      <c r="L275" s="163">
        <v>44066</v>
      </c>
      <c r="M275" s="163">
        <v>44067</v>
      </c>
      <c r="N275" s="163">
        <v>44068</v>
      </c>
      <c r="O275" s="163">
        <v>44069</v>
      </c>
      <c r="P275" s="163">
        <v>44070</v>
      </c>
      <c r="Q275" s="163">
        <v>44071</v>
      </c>
      <c r="R275" s="163">
        <v>44072</v>
      </c>
      <c r="S275" s="163">
        <v>44073</v>
      </c>
      <c r="T275" s="163">
        <v>44074</v>
      </c>
      <c r="U275" s="163">
        <v>44075</v>
      </c>
      <c r="V275" s="163">
        <v>44076</v>
      </c>
      <c r="W275" s="163">
        <v>44077</v>
      </c>
      <c r="X275" s="163">
        <v>44078</v>
      </c>
      <c r="Y275" s="163">
        <v>44079</v>
      </c>
      <c r="Z275" s="163">
        <v>44080</v>
      </c>
      <c r="AA275" s="163">
        <v>44081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0.85</v>
      </c>
      <c r="F276" s="165">
        <v>0.85</v>
      </c>
      <c r="G276" s="165">
        <v>0.85</v>
      </c>
      <c r="H276" s="165">
        <v>0.86</v>
      </c>
      <c r="I276" s="165">
        <v>0.86</v>
      </c>
      <c r="J276" s="165">
        <v>0.85</v>
      </c>
      <c r="K276" s="165">
        <v>0.85</v>
      </c>
      <c r="L276" s="165">
        <v>0.84</v>
      </c>
      <c r="M276" s="165">
        <v>0.84</v>
      </c>
      <c r="N276" s="165">
        <v>0.84</v>
      </c>
      <c r="O276" s="165">
        <v>0.83</v>
      </c>
      <c r="P276" s="165">
        <v>0.83</v>
      </c>
      <c r="Q276" s="165">
        <v>0.83</v>
      </c>
      <c r="R276" s="165">
        <v>0.83</v>
      </c>
      <c r="S276" s="165">
        <v>0.84</v>
      </c>
      <c r="T276" s="165">
        <v>0.83</v>
      </c>
      <c r="U276" s="165">
        <v>0.82</v>
      </c>
      <c r="V276" s="165">
        <v>0.82</v>
      </c>
      <c r="W276" s="165">
        <v>0.82</v>
      </c>
      <c r="X276" s="165">
        <v>0.82</v>
      </c>
      <c r="Y276" s="165">
        <v>0.82</v>
      </c>
      <c r="Z276" s="165">
        <v>0.82</v>
      </c>
      <c r="AA276" s="165">
        <v>0.82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0.57999999999999996</v>
      </c>
      <c r="F277" s="167">
        <v>0.57999999999999996</v>
      </c>
      <c r="G277" s="167">
        <v>0.57999999999999996</v>
      </c>
      <c r="H277" s="167">
        <v>0.56999999999999995</v>
      </c>
      <c r="I277" s="167">
        <v>0.56000000000000005</v>
      </c>
      <c r="J277" s="167">
        <v>0.56000000000000005</v>
      </c>
      <c r="K277" s="167">
        <v>0.55000000000000004</v>
      </c>
      <c r="L277" s="167">
        <v>0.54</v>
      </c>
      <c r="M277" s="167">
        <v>0.53</v>
      </c>
      <c r="N277" s="167">
        <v>0.52</v>
      </c>
      <c r="O277" s="167">
        <v>0.52</v>
      </c>
      <c r="P277" s="167">
        <v>0.52</v>
      </c>
      <c r="Q277" s="167">
        <v>0.52</v>
      </c>
      <c r="R277" s="167">
        <v>0.53</v>
      </c>
      <c r="S277" s="167">
        <v>0.53</v>
      </c>
      <c r="T277" s="167">
        <v>0.54</v>
      </c>
      <c r="U277" s="167">
        <v>0.55000000000000004</v>
      </c>
      <c r="V277" s="167">
        <v>0.56000000000000005</v>
      </c>
      <c r="W277" s="167">
        <v>0.56000000000000005</v>
      </c>
      <c r="X277" s="167">
        <v>0.56000000000000005</v>
      </c>
      <c r="Y277" s="167">
        <v>0.56000000000000005</v>
      </c>
      <c r="Z277" s="167">
        <v>0.56000000000000005</v>
      </c>
      <c r="AA277" s="167">
        <v>0.56000000000000005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0.31</v>
      </c>
      <c r="F278" s="167">
        <v>0.32</v>
      </c>
      <c r="G278" s="167">
        <v>0.33</v>
      </c>
      <c r="H278" s="167">
        <v>0.33</v>
      </c>
      <c r="I278" s="167">
        <v>0.35</v>
      </c>
      <c r="J278" s="167">
        <v>0.37</v>
      </c>
      <c r="K278" s="167">
        <v>0.37</v>
      </c>
      <c r="L278" s="167">
        <v>0.37</v>
      </c>
      <c r="M278" s="167">
        <v>0.37</v>
      </c>
      <c r="N278" s="167">
        <v>0.39</v>
      </c>
      <c r="O278" s="167">
        <v>0.41</v>
      </c>
      <c r="P278" s="167">
        <v>0.4</v>
      </c>
      <c r="Q278" s="167">
        <v>0.4</v>
      </c>
      <c r="R278" s="167">
        <v>0.4</v>
      </c>
      <c r="S278" s="167">
        <v>0.4</v>
      </c>
      <c r="T278" s="167">
        <v>0.4</v>
      </c>
      <c r="U278" s="167">
        <v>0.39</v>
      </c>
      <c r="V278" s="167">
        <v>0.39</v>
      </c>
      <c r="W278" s="167">
        <v>0.39</v>
      </c>
      <c r="X278" s="167">
        <v>0.4</v>
      </c>
      <c r="Y278" s="167">
        <v>0.42</v>
      </c>
      <c r="Z278" s="167">
        <v>0.42</v>
      </c>
      <c r="AA278" s="167">
        <v>0.41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0.22</v>
      </c>
      <c r="F279" s="169">
        <v>0.22</v>
      </c>
      <c r="G279" s="169">
        <v>0.22</v>
      </c>
      <c r="H279" s="169">
        <v>0.22</v>
      </c>
      <c r="I279" s="169">
        <v>0.22</v>
      </c>
      <c r="J279" s="169">
        <v>0.24</v>
      </c>
      <c r="K279" s="169">
        <v>0.25</v>
      </c>
      <c r="L279" s="169">
        <v>0.25</v>
      </c>
      <c r="M279" s="169">
        <v>0.24</v>
      </c>
      <c r="N279" s="169">
        <v>0.23</v>
      </c>
      <c r="O279" s="169">
        <v>0.23</v>
      </c>
      <c r="P279" s="169">
        <v>0.24</v>
      </c>
      <c r="Q279" s="169">
        <v>0.23</v>
      </c>
      <c r="R279" s="169">
        <v>0.23</v>
      </c>
      <c r="S279" s="169">
        <v>0.21</v>
      </c>
      <c r="T279" s="169">
        <v>0.22</v>
      </c>
      <c r="U279" s="169">
        <v>0.24</v>
      </c>
      <c r="V279" s="169">
        <v>0.24</v>
      </c>
      <c r="W279" s="169">
        <v>0.22</v>
      </c>
      <c r="X279" s="169">
        <v>0.21</v>
      </c>
      <c r="Y279" s="169">
        <v>0.21</v>
      </c>
      <c r="Z279" s="169">
        <v>0.22</v>
      </c>
      <c r="AA279" s="169">
        <v>0.21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0.55000000000000004</v>
      </c>
      <c r="F280" s="171">
        <v>0.54</v>
      </c>
      <c r="G280" s="171">
        <v>0.53</v>
      </c>
      <c r="H280" s="171">
        <v>0.51</v>
      </c>
      <c r="I280" s="171">
        <v>0.51</v>
      </c>
      <c r="J280" s="171">
        <v>0.52</v>
      </c>
      <c r="K280" s="171">
        <v>0.53</v>
      </c>
      <c r="L280" s="171">
        <v>0.55000000000000004</v>
      </c>
      <c r="M280" s="171">
        <v>0.56000000000000005</v>
      </c>
      <c r="N280" s="171">
        <v>0.57999999999999996</v>
      </c>
      <c r="O280" s="171">
        <v>0.59</v>
      </c>
      <c r="P280" s="171">
        <v>0.6</v>
      </c>
      <c r="Q280" s="171">
        <v>0.6</v>
      </c>
      <c r="R280" s="171">
        <v>0.6</v>
      </c>
      <c r="S280" s="171">
        <v>0.6</v>
      </c>
      <c r="T280" s="171">
        <v>0.6</v>
      </c>
      <c r="U280" s="171">
        <v>0.6</v>
      </c>
      <c r="V280" s="171">
        <v>0.61</v>
      </c>
      <c r="W280" s="171">
        <v>0.6</v>
      </c>
      <c r="X280" s="171">
        <v>0.59</v>
      </c>
      <c r="Y280" s="171">
        <v>0.57999999999999996</v>
      </c>
      <c r="Z280" s="171">
        <v>0.56999999999999995</v>
      </c>
      <c r="AA280" s="171">
        <v>0.56999999999999995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0.06</v>
      </c>
      <c r="F281" s="171">
        <v>0.47</v>
      </c>
      <c r="G281" s="171">
        <v>0.46</v>
      </c>
      <c r="H281" s="171">
        <v>0.45</v>
      </c>
      <c r="I281" s="171">
        <v>0.44</v>
      </c>
      <c r="J281" s="171">
        <v>0.43</v>
      </c>
      <c r="K281" s="171">
        <v>0.43</v>
      </c>
      <c r="L281" s="171">
        <v>0.43</v>
      </c>
      <c r="M281" s="171">
        <v>0.43</v>
      </c>
      <c r="N281" s="171">
        <v>0.43</v>
      </c>
      <c r="O281" s="171">
        <v>0.44</v>
      </c>
      <c r="P281" s="171">
        <v>0.44</v>
      </c>
      <c r="Q281" s="171">
        <v>0.45</v>
      </c>
      <c r="R281" s="171">
        <v>0.45</v>
      </c>
      <c r="S281" s="171">
        <v>0.46</v>
      </c>
      <c r="T281" s="171">
        <v>0.47</v>
      </c>
      <c r="U281" s="171">
        <v>0.49</v>
      </c>
      <c r="V281" s="171">
        <v>0.49</v>
      </c>
      <c r="W281" s="171">
        <v>0.5</v>
      </c>
      <c r="X281" s="171">
        <v>0.5</v>
      </c>
      <c r="Y281" s="171">
        <v>0.51</v>
      </c>
      <c r="Z281" s="171">
        <v>0.52</v>
      </c>
      <c r="AA281" s="171">
        <v>0.52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0.43</v>
      </c>
      <c r="F282" s="171">
        <v>0.36</v>
      </c>
      <c r="G282" s="171">
        <v>0.28999999999999998</v>
      </c>
      <c r="H282" s="171">
        <v>0.28999999999999998</v>
      </c>
      <c r="I282" s="171">
        <v>0.28999999999999998</v>
      </c>
      <c r="J282" s="171">
        <v>0.28999999999999998</v>
      </c>
      <c r="K282" s="171">
        <v>0.28999999999999998</v>
      </c>
      <c r="L282" s="171">
        <v>0.36</v>
      </c>
      <c r="M282" s="171">
        <v>0.43</v>
      </c>
      <c r="N282" s="171">
        <v>0.5</v>
      </c>
      <c r="O282" s="171">
        <v>0.5</v>
      </c>
      <c r="P282" s="171">
        <v>0.5</v>
      </c>
      <c r="Q282" s="171">
        <v>0.43</v>
      </c>
      <c r="R282" s="171">
        <v>0.36</v>
      </c>
      <c r="S282" s="171">
        <v>0.28999999999999998</v>
      </c>
      <c r="T282" s="171">
        <v>0.28999999999999998</v>
      </c>
      <c r="U282" s="171">
        <v>0.28999999999999998</v>
      </c>
      <c r="V282" s="171">
        <v>0.28999999999999998</v>
      </c>
      <c r="W282" s="171">
        <v>0.28999999999999998</v>
      </c>
      <c r="X282" s="171">
        <v>0.36</v>
      </c>
      <c r="Y282" s="171">
        <v>0.43</v>
      </c>
      <c r="Z282" s="171">
        <v>0.5</v>
      </c>
      <c r="AA282" s="171">
        <v>0.5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0.45</v>
      </c>
      <c r="F283" s="171">
        <v>0.45</v>
      </c>
      <c r="G283" s="171">
        <v>0.45</v>
      </c>
      <c r="H283" s="171">
        <v>0.4</v>
      </c>
      <c r="I283" s="171">
        <v>0.38</v>
      </c>
      <c r="J283" s="171">
        <v>0.4</v>
      </c>
      <c r="K283" s="171">
        <v>0.4</v>
      </c>
      <c r="L283" s="171">
        <v>0.45</v>
      </c>
      <c r="M283" s="171">
        <v>0.5</v>
      </c>
      <c r="N283" s="171">
        <v>0.45</v>
      </c>
      <c r="O283" s="171">
        <v>0.43</v>
      </c>
      <c r="P283" s="171">
        <v>0.38</v>
      </c>
      <c r="Q283" s="171">
        <v>0.28999999999999998</v>
      </c>
      <c r="R283" s="171">
        <v>0.19</v>
      </c>
      <c r="S283" s="171">
        <v>0.14000000000000001</v>
      </c>
      <c r="T283" s="171">
        <v>0.05</v>
      </c>
      <c r="U283" s="171">
        <v>0.05</v>
      </c>
      <c r="V283" s="171">
        <v>0.05</v>
      </c>
      <c r="W283" s="171">
        <v>0.05</v>
      </c>
      <c r="X283" s="171">
        <v>0.14000000000000001</v>
      </c>
      <c r="Y283" s="171">
        <v>0.24</v>
      </c>
      <c r="Z283" s="171">
        <v>0.33</v>
      </c>
      <c r="AA283" s="171">
        <v>0.48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0.64</v>
      </c>
      <c r="F284" s="173">
        <v>0.64</v>
      </c>
      <c r="G284" s="173">
        <v>0.64</v>
      </c>
      <c r="H284" s="173">
        <v>0.63</v>
      </c>
      <c r="I284" s="173">
        <v>0.63</v>
      </c>
      <c r="J284" s="173">
        <v>0.62</v>
      </c>
      <c r="K284" s="173">
        <v>0.61</v>
      </c>
      <c r="L284" s="173">
        <v>0.6</v>
      </c>
      <c r="M284" s="173">
        <v>0.59</v>
      </c>
      <c r="N284" s="173">
        <v>0.59</v>
      </c>
      <c r="O284" s="173">
        <v>0.57999999999999996</v>
      </c>
      <c r="P284" s="173">
        <v>0.57999999999999996</v>
      </c>
      <c r="Q284" s="173">
        <v>0.56999999999999995</v>
      </c>
      <c r="R284" s="173">
        <v>0.56999999999999995</v>
      </c>
      <c r="S284" s="173">
        <v>0.56999999999999995</v>
      </c>
      <c r="T284" s="173">
        <v>0.56999999999999995</v>
      </c>
      <c r="U284" s="173">
        <v>0.57999999999999996</v>
      </c>
      <c r="V284" s="173">
        <v>0.6</v>
      </c>
      <c r="W284" s="173">
        <v>0.61</v>
      </c>
      <c r="X284" s="173">
        <v>0.62</v>
      </c>
      <c r="Y284" s="173">
        <v>0.62</v>
      </c>
      <c r="Z284" s="173">
        <v>0.62</v>
      </c>
      <c r="AA284" s="173">
        <v>0.63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0.34</v>
      </c>
      <c r="F285" s="175">
        <v>0.34</v>
      </c>
      <c r="G285" s="175">
        <v>0.33</v>
      </c>
      <c r="H285" s="175">
        <v>0.33</v>
      </c>
      <c r="I285" s="175">
        <v>0.33</v>
      </c>
      <c r="J285" s="175">
        <v>0.32</v>
      </c>
      <c r="K285" s="175">
        <v>0.32</v>
      </c>
      <c r="L285" s="175">
        <v>0.31</v>
      </c>
      <c r="M285" s="175">
        <v>0.28999999999999998</v>
      </c>
      <c r="N285" s="175">
        <v>0.28000000000000003</v>
      </c>
      <c r="O285" s="175">
        <v>0.28000000000000003</v>
      </c>
      <c r="P285" s="175">
        <v>0.28000000000000003</v>
      </c>
      <c r="Q285" s="175">
        <v>0.27</v>
      </c>
      <c r="R285" s="175">
        <v>0.27</v>
      </c>
      <c r="S285" s="175">
        <v>0.27</v>
      </c>
      <c r="T285" s="175">
        <v>0.28000000000000003</v>
      </c>
      <c r="U285" s="175">
        <v>0.28000000000000003</v>
      </c>
      <c r="V285" s="175">
        <v>0.28000000000000003</v>
      </c>
      <c r="W285" s="175">
        <v>0.28000000000000003</v>
      </c>
      <c r="X285" s="175">
        <v>0.28999999999999998</v>
      </c>
      <c r="Y285" s="175">
        <v>0.28999999999999998</v>
      </c>
      <c r="Z285" s="175">
        <v>0.3</v>
      </c>
      <c r="AA285" s="175">
        <v>0.3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0.44</v>
      </c>
      <c r="F286" s="175">
        <v>0.44</v>
      </c>
      <c r="G286" s="175">
        <v>0.38</v>
      </c>
      <c r="H286" s="175">
        <v>0.32</v>
      </c>
      <c r="I286" s="175">
        <v>0.26</v>
      </c>
      <c r="J286" s="175">
        <v>0.19</v>
      </c>
      <c r="K286" s="175">
        <v>0.12</v>
      </c>
      <c r="L286" s="175">
        <v>0.08</v>
      </c>
      <c r="M286" s="175">
        <v>0.08</v>
      </c>
      <c r="N286" s="175">
        <v>0.1</v>
      </c>
      <c r="O286" s="175">
        <v>0.13</v>
      </c>
      <c r="P286" s="175">
        <v>0.13</v>
      </c>
      <c r="Q286" s="175">
        <v>0.17</v>
      </c>
      <c r="R286" s="175">
        <v>0.18</v>
      </c>
      <c r="S286" s="175">
        <v>0.19</v>
      </c>
      <c r="T286" s="175">
        <v>0.19</v>
      </c>
      <c r="U286" s="175">
        <v>0.18</v>
      </c>
      <c r="V286" s="175">
        <v>0.17</v>
      </c>
      <c r="W286" s="175">
        <v>0.18</v>
      </c>
      <c r="X286" s="175">
        <v>0.16</v>
      </c>
      <c r="Y286" s="175">
        <v>0.16</v>
      </c>
      <c r="Z286" s="175">
        <v>0.16</v>
      </c>
      <c r="AA286" s="175">
        <v>0.16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0.24</v>
      </c>
      <c r="F287" s="177">
        <v>0.28000000000000003</v>
      </c>
      <c r="G287" s="177">
        <v>0.28999999999999998</v>
      </c>
      <c r="H287" s="177">
        <v>0.28999999999999998</v>
      </c>
      <c r="I287" s="177">
        <v>0.28999999999999998</v>
      </c>
      <c r="J287" s="177">
        <v>0.27</v>
      </c>
      <c r="K287" s="177">
        <v>0.25</v>
      </c>
      <c r="L287" s="177">
        <v>0.2</v>
      </c>
      <c r="M287" s="177">
        <v>0.14000000000000001</v>
      </c>
      <c r="N287" s="177">
        <v>0.15</v>
      </c>
      <c r="O287" s="177">
        <v>0.15</v>
      </c>
      <c r="P287" s="177">
        <v>0.15</v>
      </c>
      <c r="Q287" s="177">
        <v>0.13</v>
      </c>
      <c r="R287" s="177">
        <v>0.12</v>
      </c>
      <c r="S287" s="177">
        <v>0.12</v>
      </c>
      <c r="T287" s="177">
        <v>0.13</v>
      </c>
      <c r="U287" s="177">
        <v>0.13</v>
      </c>
      <c r="V287" s="177">
        <v>0.13</v>
      </c>
      <c r="W287" s="177">
        <v>0.13</v>
      </c>
      <c r="X287" s="177">
        <v>0.16</v>
      </c>
      <c r="Y287" s="177">
        <v>0.18</v>
      </c>
      <c r="Z287" s="177">
        <v>0.18</v>
      </c>
      <c r="AA287" s="177">
        <v>0.16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0.63</v>
      </c>
      <c r="F288" s="179">
        <v>0.64</v>
      </c>
      <c r="G288" s="179">
        <v>0.63</v>
      </c>
      <c r="H288" s="179">
        <v>0.62</v>
      </c>
      <c r="I288" s="179">
        <v>0.62</v>
      </c>
      <c r="J288" s="179">
        <v>0.61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0.61</v>
      </c>
      <c r="S288" s="179">
        <v>0.61</v>
      </c>
      <c r="T288" s="179">
        <v>0.61</v>
      </c>
      <c r="U288" s="179">
        <v>0.61</v>
      </c>
      <c r="V288" s="179">
        <v>0.61</v>
      </c>
      <c r="W288" s="179">
        <v>0.62</v>
      </c>
      <c r="X288" s="179">
        <v>0.62</v>
      </c>
      <c r="Y288" s="179">
        <v>0.62</v>
      </c>
      <c r="Z288" s="179">
        <v>0.62</v>
      </c>
      <c r="AA288" s="179">
        <v>0.63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0.46</v>
      </c>
      <c r="F289" s="179">
        <v>0.46</v>
      </c>
      <c r="G289" s="179">
        <v>0.47</v>
      </c>
      <c r="H289" s="179">
        <v>0.47</v>
      </c>
      <c r="I289" s="179">
        <v>0.47</v>
      </c>
      <c r="J289" s="179">
        <v>0.46</v>
      </c>
      <c r="K289" s="179">
        <v>0.45</v>
      </c>
      <c r="L289" s="179">
        <v>0.45</v>
      </c>
      <c r="M289" s="179">
        <v>0.44</v>
      </c>
      <c r="N289" s="179">
        <v>0.45</v>
      </c>
      <c r="O289" s="179">
        <v>0.46</v>
      </c>
      <c r="P289" s="179">
        <v>0.47</v>
      </c>
      <c r="Q289" s="179">
        <v>0.48</v>
      </c>
      <c r="R289" s="179">
        <v>0.47</v>
      </c>
      <c r="S289" s="179">
        <v>0.48</v>
      </c>
      <c r="T289" s="179">
        <v>0.48</v>
      </c>
      <c r="U289" s="179">
        <v>0.47</v>
      </c>
      <c r="V289" s="179">
        <v>0.47</v>
      </c>
      <c r="W289" s="179">
        <v>0.47</v>
      </c>
      <c r="X289" s="179">
        <v>0.47</v>
      </c>
      <c r="Y289" s="179">
        <v>0.48</v>
      </c>
      <c r="Z289" s="179">
        <v>0.49</v>
      </c>
      <c r="AA289" s="179">
        <v>0.5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0.12</v>
      </c>
      <c r="F290" s="179">
        <v>0.1</v>
      </c>
      <c r="G290" s="179">
        <v>0.1</v>
      </c>
      <c r="H290" s="179">
        <v>0.11</v>
      </c>
      <c r="I290" s="179">
        <v>0.12</v>
      </c>
      <c r="J290" s="179">
        <v>0.13</v>
      </c>
      <c r="K290" s="179">
        <v>0.16</v>
      </c>
      <c r="L290" s="179">
        <v>0.17</v>
      </c>
      <c r="M290" s="179">
        <v>0.19</v>
      </c>
      <c r="N290" s="179">
        <v>0.21</v>
      </c>
      <c r="O290" s="179">
        <v>0.2</v>
      </c>
      <c r="P290" s="179">
        <v>0.18</v>
      </c>
      <c r="Q290" s="179">
        <v>0.17</v>
      </c>
      <c r="R290" s="179">
        <v>0.15</v>
      </c>
      <c r="S290" s="179">
        <v>0.14000000000000001</v>
      </c>
      <c r="T290" s="179">
        <v>0.12</v>
      </c>
      <c r="U290" s="179">
        <v>0.1</v>
      </c>
      <c r="V290" s="179">
        <v>0.09</v>
      </c>
      <c r="W290" s="179">
        <v>0.12</v>
      </c>
      <c r="X290" s="179">
        <v>0.14000000000000001</v>
      </c>
      <c r="Y290" s="179">
        <v>0.16</v>
      </c>
      <c r="Z290" s="179">
        <v>0.21</v>
      </c>
      <c r="AA290" s="179">
        <v>0.26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0.4</v>
      </c>
      <c r="F291" s="179">
        <v>0.33</v>
      </c>
      <c r="G291" s="179">
        <v>0.23</v>
      </c>
      <c r="H291" s="179">
        <v>0.17</v>
      </c>
      <c r="I291" s="179">
        <v>0.11</v>
      </c>
      <c r="J291" s="179">
        <v>7.0000000000000007E-2</v>
      </c>
      <c r="K291" s="179">
        <v>0.06</v>
      </c>
      <c r="L291" s="179">
        <v>0.05</v>
      </c>
      <c r="M291" s="179">
        <v>0.05</v>
      </c>
      <c r="N291" s="179">
        <v>0.05</v>
      </c>
      <c r="O291" s="179">
        <v>0.05</v>
      </c>
      <c r="P291" s="179">
        <v>0.06</v>
      </c>
      <c r="Q291" s="179">
        <v>0.05</v>
      </c>
      <c r="R291" s="179">
        <v>0.05</v>
      </c>
      <c r="S291" s="179">
        <v>0.06</v>
      </c>
      <c r="T291" s="179">
        <v>0.08</v>
      </c>
      <c r="U291" s="179">
        <v>0.11</v>
      </c>
      <c r="V291" s="179">
        <v>0.11</v>
      </c>
      <c r="W291" s="179">
        <v>0.1</v>
      </c>
      <c r="X291" s="179">
        <v>0.09</v>
      </c>
      <c r="Y291" s="179">
        <v>0.08</v>
      </c>
      <c r="Z291" s="179">
        <v>7.0000000000000007E-2</v>
      </c>
      <c r="AA291" s="179">
        <v>0.05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0.74</v>
      </c>
      <c r="F292" s="181">
        <v>0.74</v>
      </c>
      <c r="G292" s="181">
        <v>0.74</v>
      </c>
      <c r="H292" s="181">
        <v>0.74</v>
      </c>
      <c r="I292" s="181">
        <v>0.74</v>
      </c>
      <c r="J292" s="181">
        <v>0.73</v>
      </c>
      <c r="K292" s="181">
        <v>0.73</v>
      </c>
      <c r="L292" s="181">
        <v>0.73</v>
      </c>
      <c r="M292" s="181">
        <v>0.73</v>
      </c>
      <c r="N292" s="181">
        <v>0.73</v>
      </c>
      <c r="O292" s="181">
        <v>0.73</v>
      </c>
      <c r="P292" s="181">
        <v>0.72</v>
      </c>
      <c r="Q292" s="181">
        <v>0.72</v>
      </c>
      <c r="R292" s="181">
        <v>0.73</v>
      </c>
      <c r="S292" s="181">
        <v>0.73</v>
      </c>
      <c r="T292" s="181">
        <v>0.72</v>
      </c>
      <c r="U292" s="181">
        <v>0.72</v>
      </c>
      <c r="V292" s="181">
        <v>0.72</v>
      </c>
      <c r="W292" s="181">
        <v>0.72</v>
      </c>
      <c r="X292" s="181">
        <v>0.73</v>
      </c>
      <c r="Y292" s="181">
        <v>0.72</v>
      </c>
      <c r="Z292" s="181">
        <v>0.72</v>
      </c>
      <c r="AA292" s="181">
        <v>0.73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0.5</v>
      </c>
      <c r="F293" s="183">
        <v>0.51</v>
      </c>
      <c r="G293" s="183">
        <v>0.5</v>
      </c>
      <c r="H293" s="183">
        <v>0.5</v>
      </c>
      <c r="I293" s="183">
        <v>0.49</v>
      </c>
      <c r="J293" s="183">
        <v>0.48</v>
      </c>
      <c r="K293" s="183">
        <v>0.48</v>
      </c>
      <c r="L293" s="183">
        <v>0.47</v>
      </c>
      <c r="M293" s="183">
        <v>0.46</v>
      </c>
      <c r="N293" s="183">
        <v>0.46</v>
      </c>
      <c r="O293" s="183">
        <v>0.46</v>
      </c>
      <c r="P293" s="183">
        <v>0.46</v>
      </c>
      <c r="Q293" s="183">
        <v>0.46</v>
      </c>
      <c r="R293" s="183">
        <v>0.46</v>
      </c>
      <c r="S293" s="183">
        <v>0.47</v>
      </c>
      <c r="T293" s="183">
        <v>0.47</v>
      </c>
      <c r="U293" s="183">
        <v>0.48</v>
      </c>
      <c r="V293" s="183">
        <v>0.49</v>
      </c>
      <c r="W293" s="183">
        <v>0.49</v>
      </c>
      <c r="X293" s="183">
        <v>0.49</v>
      </c>
      <c r="Y293" s="183">
        <v>0.5</v>
      </c>
      <c r="Z293" s="183">
        <v>0.5</v>
      </c>
      <c r="AA293" s="183">
        <v>0.5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0.28999999999999998</v>
      </c>
      <c r="F294" s="183">
        <v>0.28000000000000003</v>
      </c>
      <c r="G294" s="183">
        <v>0.27</v>
      </c>
      <c r="H294" s="183">
        <v>0.26</v>
      </c>
      <c r="I294" s="183">
        <v>0.26</v>
      </c>
      <c r="J294" s="183">
        <v>0.25</v>
      </c>
      <c r="K294" s="183">
        <v>0.24</v>
      </c>
      <c r="L294" s="183">
        <v>0.24</v>
      </c>
      <c r="M294" s="183">
        <v>0.24</v>
      </c>
      <c r="N294" s="183">
        <v>0.27</v>
      </c>
      <c r="O294" s="183">
        <v>0.28000000000000003</v>
      </c>
      <c r="P294" s="183">
        <v>0.27</v>
      </c>
      <c r="Q294" s="183">
        <v>0.27</v>
      </c>
      <c r="R294" s="183">
        <v>0.27</v>
      </c>
      <c r="S294" s="183">
        <v>0.26</v>
      </c>
      <c r="T294" s="183">
        <v>0.27</v>
      </c>
      <c r="U294" s="183">
        <v>0.25</v>
      </c>
      <c r="V294" s="183">
        <v>0.24</v>
      </c>
      <c r="W294" s="183">
        <v>0.26</v>
      </c>
      <c r="X294" s="183">
        <v>0.27</v>
      </c>
      <c r="Y294" s="183">
        <v>0.28000000000000003</v>
      </c>
      <c r="Z294" s="183">
        <v>0.3</v>
      </c>
      <c r="AA294" s="183">
        <v>0.31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0.28000000000000003</v>
      </c>
      <c r="F295" s="185">
        <v>0.28000000000000003</v>
      </c>
      <c r="G295" s="185">
        <v>0.26</v>
      </c>
      <c r="H295" s="185">
        <v>0.25</v>
      </c>
      <c r="I295" s="185">
        <v>0.23</v>
      </c>
      <c r="J295" s="185">
        <v>0.23</v>
      </c>
      <c r="K295" s="185">
        <v>0.22</v>
      </c>
      <c r="L295" s="185">
        <v>0.21</v>
      </c>
      <c r="M295" s="185">
        <v>0.2</v>
      </c>
      <c r="N295" s="185">
        <v>0.19</v>
      </c>
      <c r="O295" s="185">
        <v>0.19</v>
      </c>
      <c r="P295" s="185">
        <v>0.19</v>
      </c>
      <c r="Q295" s="185">
        <v>0.18</v>
      </c>
      <c r="R295" s="185">
        <v>0.16</v>
      </c>
      <c r="S295" s="185">
        <v>0.16</v>
      </c>
      <c r="T295" s="185">
        <v>0.16</v>
      </c>
      <c r="U295" s="185">
        <v>0.18</v>
      </c>
      <c r="V295" s="185">
        <v>0.17</v>
      </c>
      <c r="W295" s="185">
        <v>0.17</v>
      </c>
      <c r="X295" s="185">
        <v>0.17</v>
      </c>
      <c r="Y295" s="185">
        <v>0.18</v>
      </c>
      <c r="Z295" s="185">
        <v>0.18</v>
      </c>
      <c r="AA295" s="185">
        <v>0.17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1095</v>
      </c>
      <c r="F301" s="193">
        <f>F241</f>
        <v>791</v>
      </c>
      <c r="G301" s="193">
        <f>G241</f>
        <v>304</v>
      </c>
      <c r="H301" s="305">
        <f>F301/E301</f>
        <v>0.72237442922374429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1558</v>
      </c>
      <c r="F302" s="193">
        <f>J241</f>
        <v>800</v>
      </c>
      <c r="G302" s="193">
        <f>K241</f>
        <v>758</v>
      </c>
      <c r="H302" s="305">
        <f>F302/E302</f>
        <v>0.51347881899871628</v>
      </c>
      <c r="I302" s="305"/>
    </row>
    <row r="303" spans="1:240" ht="14.65" customHeight="1" x14ac:dyDescent="0.2">
      <c r="D303" s="192" t="s">
        <v>407</v>
      </c>
      <c r="E303" s="193">
        <f>M241</f>
        <v>49</v>
      </c>
      <c r="F303" s="193">
        <f>N241</f>
        <v>17</v>
      </c>
      <c r="G303" s="193">
        <f>O241</f>
        <v>32</v>
      </c>
      <c r="H303" s="305">
        <f>F303/E303</f>
        <v>0.34693877551020408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11</v>
      </c>
      <c r="G304" s="193">
        <f>S241</f>
        <v>58</v>
      </c>
      <c r="H304" s="305">
        <f>F304/E304</f>
        <v>0.15942028985507245</v>
      </c>
      <c r="I304" s="305"/>
    </row>
    <row r="305" spans="1:14" ht="14.65" customHeight="1" x14ac:dyDescent="0.2">
      <c r="D305" s="194" t="s">
        <v>401</v>
      </c>
      <c r="E305" s="158">
        <f>SUM(E301:E304)</f>
        <v>2771</v>
      </c>
      <c r="F305" s="158">
        <f>SUM(F301:F304)</f>
        <v>1619</v>
      </c>
      <c r="G305" s="158">
        <f>SUM(G301:G304)</f>
        <v>1152</v>
      </c>
      <c r="H305" s="307">
        <f>F305/E305</f>
        <v>0.5842656080837243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791</v>
      </c>
      <c r="F308" s="193">
        <f>U241</f>
        <v>49</v>
      </c>
      <c r="G308" s="193">
        <v>81</v>
      </c>
      <c r="H308" s="309">
        <f>E308+F308+G308</f>
        <v>921</v>
      </c>
      <c r="I308" s="309">
        <f>SUM(E308:H308)</f>
        <v>1842</v>
      </c>
      <c r="J308" s="18"/>
    </row>
    <row r="309" spans="1:14" ht="14.65" customHeight="1" x14ac:dyDescent="0.2">
      <c r="D309" s="192" t="s">
        <v>413</v>
      </c>
      <c r="E309" s="193">
        <f>F302</f>
        <v>800</v>
      </c>
      <c r="F309" s="193">
        <f>V241</f>
        <v>384</v>
      </c>
      <c r="G309" s="193">
        <v>150</v>
      </c>
      <c r="H309" s="309">
        <f>E309+F309+G309</f>
        <v>1334</v>
      </c>
      <c r="I309" s="309"/>
    </row>
    <row r="310" spans="1:14" ht="14.65" customHeight="1" x14ac:dyDescent="0.2">
      <c r="D310" s="192" t="s">
        <v>407</v>
      </c>
      <c r="E310" s="193">
        <f>F303</f>
        <v>17</v>
      </c>
      <c r="F310" s="193">
        <f>W241</f>
        <v>7</v>
      </c>
      <c r="G310" s="196">
        <v>0</v>
      </c>
      <c r="H310" s="309">
        <f>E310+F310+G310</f>
        <v>24</v>
      </c>
      <c r="I310" s="309"/>
    </row>
    <row r="311" spans="1:14" ht="14.65" customHeight="1" x14ac:dyDescent="0.2">
      <c r="D311" s="192" t="s">
        <v>414</v>
      </c>
      <c r="E311" s="193">
        <f>F304</f>
        <v>11</v>
      </c>
      <c r="F311" s="193">
        <f>X241</f>
        <v>8</v>
      </c>
      <c r="G311" s="196">
        <v>1</v>
      </c>
      <c r="H311" s="309">
        <f>E311+F311+G311</f>
        <v>20</v>
      </c>
      <c r="I311" s="309"/>
    </row>
    <row r="312" spans="1:14" ht="14.65" customHeight="1" x14ac:dyDescent="0.2">
      <c r="D312" s="194" t="s">
        <v>401</v>
      </c>
      <c r="E312" s="197">
        <f>SUM(E308:E311)</f>
        <v>1619</v>
      </c>
      <c r="F312" s="197">
        <f>SUM(F308:F311)</f>
        <v>448</v>
      </c>
      <c r="G312" s="197">
        <f>SUM(G308:G311)</f>
        <v>232</v>
      </c>
      <c r="H312" s="310">
        <f>H308+H309+H310+H311</f>
        <v>2299</v>
      </c>
      <c r="I312" s="310">
        <f>F312+G312+H312</f>
        <v>2979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487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477</v>
      </c>
      <c r="F319" s="203">
        <v>387</v>
      </c>
      <c r="G319" s="203">
        <f>SUM(E319:F319)</f>
        <v>864</v>
      </c>
      <c r="H319" s="204">
        <v>32</v>
      </c>
      <c r="I319" s="204">
        <v>49</v>
      </c>
      <c r="J319" s="204">
        <f>SUM(H319:I319)</f>
        <v>81</v>
      </c>
      <c r="K319" s="205">
        <f>M319-L319</f>
        <v>509</v>
      </c>
      <c r="L319" s="205">
        <f>F319+I319</f>
        <v>436</v>
      </c>
      <c r="M319" s="206">
        <f>H308+H310</f>
        <v>945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714</v>
      </c>
      <c r="F320" s="203">
        <v>489</v>
      </c>
      <c r="G320" s="203">
        <f>SUM(E320:F320)</f>
        <v>1203</v>
      </c>
      <c r="H320" s="204">
        <v>49</v>
      </c>
      <c r="I320" s="204">
        <v>102</v>
      </c>
      <c r="J320" s="204">
        <f>SUM(H320:I320)</f>
        <v>151</v>
      </c>
      <c r="K320" s="205">
        <f>M320-L320</f>
        <v>763</v>
      </c>
      <c r="L320" s="205">
        <f>F320+I320</f>
        <v>591</v>
      </c>
      <c r="M320" s="206">
        <f>H309+H311</f>
        <v>1354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1191</v>
      </c>
      <c r="F321" s="208">
        <f>SUM(F319:F320)</f>
        <v>876</v>
      </c>
      <c r="G321" s="208">
        <f>SUM(E321:F321)</f>
        <v>2067</v>
      </c>
      <c r="H321" s="209">
        <f t="shared" ref="H321:M321" si="8">SUM(H319:H320)</f>
        <v>81</v>
      </c>
      <c r="I321" s="209">
        <f t="shared" si="8"/>
        <v>151</v>
      </c>
      <c r="J321" s="209">
        <f t="shared" si="8"/>
        <v>232</v>
      </c>
      <c r="K321" s="210">
        <f t="shared" si="8"/>
        <v>1272</v>
      </c>
      <c r="L321" s="210">
        <f t="shared" si="8"/>
        <v>1027</v>
      </c>
      <c r="M321" s="211">
        <f t="shared" si="8"/>
        <v>2299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44059</v>
      </c>
      <c r="F325" s="213">
        <v>44060</v>
      </c>
      <c r="G325" s="213">
        <v>44061</v>
      </c>
      <c r="H325" s="213">
        <v>44062</v>
      </c>
      <c r="I325" s="213">
        <v>44063</v>
      </c>
      <c r="J325" s="213">
        <v>44064</v>
      </c>
      <c r="K325" s="213">
        <v>44065</v>
      </c>
      <c r="L325" s="213">
        <v>44066</v>
      </c>
      <c r="M325" s="213">
        <v>44067</v>
      </c>
      <c r="N325" s="213">
        <v>44068</v>
      </c>
      <c r="O325" s="213">
        <v>44069</v>
      </c>
      <c r="P325" s="213">
        <v>44070</v>
      </c>
      <c r="Q325" s="213">
        <v>44071</v>
      </c>
      <c r="R325" s="213">
        <v>44072</v>
      </c>
      <c r="S325" s="213">
        <v>44073</v>
      </c>
      <c r="T325" s="213">
        <v>44074</v>
      </c>
      <c r="U325" s="213">
        <v>44075</v>
      </c>
      <c r="V325" s="213">
        <v>44076</v>
      </c>
      <c r="W325" s="213">
        <v>44077</v>
      </c>
      <c r="X325" s="213">
        <v>44078</v>
      </c>
      <c r="Y325" s="213">
        <v>44079</v>
      </c>
      <c r="Z325" s="213">
        <v>44080</v>
      </c>
      <c r="AA325" s="213">
        <v>44081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997</v>
      </c>
      <c r="F326" s="215">
        <v>979</v>
      </c>
      <c r="G326" s="215">
        <v>987</v>
      </c>
      <c r="H326" s="215">
        <v>974</v>
      </c>
      <c r="I326" s="215">
        <v>982</v>
      </c>
      <c r="J326" s="215">
        <v>962</v>
      </c>
      <c r="K326" s="215">
        <v>965</v>
      </c>
      <c r="L326" s="215">
        <v>958</v>
      </c>
      <c r="M326" s="215">
        <v>998</v>
      </c>
      <c r="N326" s="215">
        <v>998</v>
      </c>
      <c r="O326" s="215">
        <v>993</v>
      </c>
      <c r="P326" s="215">
        <v>977</v>
      </c>
      <c r="Q326" s="215">
        <v>969</v>
      </c>
      <c r="R326" s="215">
        <v>1037</v>
      </c>
      <c r="S326" s="215">
        <v>969</v>
      </c>
      <c r="T326" s="215">
        <v>954</v>
      </c>
      <c r="U326" s="215">
        <v>945</v>
      </c>
      <c r="V326" s="215">
        <v>975</v>
      </c>
      <c r="W326" s="215">
        <v>952</v>
      </c>
      <c r="X326" s="215">
        <v>933</v>
      </c>
      <c r="Y326" s="215">
        <v>966</v>
      </c>
      <c r="Z326" s="215">
        <v>957</v>
      </c>
      <c r="AA326" s="215">
        <v>945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1175</v>
      </c>
      <c r="F327" s="217">
        <v>1178</v>
      </c>
      <c r="G327" s="217">
        <v>1089</v>
      </c>
      <c r="H327" s="217">
        <v>1073</v>
      </c>
      <c r="I327" s="217">
        <v>1089</v>
      </c>
      <c r="J327" s="217">
        <v>1114</v>
      </c>
      <c r="K327" s="217">
        <v>1082</v>
      </c>
      <c r="L327" s="217">
        <v>1053</v>
      </c>
      <c r="M327" s="217">
        <v>1074</v>
      </c>
      <c r="N327" s="217">
        <v>1143</v>
      </c>
      <c r="O327" s="217">
        <v>1161</v>
      </c>
      <c r="P327" s="217">
        <v>1237</v>
      </c>
      <c r="Q327" s="217">
        <v>1246</v>
      </c>
      <c r="R327" s="217">
        <v>1164</v>
      </c>
      <c r="S327" s="217">
        <v>1184</v>
      </c>
      <c r="T327" s="217">
        <v>1211</v>
      </c>
      <c r="U327" s="217">
        <v>1267</v>
      </c>
      <c r="V327" s="217">
        <v>1329</v>
      </c>
      <c r="W327" s="217">
        <v>1297</v>
      </c>
      <c r="X327" s="217">
        <v>1331</v>
      </c>
      <c r="Y327" s="217">
        <v>1316</v>
      </c>
      <c r="Z327" s="217">
        <v>1331</v>
      </c>
      <c r="AA327" s="217">
        <v>1354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AA328" si="9">SUM(E326:E327)</f>
        <v>2172</v>
      </c>
      <c r="F328" s="219">
        <f t="shared" si="9"/>
        <v>2157</v>
      </c>
      <c r="G328" s="219">
        <f t="shared" si="9"/>
        <v>2076</v>
      </c>
      <c r="H328" s="219">
        <f t="shared" si="9"/>
        <v>2047</v>
      </c>
      <c r="I328" s="219">
        <f t="shared" si="9"/>
        <v>2071</v>
      </c>
      <c r="J328" s="219">
        <f t="shared" si="9"/>
        <v>2076</v>
      </c>
      <c r="K328" s="219">
        <f t="shared" si="9"/>
        <v>2047</v>
      </c>
      <c r="L328" s="219">
        <f t="shared" si="9"/>
        <v>2011</v>
      </c>
      <c r="M328" s="219">
        <f t="shared" si="9"/>
        <v>2072</v>
      </c>
      <c r="N328" s="219">
        <f t="shared" si="9"/>
        <v>2141</v>
      </c>
      <c r="O328" s="219">
        <f t="shared" si="9"/>
        <v>2154</v>
      </c>
      <c r="P328" s="219">
        <f t="shared" si="9"/>
        <v>2214</v>
      </c>
      <c r="Q328" s="219">
        <f t="shared" si="9"/>
        <v>2215</v>
      </c>
      <c r="R328" s="219">
        <f t="shared" si="9"/>
        <v>2201</v>
      </c>
      <c r="S328" s="219">
        <f t="shared" si="9"/>
        <v>2153</v>
      </c>
      <c r="T328" s="219">
        <f t="shared" si="9"/>
        <v>2165</v>
      </c>
      <c r="U328" s="219">
        <f t="shared" si="9"/>
        <v>2212</v>
      </c>
      <c r="V328" s="219">
        <f t="shared" si="9"/>
        <v>2304</v>
      </c>
      <c r="W328" s="219">
        <f t="shared" si="9"/>
        <v>2249</v>
      </c>
      <c r="X328" s="219">
        <f t="shared" si="9"/>
        <v>2264</v>
      </c>
      <c r="Y328" s="219">
        <f t="shared" si="9"/>
        <v>2282</v>
      </c>
      <c r="Z328" s="219">
        <f t="shared" si="9"/>
        <v>2288</v>
      </c>
      <c r="AA328" s="219">
        <f t="shared" si="9"/>
        <v>2299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21" t="s">
        <v>426</v>
      </c>
      <c r="U330" s="321"/>
      <c r="V330" s="321"/>
      <c r="W330" s="32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28" t="s">
        <v>439</v>
      </c>
      <c r="U331" s="328"/>
      <c r="V331" s="329" t="s">
        <v>440</v>
      </c>
      <c r="W331" s="329"/>
    </row>
    <row r="332" spans="1:240" ht="14.65" customHeight="1" x14ac:dyDescent="0.2">
      <c r="C332" s="328" t="s">
        <v>441</v>
      </c>
      <c r="D332" s="330" t="s">
        <v>442</v>
      </c>
      <c r="E332" s="331" t="s">
        <v>443</v>
      </c>
      <c r="F332" s="331"/>
      <c r="G332" s="331"/>
      <c r="H332" s="332">
        <v>2161</v>
      </c>
      <c r="I332" s="332"/>
      <c r="J332" s="333">
        <f>H332/H338</f>
        <v>0.17056037884767167</v>
      </c>
      <c r="K332" s="333"/>
      <c r="L332" s="334">
        <v>636</v>
      </c>
      <c r="M332" s="334"/>
      <c r="N332" s="335">
        <f>L332/L338</f>
        <v>0.16425619834710745</v>
      </c>
      <c r="O332" s="335"/>
      <c r="P332" s="336">
        <v>29</v>
      </c>
      <c r="Q332" s="336"/>
      <c r="R332" s="337">
        <f>P332/P338</f>
        <v>0.26363636363636361</v>
      </c>
      <c r="S332" s="337"/>
      <c r="T332" s="338">
        <f>H332+L332+P332</f>
        <v>2826</v>
      </c>
      <c r="U332" s="338"/>
      <c r="V332" s="339">
        <f>T332/T338</f>
        <v>0.16971953636418233</v>
      </c>
      <c r="W332" s="339"/>
    </row>
    <row r="333" spans="1:240" x14ac:dyDescent="0.2">
      <c r="C333" s="328"/>
      <c r="D333" s="330"/>
      <c r="E333" s="331" t="s">
        <v>444</v>
      </c>
      <c r="F333" s="331"/>
      <c r="G333" s="331"/>
      <c r="H333" s="332">
        <v>502</v>
      </c>
      <c r="I333" s="332"/>
      <c r="J333" s="333">
        <f>H333/H338</f>
        <v>3.9621152328334651E-2</v>
      </c>
      <c r="K333" s="333"/>
      <c r="L333" s="334">
        <v>254</v>
      </c>
      <c r="M333" s="334"/>
      <c r="N333" s="335">
        <f>L333/L338</f>
        <v>6.5599173553719012E-2</v>
      </c>
      <c r="O333" s="335"/>
      <c r="P333" s="336">
        <v>0</v>
      </c>
      <c r="Q333" s="336"/>
      <c r="R333" s="337">
        <f>P333/P338</f>
        <v>0</v>
      </c>
      <c r="S333" s="337"/>
      <c r="T333" s="338">
        <f>H333+L333+P333</f>
        <v>756</v>
      </c>
      <c r="U333" s="338"/>
      <c r="V333" s="339">
        <f>T333/T338</f>
        <v>4.5402678517806737E-2</v>
      </c>
      <c r="W333" s="339"/>
    </row>
    <row r="334" spans="1:240" x14ac:dyDescent="0.2">
      <c r="C334" s="328"/>
      <c r="D334" s="330"/>
      <c r="E334" s="331" t="s">
        <v>445</v>
      </c>
      <c r="F334" s="331"/>
      <c r="G334" s="331"/>
      <c r="H334" s="332">
        <v>2</v>
      </c>
      <c r="I334" s="332"/>
      <c r="J334" s="333">
        <f>H334/H338</f>
        <v>1.5785319652722967E-4</v>
      </c>
      <c r="K334" s="333"/>
      <c r="L334" s="334">
        <v>2</v>
      </c>
      <c r="M334" s="334"/>
      <c r="N334" s="335">
        <f>L334/L338</f>
        <v>5.1652892561983473E-4</v>
      </c>
      <c r="O334" s="335"/>
      <c r="P334" s="336">
        <v>0</v>
      </c>
      <c r="Q334" s="336"/>
      <c r="R334" s="337">
        <f>P334/P338</f>
        <v>0</v>
      </c>
      <c r="S334" s="337"/>
      <c r="T334" s="338">
        <f>H334+L334+P334</f>
        <v>4</v>
      </c>
      <c r="U334" s="338"/>
      <c r="V334" s="339">
        <f>T334/T338</f>
        <v>2.402258122635277E-4</v>
      </c>
      <c r="W334" s="339"/>
    </row>
    <row r="335" spans="1:240" ht="14.65" customHeight="1" x14ac:dyDescent="0.2">
      <c r="C335" s="328"/>
      <c r="D335" s="330"/>
      <c r="E335" s="331" t="s">
        <v>446</v>
      </c>
      <c r="F335" s="331"/>
      <c r="G335" s="331"/>
      <c r="H335" s="332">
        <v>0</v>
      </c>
      <c r="I335" s="332"/>
      <c r="J335" s="333">
        <f>H335/H338</f>
        <v>0</v>
      </c>
      <c r="K335" s="333"/>
      <c r="L335" s="334">
        <v>1</v>
      </c>
      <c r="M335" s="334"/>
      <c r="N335" s="335">
        <f>L335/L338</f>
        <v>2.5826446280991736E-4</v>
      </c>
      <c r="O335" s="335"/>
      <c r="P335" s="336">
        <v>0</v>
      </c>
      <c r="Q335" s="336"/>
      <c r="R335" s="337">
        <f>P335/P338</f>
        <v>0</v>
      </c>
      <c r="S335" s="337"/>
      <c r="T335" s="338">
        <f>H335+L335+P335</f>
        <v>1</v>
      </c>
      <c r="U335" s="338"/>
      <c r="V335" s="339">
        <f>T335/T338</f>
        <v>6.0056453065881926E-5</v>
      </c>
      <c r="W335" s="339"/>
    </row>
    <row r="336" spans="1:240" ht="14.65" customHeight="1" x14ac:dyDescent="0.2">
      <c r="C336" s="328"/>
      <c r="D336" s="330"/>
      <c r="E336" s="340" t="s">
        <v>401</v>
      </c>
      <c r="F336" s="340"/>
      <c r="G336" s="340"/>
      <c r="H336" s="332">
        <f>SUM(H332:H335)</f>
        <v>2665</v>
      </c>
      <c r="I336" s="332">
        <f>SUM(H336:H336)</f>
        <v>2665</v>
      </c>
      <c r="J336" s="333">
        <f>H336/H338</f>
        <v>0.21033938437253355</v>
      </c>
      <c r="K336" s="333"/>
      <c r="L336" s="334">
        <f>L332+L333+L334+L335</f>
        <v>893</v>
      </c>
      <c r="M336" s="334">
        <f>SUM(L336:L336)</f>
        <v>893</v>
      </c>
      <c r="N336" s="335">
        <f>L336/L338</f>
        <v>0.2306301652892562</v>
      </c>
      <c r="O336" s="335"/>
      <c r="P336" s="336">
        <v>30</v>
      </c>
      <c r="Q336" s="336"/>
      <c r="R336" s="337">
        <f>P336/P338</f>
        <v>0.27272727272727271</v>
      </c>
      <c r="S336" s="337"/>
      <c r="T336" s="338">
        <f>SUM(T332:T335)</f>
        <v>3587</v>
      </c>
      <c r="U336" s="338"/>
      <c r="V336" s="339">
        <f>T336/T338</f>
        <v>0.21542249714731848</v>
      </c>
      <c r="W336" s="339"/>
    </row>
    <row r="337" spans="1:240" ht="14.65" customHeight="1" x14ac:dyDescent="0.2">
      <c r="A337"/>
      <c r="C337" s="328"/>
      <c r="D337" s="330" t="s">
        <v>447</v>
      </c>
      <c r="E337" s="330"/>
      <c r="F337" s="330"/>
      <c r="G337" s="330"/>
      <c r="H337" s="332">
        <v>10005</v>
      </c>
      <c r="I337" s="332"/>
      <c r="J337" s="333">
        <f>H337/H338</f>
        <v>0.78966061562746648</v>
      </c>
      <c r="K337" s="333"/>
      <c r="L337" s="334">
        <v>2979</v>
      </c>
      <c r="M337" s="334"/>
      <c r="N337" s="335">
        <f>L337/L338</f>
        <v>0.76936983471074383</v>
      </c>
      <c r="O337" s="335"/>
      <c r="P337" s="336">
        <v>80</v>
      </c>
      <c r="Q337" s="336"/>
      <c r="R337" s="337">
        <f>P337/P338</f>
        <v>0.72727272727272729</v>
      </c>
      <c r="S337" s="337"/>
      <c r="T337" s="338">
        <f>H337+L337+P337</f>
        <v>13064</v>
      </c>
      <c r="U337" s="338"/>
      <c r="V337" s="339">
        <f>T337/T338</f>
        <v>0.78457750285268157</v>
      </c>
      <c r="W337" s="339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12670</v>
      </c>
      <c r="I338" s="342"/>
      <c r="J338" s="307">
        <f>H338/H338</f>
        <v>1</v>
      </c>
      <c r="K338" s="307"/>
      <c r="L338" s="342">
        <f>L336+L337</f>
        <v>3872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16651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5330</v>
      </c>
      <c r="I339" s="281">
        <f>SUM(I332:I336)</f>
        <v>2665</v>
      </c>
      <c r="J339" s="281"/>
      <c r="K339" s="281"/>
      <c r="L339" s="281">
        <f>SUM(L332:L336)</f>
        <v>1786</v>
      </c>
      <c r="M339" s="281">
        <f>SUM(M332:M336)</f>
        <v>893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44059</v>
      </c>
      <c r="F342" s="225">
        <v>44060</v>
      </c>
      <c r="G342" s="225">
        <v>44061</v>
      </c>
      <c r="H342" s="225">
        <v>44062</v>
      </c>
      <c r="I342" s="225">
        <v>44063</v>
      </c>
      <c r="J342" s="225">
        <v>44064</v>
      </c>
      <c r="K342" s="225">
        <v>44065</v>
      </c>
      <c r="L342" s="225">
        <v>44066</v>
      </c>
      <c r="M342" s="225">
        <v>44067</v>
      </c>
      <c r="N342" s="225">
        <v>44068</v>
      </c>
      <c r="O342" s="225">
        <v>44069</v>
      </c>
      <c r="P342" s="225">
        <v>44070</v>
      </c>
      <c r="Q342" s="225">
        <v>44071</v>
      </c>
      <c r="R342" s="225">
        <v>44072</v>
      </c>
      <c r="S342" s="225">
        <v>44073</v>
      </c>
      <c r="T342" s="225">
        <v>44074</v>
      </c>
      <c r="U342" s="225">
        <v>44075</v>
      </c>
      <c r="V342" s="226">
        <v>44076</v>
      </c>
      <c r="W342" s="226">
        <v>44077</v>
      </c>
      <c r="X342" s="226">
        <v>44078</v>
      </c>
      <c r="Y342" s="226">
        <v>44079</v>
      </c>
      <c r="Z342" s="226">
        <v>44080</v>
      </c>
      <c r="AA342" s="226">
        <v>44081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2727</v>
      </c>
      <c r="F343" s="152">
        <v>2740</v>
      </c>
      <c r="G343" s="152">
        <v>2773</v>
      </c>
      <c r="H343" s="152">
        <v>2794</v>
      </c>
      <c r="I343" s="152">
        <v>2816</v>
      </c>
      <c r="J343" s="152">
        <v>2848</v>
      </c>
      <c r="K343" s="152">
        <v>2874</v>
      </c>
      <c r="L343" s="152">
        <v>2899</v>
      </c>
      <c r="M343" s="152">
        <v>2925</v>
      </c>
      <c r="N343" s="152">
        <v>3082</v>
      </c>
      <c r="O343" s="152">
        <v>3114</v>
      </c>
      <c r="P343" s="152">
        <v>3155</v>
      </c>
      <c r="Q343" s="152">
        <v>3183</v>
      </c>
      <c r="R343" s="152">
        <v>3213</v>
      </c>
      <c r="S343" s="152">
        <v>3328</v>
      </c>
      <c r="T343" s="152">
        <v>3371</v>
      </c>
      <c r="U343" s="152">
        <v>3402</v>
      </c>
      <c r="V343" s="228">
        <v>3440</v>
      </c>
      <c r="W343" s="228">
        <v>3475</v>
      </c>
      <c r="X343" s="228">
        <v>3512</v>
      </c>
      <c r="Y343" s="228">
        <v>3532</v>
      </c>
      <c r="Z343" s="228">
        <v>3556</v>
      </c>
      <c r="AA343" s="228">
        <v>3587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10496</v>
      </c>
      <c r="F344" s="130">
        <v>10549</v>
      </c>
      <c r="G344" s="130">
        <v>10698</v>
      </c>
      <c r="H344" s="130">
        <v>10808</v>
      </c>
      <c r="I344" s="130">
        <v>10900</v>
      </c>
      <c r="J344" s="130">
        <v>10996</v>
      </c>
      <c r="K344" s="130">
        <v>11086</v>
      </c>
      <c r="L344" s="130">
        <v>11176</v>
      </c>
      <c r="M344" s="130">
        <v>11239</v>
      </c>
      <c r="N344" s="130">
        <v>11422</v>
      </c>
      <c r="O344" s="130">
        <v>11535</v>
      </c>
      <c r="P344" s="130">
        <v>11618</v>
      </c>
      <c r="Q344" s="130">
        <v>11706</v>
      </c>
      <c r="R344" s="130">
        <v>11807</v>
      </c>
      <c r="S344" s="130">
        <v>12341</v>
      </c>
      <c r="T344" s="130">
        <v>12413</v>
      </c>
      <c r="U344" s="130">
        <v>12500</v>
      </c>
      <c r="V344" s="230">
        <v>12614</v>
      </c>
      <c r="W344" s="230">
        <v>12705</v>
      </c>
      <c r="X344" s="230">
        <v>12808</v>
      </c>
      <c r="Y344" s="230">
        <v>12926</v>
      </c>
      <c r="Z344" s="230">
        <v>12997</v>
      </c>
      <c r="AA344" s="230">
        <v>13064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AA345" si="10">SUM(E343:E344)</f>
        <v>13223</v>
      </c>
      <c r="F345" s="232">
        <f t="shared" si="10"/>
        <v>13289</v>
      </c>
      <c r="G345" s="232">
        <f t="shared" si="10"/>
        <v>13471</v>
      </c>
      <c r="H345" s="232">
        <f t="shared" si="10"/>
        <v>13602</v>
      </c>
      <c r="I345" s="232">
        <f t="shared" si="10"/>
        <v>13716</v>
      </c>
      <c r="J345" s="232">
        <f t="shared" si="10"/>
        <v>13844</v>
      </c>
      <c r="K345" s="232">
        <f t="shared" si="10"/>
        <v>13960</v>
      </c>
      <c r="L345" s="232">
        <f t="shared" si="10"/>
        <v>14075</v>
      </c>
      <c r="M345" s="232">
        <f t="shared" si="10"/>
        <v>14164</v>
      </c>
      <c r="N345" s="232">
        <f t="shared" si="10"/>
        <v>14504</v>
      </c>
      <c r="O345" s="232">
        <f t="shared" si="10"/>
        <v>14649</v>
      </c>
      <c r="P345" s="232">
        <f t="shared" si="10"/>
        <v>14773</v>
      </c>
      <c r="Q345" s="232">
        <f t="shared" si="10"/>
        <v>14889</v>
      </c>
      <c r="R345" s="232">
        <f t="shared" si="10"/>
        <v>15020</v>
      </c>
      <c r="S345" s="232">
        <f t="shared" si="10"/>
        <v>15669</v>
      </c>
      <c r="T345" s="232">
        <f t="shared" si="10"/>
        <v>15784</v>
      </c>
      <c r="U345" s="232">
        <f t="shared" si="10"/>
        <v>15902</v>
      </c>
      <c r="V345" s="233">
        <f t="shared" si="10"/>
        <v>16054</v>
      </c>
      <c r="W345" s="233">
        <f t="shared" si="10"/>
        <v>16180</v>
      </c>
      <c r="X345" s="233">
        <f t="shared" si="10"/>
        <v>16320</v>
      </c>
      <c r="Y345" s="233">
        <f t="shared" si="10"/>
        <v>16458</v>
      </c>
      <c r="Z345" s="233">
        <f t="shared" si="10"/>
        <v>16553</v>
      </c>
      <c r="AA345" s="233">
        <f t="shared" si="10"/>
        <v>16651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2" spans="4:19" ht="39" customHeight="1" x14ac:dyDescent="0.2">
      <c r="E362" s="358" t="s">
        <v>467</v>
      </c>
      <c r="F362" s="358"/>
      <c r="G362" s="358"/>
      <c r="H362" s="358"/>
      <c r="I362" s="358"/>
    </row>
    <row r="363" spans="4:19" x14ac:dyDescent="0.2">
      <c r="E363" s="359" t="s">
        <v>468</v>
      </c>
      <c r="F363" s="359"/>
      <c r="G363" s="359"/>
      <c r="H363" s="234" t="s">
        <v>439</v>
      </c>
      <c r="I363" s="234" t="s">
        <v>440</v>
      </c>
    </row>
    <row r="364" spans="4:19" x14ac:dyDescent="0.2">
      <c r="E364" s="360" t="s">
        <v>469</v>
      </c>
      <c r="F364" s="360"/>
      <c r="G364" s="360"/>
      <c r="H364" s="235">
        <v>7981</v>
      </c>
      <c r="I364" s="236">
        <f>H364/H372</f>
        <v>0.62991318074191005</v>
      </c>
    </row>
    <row r="365" spans="4:19" x14ac:dyDescent="0.2">
      <c r="E365" s="360" t="s">
        <v>470</v>
      </c>
      <c r="F365" s="360"/>
      <c r="G365" s="360"/>
      <c r="H365" s="235">
        <v>1736</v>
      </c>
      <c r="I365" s="236">
        <f>H365/H372</f>
        <v>0.13701657458563535</v>
      </c>
    </row>
    <row r="366" spans="4:19" x14ac:dyDescent="0.2">
      <c r="E366" s="360" t="s">
        <v>471</v>
      </c>
      <c r="F366" s="360"/>
      <c r="G366" s="360"/>
      <c r="H366" s="235">
        <v>988</v>
      </c>
      <c r="I366" s="236">
        <f>H366/H372</f>
        <v>7.7979479084451464E-2</v>
      </c>
    </row>
    <row r="367" spans="4:19" x14ac:dyDescent="0.2">
      <c r="E367" s="360" t="s">
        <v>472</v>
      </c>
      <c r="F367" s="360"/>
      <c r="G367" s="360"/>
      <c r="H367" s="235">
        <v>743</v>
      </c>
      <c r="I367" s="236">
        <f>H367/H372</f>
        <v>5.8642462509865823E-2</v>
      </c>
    </row>
    <row r="368" spans="4:19" x14ac:dyDescent="0.2">
      <c r="E368" s="360" t="s">
        <v>473</v>
      </c>
      <c r="F368" s="360"/>
      <c r="G368" s="360"/>
      <c r="H368" s="235">
        <v>660</v>
      </c>
      <c r="I368" s="236">
        <f>H368/H372</f>
        <v>5.209155485398579E-2</v>
      </c>
    </row>
    <row r="369" spans="5:14" x14ac:dyDescent="0.2">
      <c r="E369" s="360" t="s">
        <v>474</v>
      </c>
      <c r="F369" s="360"/>
      <c r="G369" s="360"/>
      <c r="H369" s="235">
        <v>562</v>
      </c>
      <c r="I369" s="236">
        <f>H369/H372</f>
        <v>4.4356748224151539E-2</v>
      </c>
    </row>
    <row r="370" spans="5:14" x14ac:dyDescent="0.2">
      <c r="E370" s="360" t="s">
        <v>475</v>
      </c>
      <c r="F370" s="360"/>
      <c r="G370" s="360"/>
      <c r="H370" s="235">
        <v>0</v>
      </c>
      <c r="I370" s="236">
        <f>H370/H372</f>
        <v>0</v>
      </c>
    </row>
    <row r="371" spans="5:14" x14ac:dyDescent="0.2">
      <c r="E371" s="360" t="s">
        <v>476</v>
      </c>
      <c r="F371" s="360"/>
      <c r="G371" s="360"/>
      <c r="H371" s="235">
        <v>0</v>
      </c>
      <c r="I371" s="236">
        <f>H371/H372</f>
        <v>0</v>
      </c>
    </row>
    <row r="372" spans="5:14" x14ac:dyDescent="0.2">
      <c r="E372" s="359" t="s">
        <v>401</v>
      </c>
      <c r="F372" s="359"/>
      <c r="G372" s="359"/>
      <c r="H372" s="237">
        <f>SUM(H364:H371)</f>
        <v>12670</v>
      </c>
      <c r="I372" s="238">
        <f>SUM(I364:I371)</f>
        <v>1</v>
      </c>
    </row>
    <row r="373" spans="5:14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4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5:14" x14ac:dyDescent="0.2">
      <c r="E375" s="239" t="s">
        <v>482</v>
      </c>
      <c r="F375" s="239"/>
      <c r="G375" s="239"/>
      <c r="H375" s="240"/>
      <c r="I375" s="241"/>
      <c r="J375" s="241"/>
      <c r="K375" s="241"/>
      <c r="L375" s="241"/>
      <c r="M375" s="241"/>
      <c r="N375" s="241"/>
    </row>
  </sheetData>
  <mergeCells count="266">
    <mergeCell ref="E371:G371"/>
    <mergeCell ref="E372:G372"/>
    <mergeCell ref="E362:I362"/>
    <mergeCell ref="E363:G363"/>
    <mergeCell ref="E364:G364"/>
    <mergeCell ref="E365:G365"/>
    <mergeCell ref="E366:G366"/>
    <mergeCell ref="E367:G367"/>
    <mergeCell ref="E368:G368"/>
    <mergeCell ref="E369:G369"/>
    <mergeCell ref="E370:G370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AA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AA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5"/>
  <sheetViews>
    <sheetView topLeftCell="A286" zoomScaleNormal="100" workbookViewId="0">
      <selection activeCell="AA345" sqref="AA345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44082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13</v>
      </c>
      <c r="G10" s="30">
        <f>E10-F10</f>
        <v>7</v>
      </c>
      <c r="H10" s="31">
        <f>F10/E10</f>
        <v>0.65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6</v>
      </c>
      <c r="G13" s="44">
        <f>E13-F13</f>
        <v>2</v>
      </c>
      <c r="H13" s="45">
        <f>F13/E13</f>
        <v>0.75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>
        <v>3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/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9</v>
      </c>
      <c r="G15" s="44">
        <f>E15-F15</f>
        <v>1</v>
      </c>
      <c r="H15" s="45">
        <f>F15/E15</f>
        <v>0.9</v>
      </c>
      <c r="I15" s="44">
        <v>30</v>
      </c>
      <c r="J15" s="43">
        <v>10</v>
      </c>
      <c r="K15" s="44">
        <f>I15-J15</f>
        <v>20</v>
      </c>
      <c r="L15" s="46">
        <f>J15/I15</f>
        <v>0.33333333333333331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57</v>
      </c>
      <c r="G16" s="44">
        <f>E16-F16</f>
        <v>8</v>
      </c>
      <c r="H16" s="45">
        <f>F16/E16</f>
        <v>0.87692307692307692</v>
      </c>
      <c r="I16" s="44">
        <v>70</v>
      </c>
      <c r="J16" s="43">
        <v>45</v>
      </c>
      <c r="K16" s="44">
        <f>I16-J16</f>
        <v>25</v>
      </c>
      <c r="L16" s="46">
        <f>J16/I16</f>
        <v>0.6428571428571429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2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71</v>
      </c>
      <c r="F18" s="43">
        <v>56</v>
      </c>
      <c r="G18" s="44">
        <f>E18-F18</f>
        <v>15</v>
      </c>
      <c r="H18" s="45">
        <f>F18/E18</f>
        <v>0.78873239436619713</v>
      </c>
      <c r="I18" s="44">
        <v>83</v>
      </c>
      <c r="J18" s="43">
        <v>67</v>
      </c>
      <c r="K18" s="44">
        <f>I18-J18</f>
        <v>16</v>
      </c>
      <c r="L18" s="46">
        <f>J18/I18</f>
        <v>0.80722891566265065</v>
      </c>
      <c r="M18" s="54">
        <v>5</v>
      </c>
      <c r="N18" s="51">
        <v>3</v>
      </c>
      <c r="O18" s="49">
        <f>M18-N18</f>
        <v>2</v>
      </c>
      <c r="P18" s="45">
        <f>N18/M18</f>
        <v>0.6</v>
      </c>
      <c r="Q18" s="54"/>
      <c r="R18" s="43"/>
      <c r="S18" s="44"/>
      <c r="T18" s="46"/>
      <c r="U18" s="51"/>
      <c r="V18" s="51"/>
      <c r="W18" s="51"/>
      <c r="X18" s="52">
        <v>5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10</v>
      </c>
      <c r="N19" s="51">
        <v>2</v>
      </c>
      <c r="O19" s="49">
        <f>M19-N19</f>
        <v>8</v>
      </c>
      <c r="P19" s="45">
        <f>N19/M19</f>
        <v>0.2</v>
      </c>
      <c r="Q19" s="54">
        <v>20</v>
      </c>
      <c r="R19" s="43">
        <v>4</v>
      </c>
      <c r="S19" s="44">
        <f>Q19-R19</f>
        <v>16</v>
      </c>
      <c r="T19" s="46">
        <f>R19/Q19</f>
        <v>0.2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0</v>
      </c>
      <c r="G21" s="44">
        <f>E21-F21</f>
        <v>5</v>
      </c>
      <c r="H21" s="45">
        <f>F21/E21</f>
        <v>0</v>
      </c>
      <c r="I21" s="44">
        <v>8</v>
      </c>
      <c r="J21" s="43">
        <v>1</v>
      </c>
      <c r="K21" s="44">
        <f>I21-J21</f>
        <v>7</v>
      </c>
      <c r="L21" s="46">
        <f>J21/I21</f>
        <v>0.125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32</v>
      </c>
      <c r="G23" s="44">
        <f>E23-F23</f>
        <v>1</v>
      </c>
      <c r="H23" s="45">
        <f>F23/E23</f>
        <v>0.96969696969696972</v>
      </c>
      <c r="I23" s="44">
        <v>48</v>
      </c>
      <c r="J23" s="43">
        <v>34</v>
      </c>
      <c r="K23" s="44">
        <f>I23-J23</f>
        <v>14</v>
      </c>
      <c r="L23" s="46">
        <f>J23/I23</f>
        <v>0.70833333333333337</v>
      </c>
      <c r="M23" s="54">
        <v>6</v>
      </c>
      <c r="N23" s="51">
        <v>2</v>
      </c>
      <c r="O23" s="49">
        <f>M23-N23</f>
        <v>4</v>
      </c>
      <c r="P23" s="45">
        <f>N23/M23</f>
        <v>0.33333333333333331</v>
      </c>
      <c r="Q23" s="54">
        <v>10</v>
      </c>
      <c r="R23" s="43">
        <v>2</v>
      </c>
      <c r="S23" s="44">
        <f>Q23-R23</f>
        <v>8</v>
      </c>
      <c r="T23" s="46">
        <f>R23/Q23</f>
        <v>0.2</v>
      </c>
      <c r="U23" s="51"/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58</v>
      </c>
      <c r="G24" s="44">
        <f>E24-F24</f>
        <v>4</v>
      </c>
      <c r="H24" s="45">
        <f>F24/E24</f>
        <v>0.93548387096774188</v>
      </c>
      <c r="I24" s="55">
        <v>104</v>
      </c>
      <c r="J24" s="56">
        <v>104</v>
      </c>
      <c r="K24" s="44">
        <f>I24-J24</f>
        <v>0</v>
      </c>
      <c r="L24" s="46">
        <f>J24/I24</f>
        <v>1</v>
      </c>
      <c r="M24" s="54"/>
      <c r="N24" s="43"/>
      <c r="O24" s="49"/>
      <c r="P24" s="45"/>
      <c r="Q24" s="44"/>
      <c r="R24" s="43"/>
      <c r="S24" s="44"/>
      <c r="T24" s="46"/>
      <c r="U24" s="51"/>
      <c r="V24" s="51">
        <v>3</v>
      </c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20</v>
      </c>
      <c r="G26" s="44">
        <f>E26-F26</f>
        <v>2</v>
      </c>
      <c r="H26" s="45">
        <f>F26/E26</f>
        <v>0.90909090909090906</v>
      </c>
      <c r="I26" s="44">
        <v>34</v>
      </c>
      <c r="J26" s="43">
        <v>20</v>
      </c>
      <c r="K26" s="44">
        <f>I26-J26</f>
        <v>14</v>
      </c>
      <c r="L26" s="46">
        <f>J26/I26</f>
        <v>0.58823529411764708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42</v>
      </c>
      <c r="G28" s="44">
        <f>E28-F28</f>
        <v>10</v>
      </c>
      <c r="H28" s="45">
        <f>F28/E28</f>
        <v>0.80769230769230771</v>
      </c>
      <c r="I28" s="44">
        <v>32</v>
      </c>
      <c r="J28" s="43">
        <v>10</v>
      </c>
      <c r="K28" s="44">
        <f>I28-J28</f>
        <v>22</v>
      </c>
      <c r="L28" s="46">
        <f>J28/I28</f>
        <v>0.3125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7</v>
      </c>
      <c r="G29" s="44">
        <f>E29-F29</f>
        <v>3</v>
      </c>
      <c r="H29" s="45">
        <f>F29/E29</f>
        <v>0.7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2</v>
      </c>
      <c r="V30" s="51">
        <v>1</v>
      </c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/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>
        <v>1</v>
      </c>
      <c r="X32" s="52">
        <v>1</v>
      </c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7</v>
      </c>
      <c r="G33" s="44">
        <f>E33-F33</f>
        <v>1</v>
      </c>
      <c r="H33" s="45">
        <f>F33/E33</f>
        <v>0.875</v>
      </c>
      <c r="I33" s="44">
        <v>10</v>
      </c>
      <c r="J33" s="43">
        <v>10</v>
      </c>
      <c r="K33" s="44">
        <f>I33-J33</f>
        <v>0</v>
      </c>
      <c r="L33" s="46">
        <f>J33/I33</f>
        <v>1</v>
      </c>
      <c r="M33" s="54"/>
      <c r="N33" s="51"/>
      <c r="O33" s="49"/>
      <c r="P33" s="45"/>
      <c r="Q33" s="54"/>
      <c r="R33" s="43"/>
      <c r="S33" s="44"/>
      <c r="T33" s="46"/>
      <c r="U33" s="51"/>
      <c r="V33" s="51">
        <v>2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111</v>
      </c>
      <c r="G34" s="44">
        <f>E34-F34</f>
        <v>14</v>
      </c>
      <c r="H34" s="45">
        <f>F34/E34</f>
        <v>0.88800000000000001</v>
      </c>
      <c r="I34" s="44">
        <v>212</v>
      </c>
      <c r="J34" s="43">
        <v>76</v>
      </c>
      <c r="K34" s="44">
        <f>I34-J34</f>
        <v>136</v>
      </c>
      <c r="L34" s="46">
        <f>J34/I34</f>
        <v>0.35849056603773582</v>
      </c>
      <c r="M34" s="54"/>
      <c r="N34" s="51"/>
      <c r="O34" s="49"/>
      <c r="P34" s="45"/>
      <c r="Q34" s="54"/>
      <c r="R34" s="43"/>
      <c r="S34" s="44"/>
      <c r="T34" s="46"/>
      <c r="U34" s="51">
        <v>6</v>
      </c>
      <c r="V34" s="51">
        <v>3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/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17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2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4</v>
      </c>
      <c r="W39" s="51"/>
      <c r="X39" s="52">
        <v>1</v>
      </c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>
        <v>1</v>
      </c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>
        <v>3</v>
      </c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>
        <v>1</v>
      </c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26</v>
      </c>
      <c r="G49" s="44">
        <f>E49-F49</f>
        <v>4</v>
      </c>
      <c r="H49" s="45">
        <f>F49/E49</f>
        <v>0.8666666666666667</v>
      </c>
      <c r="I49" s="44">
        <v>24</v>
      </c>
      <c r="J49" s="43">
        <v>23</v>
      </c>
      <c r="K49" s="44">
        <f>I49-J49</f>
        <v>1</v>
      </c>
      <c r="L49" s="46">
        <f>J49/I49</f>
        <v>0.95833333333333337</v>
      </c>
      <c r="M49" s="54"/>
      <c r="N49" s="51"/>
      <c r="O49" s="49"/>
      <c r="P49" s="45"/>
      <c r="Q49" s="54"/>
      <c r="R49" s="43"/>
      <c r="S49" s="44"/>
      <c r="T49" s="46"/>
      <c r="U49" s="51">
        <v>1</v>
      </c>
      <c r="V49" s="51"/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>
        <v>1</v>
      </c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2</v>
      </c>
      <c r="V54" s="51"/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/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>
        <v>1</v>
      </c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2</v>
      </c>
      <c r="G64" s="44">
        <f>E64-F64</f>
        <v>2</v>
      </c>
      <c r="H64" s="45">
        <f>F64/E64</f>
        <v>0.5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/>
      <c r="V64" s="51">
        <v>2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5</v>
      </c>
      <c r="G65" s="44">
        <f>E65-F65</f>
        <v>5</v>
      </c>
      <c r="H65" s="45">
        <f>F65/E65</f>
        <v>0.5</v>
      </c>
      <c r="I65" s="44">
        <v>40</v>
      </c>
      <c r="J65" s="43">
        <v>7</v>
      </c>
      <c r="K65" s="44">
        <f>I65-J65</f>
        <v>33</v>
      </c>
      <c r="L65" s="46">
        <f>J65/I65</f>
        <v>0.17499999999999999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7</v>
      </c>
      <c r="G66" s="44">
        <f>E66-F66</f>
        <v>13</v>
      </c>
      <c r="H66" s="45">
        <f>F66/E66</f>
        <v>0.35</v>
      </c>
      <c r="I66" s="44">
        <v>60</v>
      </c>
      <c r="J66" s="43">
        <v>21</v>
      </c>
      <c r="K66" s="44">
        <f>I66-J66</f>
        <v>39</v>
      </c>
      <c r="L66" s="46">
        <f>J66/I66</f>
        <v>0.35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>
        <v>1</v>
      </c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/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7</v>
      </c>
      <c r="G70" s="44">
        <f>E70-F70</f>
        <v>3</v>
      </c>
      <c r="H70" s="45">
        <f>F70/E70</f>
        <v>0.7</v>
      </c>
      <c r="I70" s="44">
        <v>20</v>
      </c>
      <c r="J70" s="43">
        <v>3</v>
      </c>
      <c r="K70" s="44">
        <f>I70-J70</f>
        <v>17</v>
      </c>
      <c r="L70" s="46">
        <f>J70/I70</f>
        <v>0.15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4</v>
      </c>
      <c r="G72" s="44">
        <f>E72-F72</f>
        <v>0</v>
      </c>
      <c r="H72" s="45">
        <f>F72/E72</f>
        <v>1</v>
      </c>
      <c r="I72" s="44">
        <v>8</v>
      </c>
      <c r="J72" s="43">
        <v>2</v>
      </c>
      <c r="K72" s="44">
        <f>I72-J72</f>
        <v>6</v>
      </c>
      <c r="L72" s="46">
        <f>J72/I72</f>
        <v>0.25</v>
      </c>
      <c r="M72" s="54"/>
      <c r="N72" s="51"/>
      <c r="O72" s="49"/>
      <c r="P72" s="45"/>
      <c r="Q72" s="54"/>
      <c r="R72" s="43"/>
      <c r="S72" s="44"/>
      <c r="T72" s="46"/>
      <c r="U72" s="51">
        <v>1</v>
      </c>
      <c r="V72" s="51">
        <v>2</v>
      </c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1</v>
      </c>
      <c r="G73" s="44">
        <f>E73-F73</f>
        <v>1</v>
      </c>
      <c r="H73" s="45">
        <f>F73/E73</f>
        <v>0.5</v>
      </c>
      <c r="I73" s="44">
        <v>4</v>
      </c>
      <c r="J73" s="43">
        <v>2</v>
      </c>
      <c r="K73" s="44">
        <f>I73-J73</f>
        <v>2</v>
      </c>
      <c r="L73" s="46">
        <f>J73/I73</f>
        <v>0.5</v>
      </c>
      <c r="M73" s="54"/>
      <c r="N73" s="51"/>
      <c r="O73" s="49"/>
      <c r="P73" s="45"/>
      <c r="Q73" s="54"/>
      <c r="R73" s="43"/>
      <c r="S73" s="44"/>
      <c r="T73" s="46"/>
      <c r="U73" s="51"/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>
        <v>5</v>
      </c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>
        <v>1</v>
      </c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20</v>
      </c>
      <c r="G79" s="44">
        <f>E79-F79</f>
        <v>0</v>
      </c>
      <c r="H79" s="45">
        <f>F79/E79</f>
        <v>1</v>
      </c>
      <c r="I79" s="44">
        <v>20</v>
      </c>
      <c r="J79" s="43">
        <v>6</v>
      </c>
      <c r="K79" s="44">
        <f>I79-J79</f>
        <v>14</v>
      </c>
      <c r="L79" s="46">
        <f>J79/I79</f>
        <v>0.3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4</v>
      </c>
      <c r="K80" s="44">
        <f>I80-J80</f>
        <v>2</v>
      </c>
      <c r="L80" s="46">
        <f>J80/I80</f>
        <v>0.66666666666666663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>
        <v>1</v>
      </c>
      <c r="V80" s="51">
        <v>2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595</v>
      </c>
      <c r="F81" s="59">
        <f>SUM(F10:F80)</f>
        <v>494</v>
      </c>
      <c r="G81" s="59">
        <f>E81-F81</f>
        <v>101</v>
      </c>
      <c r="H81" s="24">
        <f>F81/E81</f>
        <v>0.83025210084033618</v>
      </c>
      <c r="I81" s="23">
        <f>SUM(I10:I80)</f>
        <v>837</v>
      </c>
      <c r="J81" s="23">
        <f>SUM(J10:J80)</f>
        <v>459</v>
      </c>
      <c r="K81" s="23">
        <f>I81-J81</f>
        <v>378</v>
      </c>
      <c r="L81" s="60">
        <f>J81/I81</f>
        <v>0.54838709677419351</v>
      </c>
      <c r="M81" s="59">
        <f>SUM(M10:M80)</f>
        <v>21</v>
      </c>
      <c r="N81" s="59">
        <f>SUM(N10:N80)</f>
        <v>7</v>
      </c>
      <c r="O81" s="61">
        <f>M81-N81</f>
        <v>14</v>
      </c>
      <c r="P81" s="24">
        <f>N81/M81</f>
        <v>0.33333333333333331</v>
      </c>
      <c r="Q81" s="59">
        <f>SUM(Q10:Q80)</f>
        <v>32</v>
      </c>
      <c r="R81" s="59">
        <f>SUM(R10:R80)</f>
        <v>6</v>
      </c>
      <c r="S81" s="23">
        <f>Q81-R81</f>
        <v>26</v>
      </c>
      <c r="T81" s="60">
        <f>R81/Q81</f>
        <v>0.1875</v>
      </c>
      <c r="U81" s="59">
        <f>SUM(U10:U80)</f>
        <v>13</v>
      </c>
      <c r="V81" s="59">
        <f>SUM(V10:V80)</f>
        <v>62</v>
      </c>
      <c r="W81" s="59">
        <f>SUM(W10:W80)</f>
        <v>1</v>
      </c>
      <c r="X81" s="62">
        <f>SUM(X10:X80)</f>
        <v>7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1</v>
      </c>
      <c r="G82" s="68">
        <f>E82-F82</f>
        <v>6</v>
      </c>
      <c r="H82" s="69">
        <f>F82/E82</f>
        <v>0.14285714285714285</v>
      </c>
      <c r="I82" s="68">
        <v>7</v>
      </c>
      <c r="J82" s="67">
        <v>6</v>
      </c>
      <c r="K82" s="70">
        <f>I82-J82</f>
        <v>1</v>
      </c>
      <c r="L82" s="71">
        <f>J82/I82</f>
        <v>0.8571428571428571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1</v>
      </c>
      <c r="S82" s="70">
        <f>Q82-R82</f>
        <v>2</v>
      </c>
      <c r="T82" s="71">
        <f>R82/Q82</f>
        <v>0.33333333333333331</v>
      </c>
      <c r="U82" s="72"/>
      <c r="V82" s="67"/>
      <c r="W82" s="67">
        <v>2</v>
      </c>
      <c r="X82" s="7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3</v>
      </c>
      <c r="G83" s="76">
        <f>E83-F83</f>
        <v>2</v>
      </c>
      <c r="H83" s="77">
        <f>F83/E83</f>
        <v>0.6</v>
      </c>
      <c r="I83" s="76">
        <v>15</v>
      </c>
      <c r="J83" s="75">
        <v>2</v>
      </c>
      <c r="K83" s="78">
        <f>I83-J83</f>
        <v>13</v>
      </c>
      <c r="L83" s="79">
        <f>J83/I83</f>
        <v>0.13333333333333333</v>
      </c>
      <c r="M83" s="76"/>
      <c r="N83" s="75"/>
      <c r="O83" s="78"/>
      <c r="P83" s="77"/>
      <c r="Q83" s="76"/>
      <c r="R83" s="75"/>
      <c r="S83" s="78"/>
      <c r="T83" s="79"/>
      <c r="U83" s="80"/>
      <c r="V83" s="75">
        <v>1</v>
      </c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>
        <v>2</v>
      </c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7</v>
      </c>
      <c r="G86" s="76">
        <f>E86-F86</f>
        <v>3</v>
      </c>
      <c r="H86" s="77">
        <f>F86/E86</f>
        <v>0.7</v>
      </c>
      <c r="I86" s="76">
        <v>20</v>
      </c>
      <c r="J86" s="75">
        <v>6</v>
      </c>
      <c r="K86" s="78">
        <f>I86-J86</f>
        <v>14</v>
      </c>
      <c r="L86" s="79">
        <f>J86/I86</f>
        <v>0.3</v>
      </c>
      <c r="M86" s="76"/>
      <c r="N86" s="75"/>
      <c r="O86" s="78"/>
      <c r="P86" s="77"/>
      <c r="Q86" s="76"/>
      <c r="R86" s="75"/>
      <c r="S86" s="78"/>
      <c r="T86" s="79"/>
      <c r="U86" s="80"/>
      <c r="V86" s="75">
        <v>1</v>
      </c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2</v>
      </c>
      <c r="G87" s="76">
        <f>E87-F87</f>
        <v>8</v>
      </c>
      <c r="H87" s="77">
        <f>F87/E87</f>
        <v>0.2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/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>
        <v>1</v>
      </c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/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>
        <v>2</v>
      </c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>
        <v>1</v>
      </c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1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7</v>
      </c>
      <c r="G98" s="76">
        <f>E98-F98</f>
        <v>3</v>
      </c>
      <c r="H98" s="77">
        <f>F98/E98</f>
        <v>0.7</v>
      </c>
      <c r="I98" s="76">
        <v>10</v>
      </c>
      <c r="J98" s="75">
        <v>9</v>
      </c>
      <c r="K98" s="78">
        <f>I98-J98</f>
        <v>1</v>
      </c>
      <c r="L98" s="79">
        <f>J98/I98</f>
        <v>0.9</v>
      </c>
      <c r="M98" s="76"/>
      <c r="N98" s="75"/>
      <c r="O98" s="78"/>
      <c r="P98" s="77"/>
      <c r="Q98" s="76"/>
      <c r="R98" s="75"/>
      <c r="S98" s="78"/>
      <c r="T98" s="79"/>
      <c r="U98" s="80">
        <v>1</v>
      </c>
      <c r="V98" s="75">
        <v>1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2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29</v>
      </c>
      <c r="G103" s="76">
        <f>E103-F103</f>
        <v>1</v>
      </c>
      <c r="H103" s="77">
        <f>F103/E103</f>
        <v>0.96666666666666667</v>
      </c>
      <c r="I103" s="76">
        <v>52</v>
      </c>
      <c r="J103" s="75">
        <v>45</v>
      </c>
      <c r="K103" s="78">
        <f>I103-J103</f>
        <v>7</v>
      </c>
      <c r="L103" s="79">
        <f>J103/I103</f>
        <v>0.86538461538461542</v>
      </c>
      <c r="M103" s="76"/>
      <c r="N103" s="75"/>
      <c r="O103" s="78"/>
      <c r="P103" s="77"/>
      <c r="Q103" s="76"/>
      <c r="R103" s="75"/>
      <c r="S103" s="78"/>
      <c r="T103" s="79"/>
      <c r="U103" s="80">
        <v>12</v>
      </c>
      <c r="V103" s="75">
        <v>18</v>
      </c>
      <c r="W103" s="75"/>
      <c r="X103" s="81"/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7</v>
      </c>
      <c r="V104" s="75">
        <v>3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13</v>
      </c>
      <c r="G106" s="76">
        <f>E106-F106</f>
        <v>17</v>
      </c>
      <c r="H106" s="77">
        <f>F106/E106</f>
        <v>0.43333333333333335</v>
      </c>
      <c r="I106" s="76">
        <v>27</v>
      </c>
      <c r="J106" s="75">
        <v>13</v>
      </c>
      <c r="K106" s="78">
        <f>I106-J106</f>
        <v>14</v>
      </c>
      <c r="L106" s="79">
        <f>J106/I106</f>
        <v>0.48148148148148145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2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9</v>
      </c>
      <c r="G107" s="76">
        <f>E107-F107</f>
        <v>5</v>
      </c>
      <c r="H107" s="77">
        <f>F107/E107</f>
        <v>0.6428571428571429</v>
      </c>
      <c r="I107" s="76">
        <v>28</v>
      </c>
      <c r="J107" s="75">
        <v>12</v>
      </c>
      <c r="K107" s="78">
        <f>I107-J107</f>
        <v>16</v>
      </c>
      <c r="L107" s="79">
        <f>J107/I107</f>
        <v>0.42857142857142855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>
        <v>1</v>
      </c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>
        <v>1</v>
      </c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>
        <v>1</v>
      </c>
      <c r="V111" s="75"/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>
        <v>1</v>
      </c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6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>
        <v>2</v>
      </c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1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8</v>
      </c>
      <c r="G126" s="76">
        <f>E126-F126</f>
        <v>6</v>
      </c>
      <c r="H126" s="77">
        <f>F126/E126</f>
        <v>0.5714285714285714</v>
      </c>
      <c r="I126" s="76">
        <v>14</v>
      </c>
      <c r="J126" s="75">
        <v>6</v>
      </c>
      <c r="K126" s="78">
        <f>I126-J126</f>
        <v>8</v>
      </c>
      <c r="L126" s="79">
        <f>J126/I126</f>
        <v>0.42857142857142855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9</v>
      </c>
      <c r="G127" s="76">
        <f>E127-F127</f>
        <v>15</v>
      </c>
      <c r="H127" s="77">
        <f>F127/E127</f>
        <v>0.375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>
        <v>2</v>
      </c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>
        <v>1</v>
      </c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/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>
        <v>1</v>
      </c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89</v>
      </c>
      <c r="G135" s="84">
        <f>E135-F135</f>
        <v>67</v>
      </c>
      <c r="H135" s="85">
        <f>F135/E135</f>
        <v>0.57051282051282048</v>
      </c>
      <c r="I135" s="84">
        <f>SUM(I82:I134)</f>
        <v>184</v>
      </c>
      <c r="J135" s="84">
        <f>SUM(J82:J134)</f>
        <v>99</v>
      </c>
      <c r="K135" s="86">
        <f>I135-J135</f>
        <v>85</v>
      </c>
      <c r="L135" s="87">
        <f>J135/I135</f>
        <v>0.53804347826086951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1</v>
      </c>
      <c r="S135" s="86">
        <f>Q135-R135</f>
        <v>2</v>
      </c>
      <c r="T135" s="87">
        <f>R135/Q135</f>
        <v>0.33333333333333331</v>
      </c>
      <c r="U135" s="83">
        <f>SUM(U82:U134)</f>
        <v>21</v>
      </c>
      <c r="V135" s="84">
        <f>SUM(V82:V134)</f>
        <v>51</v>
      </c>
      <c r="W135" s="84">
        <f>SUM(W82:W134)</f>
        <v>2</v>
      </c>
      <c r="X135" s="88">
        <f>SUM(X82:X134)</f>
        <v>0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9</v>
      </c>
      <c r="G136" s="92">
        <f>E136-F136</f>
        <v>6</v>
      </c>
      <c r="H136" s="93">
        <f>F136/E136</f>
        <v>0.6</v>
      </c>
      <c r="I136" s="92">
        <v>25</v>
      </c>
      <c r="J136" s="91">
        <v>10</v>
      </c>
      <c r="K136" s="94">
        <f>I136-J136</f>
        <v>15</v>
      </c>
      <c r="L136" s="95">
        <f>J136/I136</f>
        <v>0.4</v>
      </c>
      <c r="M136" s="92"/>
      <c r="N136" s="91"/>
      <c r="O136" s="94"/>
      <c r="P136" s="93"/>
      <c r="Q136" s="92"/>
      <c r="R136" s="91"/>
      <c r="S136" s="94"/>
      <c r="T136" s="95"/>
      <c r="U136" s="96">
        <v>1</v>
      </c>
      <c r="V136" s="97">
        <v>4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5</v>
      </c>
      <c r="G139" s="101">
        <f>E139-F139</f>
        <v>5</v>
      </c>
      <c r="H139" s="102">
        <f>F139/E139</f>
        <v>0.5</v>
      </c>
      <c r="I139" s="101">
        <v>20</v>
      </c>
      <c r="J139" s="97">
        <v>2</v>
      </c>
      <c r="K139" s="103">
        <f>I139-J139</f>
        <v>18</v>
      </c>
      <c r="L139" s="104">
        <f>J139/I139</f>
        <v>0.1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>
        <v>1</v>
      </c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6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6</v>
      </c>
      <c r="G145" s="101">
        <f>E145-F145</f>
        <v>4</v>
      </c>
      <c r="H145" s="102">
        <f>F145/E145</f>
        <v>0.6</v>
      </c>
      <c r="I145" s="101">
        <v>30</v>
      </c>
      <c r="J145" s="97">
        <v>19</v>
      </c>
      <c r="K145" s="103">
        <f>I145-J145</f>
        <v>11</v>
      </c>
      <c r="L145" s="104">
        <f>J145/I145</f>
        <v>0.6333333333333333</v>
      </c>
      <c r="M145" s="101"/>
      <c r="N145" s="97"/>
      <c r="O145" s="103"/>
      <c r="P145" s="102"/>
      <c r="Q145" s="101"/>
      <c r="R145" s="97"/>
      <c r="S145" s="103"/>
      <c r="T145" s="104"/>
      <c r="U145" s="96">
        <v>1</v>
      </c>
      <c r="V145" s="97">
        <v>3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7</v>
      </c>
      <c r="G146" s="101">
        <f>E146-F146</f>
        <v>3</v>
      </c>
      <c r="H146" s="102">
        <f>F146/E146</f>
        <v>0.7</v>
      </c>
      <c r="I146" s="101">
        <v>10</v>
      </c>
      <c r="J146" s="97">
        <v>7</v>
      </c>
      <c r="K146" s="103">
        <f>I146-J146</f>
        <v>3</v>
      </c>
      <c r="L146" s="104">
        <f>J146/I146</f>
        <v>0.7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4</v>
      </c>
      <c r="G155" s="101">
        <f>E155-F155</f>
        <v>2</v>
      </c>
      <c r="H155" s="102">
        <f>F155/E155</f>
        <v>0.66666666666666663</v>
      </c>
      <c r="I155" s="101">
        <v>13</v>
      </c>
      <c r="J155" s="97">
        <v>3</v>
      </c>
      <c r="K155" s="103">
        <f>I155-J155</f>
        <v>10</v>
      </c>
      <c r="L155" s="104">
        <f>J155/I155</f>
        <v>0.23076923076923078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/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10</v>
      </c>
      <c r="G156" s="101">
        <f>E156-F156</f>
        <v>0</v>
      </c>
      <c r="H156" s="102">
        <f>F156/E156</f>
        <v>1</v>
      </c>
      <c r="I156" s="101">
        <v>20</v>
      </c>
      <c r="J156" s="97">
        <v>5</v>
      </c>
      <c r="K156" s="103">
        <f>I156-J156</f>
        <v>15</v>
      </c>
      <c r="L156" s="104">
        <f>J156/I156</f>
        <v>0.25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>
        <v>3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/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4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/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>
        <v>2</v>
      </c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>
        <v>1</v>
      </c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4</v>
      </c>
      <c r="G168" s="101">
        <f>E168-F168</f>
        <v>6</v>
      </c>
      <c r="H168" s="102">
        <f>F168/E168</f>
        <v>0.4</v>
      </c>
      <c r="I168" s="101">
        <v>25</v>
      </c>
      <c r="J168" s="97">
        <v>3</v>
      </c>
      <c r="K168" s="103">
        <f>I168-J168</f>
        <v>22</v>
      </c>
      <c r="L168" s="104">
        <f>J168/I168</f>
        <v>0.12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>
        <v>1</v>
      </c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15</v>
      </c>
      <c r="G169" s="101">
        <f>E169-F169</f>
        <v>10</v>
      </c>
      <c r="H169" s="102">
        <f>F169/E169</f>
        <v>0.6</v>
      </c>
      <c r="I169" s="101">
        <v>52</v>
      </c>
      <c r="J169" s="97">
        <v>9</v>
      </c>
      <c r="K169" s="103">
        <f>I169-J169</f>
        <v>43</v>
      </c>
      <c r="L169" s="104">
        <f>J169/I169</f>
        <v>0.17307692307692307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12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7</v>
      </c>
      <c r="G170" s="101">
        <f>E170-F170</f>
        <v>3</v>
      </c>
      <c r="H170" s="102">
        <f>F170/E170</f>
        <v>0.7</v>
      </c>
      <c r="I170" s="101">
        <v>20</v>
      </c>
      <c r="J170" s="97">
        <v>6</v>
      </c>
      <c r="K170" s="103">
        <f>I170-J170</f>
        <v>14</v>
      </c>
      <c r="L170" s="104">
        <f>J170/I170</f>
        <v>0.3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1</v>
      </c>
      <c r="S170" s="103">
        <f>Q170-R170</f>
        <v>17</v>
      </c>
      <c r="T170" s="104">
        <f>R170/Q170</f>
        <v>5.5555555555555552E-2</v>
      </c>
      <c r="U170" s="96">
        <v>2</v>
      </c>
      <c r="V170" s="97"/>
      <c r="W170" s="97">
        <v>1</v>
      </c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1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11</v>
      </c>
      <c r="G174" s="101">
        <f>E174-F174</f>
        <v>9</v>
      </c>
      <c r="H174" s="102">
        <f>F174/E174</f>
        <v>0.55000000000000004</v>
      </c>
      <c r="I174" s="101">
        <v>30</v>
      </c>
      <c r="J174" s="97">
        <v>12</v>
      </c>
      <c r="K174" s="103">
        <f>I174-J174</f>
        <v>18</v>
      </c>
      <c r="L174" s="104">
        <f>J174/I174</f>
        <v>0.4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8</v>
      </c>
      <c r="W174" s="97"/>
      <c r="X174" s="98"/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9</v>
      </c>
      <c r="G177" s="101">
        <f>E177-F177</f>
        <v>3</v>
      </c>
      <c r="H177" s="102">
        <f>F177/E177</f>
        <v>0.75</v>
      </c>
      <c r="I177" s="101">
        <v>29</v>
      </c>
      <c r="J177" s="97">
        <v>20</v>
      </c>
      <c r="K177" s="103">
        <f>I177-J177</f>
        <v>9</v>
      </c>
      <c r="L177" s="104">
        <f>J177/I177</f>
        <v>0.68965517241379315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1</v>
      </c>
      <c r="S177" s="103">
        <f>Q177-R177</f>
        <v>1</v>
      </c>
      <c r="T177" s="102">
        <f>R177/Q177</f>
        <v>0.5</v>
      </c>
      <c r="U177" s="96">
        <v>1</v>
      </c>
      <c r="V177" s="97">
        <v>9</v>
      </c>
      <c r="W177" s="97">
        <v>2</v>
      </c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87</v>
      </c>
      <c r="G179" s="59">
        <f>E179-F179</f>
        <v>51</v>
      </c>
      <c r="H179" s="24">
        <f>F179/E179</f>
        <v>0.63043478260869568</v>
      </c>
      <c r="I179" s="59">
        <f>SUM(I136:I178)</f>
        <v>274</v>
      </c>
      <c r="J179" s="59">
        <f>SUM(J136:J178)</f>
        <v>96</v>
      </c>
      <c r="K179" s="23">
        <f>I179-J179</f>
        <v>178</v>
      </c>
      <c r="L179" s="60">
        <f>J179/I179</f>
        <v>0.35036496350364965</v>
      </c>
      <c r="M179" s="59">
        <f>SUM(M136:M178)</f>
        <v>11</v>
      </c>
      <c r="N179" s="59">
        <f>SUM(N136:N178)</f>
        <v>1</v>
      </c>
      <c r="O179" s="23">
        <f>M179-N179</f>
        <v>10</v>
      </c>
      <c r="P179" s="24">
        <f>N179/M179</f>
        <v>9.0909090909090912E-2</v>
      </c>
      <c r="Q179" s="59">
        <f>SUM(Q136:Q178)</f>
        <v>20</v>
      </c>
      <c r="R179" s="59">
        <f>SUM(R136:R178)</f>
        <v>2</v>
      </c>
      <c r="S179" s="23">
        <f>Q179-R179</f>
        <v>18</v>
      </c>
      <c r="T179" s="60">
        <f>R179/Q179</f>
        <v>0.1</v>
      </c>
      <c r="U179" s="58">
        <f>SUM(U136:U178)</f>
        <v>8</v>
      </c>
      <c r="V179" s="59">
        <f>SUM(V136:V178)</f>
        <v>56</v>
      </c>
      <c r="W179" s="59">
        <f>SUM(W136:W178)</f>
        <v>3</v>
      </c>
      <c r="X179" s="62">
        <f>SUM(X136:X178)</f>
        <v>0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14</v>
      </c>
      <c r="G180" s="110">
        <f>E180-F180</f>
        <v>16</v>
      </c>
      <c r="H180" s="111">
        <f>F180/E180</f>
        <v>0.46666666666666667</v>
      </c>
      <c r="I180" s="110">
        <v>40</v>
      </c>
      <c r="J180" s="109">
        <v>17</v>
      </c>
      <c r="K180" s="112">
        <f>I180-J180</f>
        <v>23</v>
      </c>
      <c r="L180" s="113">
        <f>J180/I180</f>
        <v>0.42499999999999999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169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10</v>
      </c>
      <c r="G184" s="114">
        <f>E184-F184</f>
        <v>3</v>
      </c>
      <c r="H184" s="117">
        <f>F184/E184</f>
        <v>0.76923076923076927</v>
      </c>
      <c r="I184" s="114">
        <v>20</v>
      </c>
      <c r="J184" s="115">
        <v>10</v>
      </c>
      <c r="K184" s="116">
        <f>I184-J184</f>
        <v>10</v>
      </c>
      <c r="L184" s="118">
        <f>J184/I184</f>
        <v>0.5</v>
      </c>
      <c r="M184" s="114"/>
      <c r="N184" s="115"/>
      <c r="O184" s="116"/>
      <c r="P184" s="117"/>
      <c r="Q184" s="114"/>
      <c r="R184" s="115"/>
      <c r="S184" s="116"/>
      <c r="T184" s="118"/>
      <c r="U184" s="115"/>
      <c r="V184" s="115">
        <v>3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0</v>
      </c>
      <c r="S185" s="116">
        <f>Q185-R185</f>
        <v>14</v>
      </c>
      <c r="T185" s="118">
        <f>R185/Q185</f>
        <v>0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/>
      <c r="V186" s="115">
        <v>1</v>
      </c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/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33</v>
      </c>
      <c r="G189" s="114">
        <f>E189-F189</f>
        <v>17</v>
      </c>
      <c r="H189" s="117">
        <f>F189/E189</f>
        <v>0.66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45</v>
      </c>
      <c r="G190" s="114">
        <f>E190-F190</f>
        <v>21</v>
      </c>
      <c r="H190" s="117">
        <f>F190/E190</f>
        <v>0.68181818181818177</v>
      </c>
      <c r="I190" s="114">
        <v>96</v>
      </c>
      <c r="J190" s="115">
        <v>87</v>
      </c>
      <c r="K190" s="116">
        <f>I190-J190</f>
        <v>9</v>
      </c>
      <c r="L190" s="118">
        <f>J190/I190</f>
        <v>0.90625</v>
      </c>
      <c r="M190" s="114">
        <v>14</v>
      </c>
      <c r="N190" s="115">
        <v>4</v>
      </c>
      <c r="O190" s="116">
        <f>M190-N190</f>
        <v>10</v>
      </c>
      <c r="P190" s="117">
        <f>N190/M190</f>
        <v>0.2857142857142857</v>
      </c>
      <c r="Q190" s="114"/>
      <c r="R190" s="115"/>
      <c r="S190" s="116"/>
      <c r="T190" s="118"/>
      <c r="U190" s="115"/>
      <c r="V190" s="115"/>
      <c r="W190" s="115"/>
      <c r="X190" s="119"/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>
        <v>6</v>
      </c>
      <c r="V191" s="115">
        <v>25</v>
      </c>
      <c r="W191" s="115"/>
      <c r="X191" s="119">
        <v>2</v>
      </c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>
        <v>2</v>
      </c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5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>
        <v>1</v>
      </c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>
        <v>1</v>
      </c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2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10</v>
      </c>
      <c r="G213" s="114">
        <f>E213-F213</f>
        <v>0</v>
      </c>
      <c r="H213" s="117">
        <f>F213/E213</f>
        <v>1</v>
      </c>
      <c r="I213" s="114">
        <v>10</v>
      </c>
      <c r="J213" s="115">
        <v>10</v>
      </c>
      <c r="K213" s="116">
        <f>I213-J213</f>
        <v>0</v>
      </c>
      <c r="L213" s="118">
        <f>J213/I213</f>
        <v>1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>
        <v>1</v>
      </c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0</v>
      </c>
      <c r="G215" s="114">
        <f>E215-F215</f>
        <v>1</v>
      </c>
      <c r="H215" s="117">
        <f>F215/E215</f>
        <v>0</v>
      </c>
      <c r="I215" s="114">
        <v>10</v>
      </c>
      <c r="J215" s="115">
        <v>7</v>
      </c>
      <c r="K215" s="116">
        <f>I215-J215</f>
        <v>3</v>
      </c>
      <c r="L215" s="118">
        <f>J215/I215</f>
        <v>0.7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>
        <v>2</v>
      </c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>
        <v>1</v>
      </c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4</v>
      </c>
      <c r="G223" s="114">
        <f>E223-F223</f>
        <v>6</v>
      </c>
      <c r="H223" s="117">
        <f>F223/E223</f>
        <v>0.4</v>
      </c>
      <c r="I223" s="114">
        <v>9</v>
      </c>
      <c r="J223" s="115">
        <v>8</v>
      </c>
      <c r="K223" s="116">
        <f>I223-J223</f>
        <v>1</v>
      </c>
      <c r="L223" s="118">
        <f>J223/I223</f>
        <v>0.88888888888888884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/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>
        <v>1</v>
      </c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1</v>
      </c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6</v>
      </c>
      <c r="G232" s="114">
        <f>E232-F232</f>
        <v>14</v>
      </c>
      <c r="H232" s="117">
        <f>F232/E232</f>
        <v>0.3</v>
      </c>
      <c r="I232" s="114">
        <v>60</v>
      </c>
      <c r="J232" s="115">
        <v>5</v>
      </c>
      <c r="K232" s="116">
        <f>I232-J232</f>
        <v>55</v>
      </c>
      <c r="L232" s="118">
        <f>J232/I232</f>
        <v>8.3333333333333329E-2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1</v>
      </c>
      <c r="G233" s="114">
        <f>E233-F233</f>
        <v>3</v>
      </c>
      <c r="H233" s="117">
        <f>F233/E233</f>
        <v>0.25</v>
      </c>
      <c r="I233" s="114">
        <v>14</v>
      </c>
      <c r="J233" s="115">
        <v>1</v>
      </c>
      <c r="K233" s="116">
        <f>I233-J233</f>
        <v>13</v>
      </c>
      <c r="L233" s="118">
        <f>J233/I233</f>
        <v>7.1428571428571425E-2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2</v>
      </c>
      <c r="K234" s="116">
        <f>I234-J234</f>
        <v>2</v>
      </c>
      <c r="L234" s="118">
        <f>J234/I234</f>
        <v>0.5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>
        <v>2</v>
      </c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123</v>
      </c>
      <c r="G240" s="59">
        <f>E240-F240</f>
        <v>83</v>
      </c>
      <c r="H240" s="24">
        <f>F240/E240</f>
        <v>0.59708737864077666</v>
      </c>
      <c r="I240" s="59">
        <f>SUM(I180:I239)</f>
        <v>263</v>
      </c>
      <c r="J240" s="59">
        <f>SUM(J180:J239)</f>
        <v>147</v>
      </c>
      <c r="K240" s="59">
        <f>I240-J240</f>
        <v>116</v>
      </c>
      <c r="L240" s="60">
        <f>J240/I240</f>
        <v>0.55893536121673004</v>
      </c>
      <c r="M240" s="59">
        <f>SUM(M180:M239)</f>
        <v>15</v>
      </c>
      <c r="N240" s="59">
        <f>SUM(N180:N239)</f>
        <v>4</v>
      </c>
      <c r="O240" s="59">
        <f>M240-N240</f>
        <v>11</v>
      </c>
      <c r="P240" s="24">
        <f>N240/M240</f>
        <v>0.26666666666666666</v>
      </c>
      <c r="Q240" s="59">
        <f>SUM(Q180:Q239)</f>
        <v>14</v>
      </c>
      <c r="R240" s="59">
        <f>SUM(R180:R239)</f>
        <v>0</v>
      </c>
      <c r="S240" s="59">
        <f>Q240-R240</f>
        <v>14</v>
      </c>
      <c r="T240" s="60">
        <f>R240/Q240</f>
        <v>0</v>
      </c>
      <c r="U240" s="59">
        <f>SUM(U180:U239)</f>
        <v>7</v>
      </c>
      <c r="V240" s="59">
        <f>SUM(V180:V239)</f>
        <v>216</v>
      </c>
      <c r="W240" s="59">
        <f>SUM(W180:W239)</f>
        <v>1</v>
      </c>
      <c r="X240" s="62">
        <f>SUM(X180:X239)</f>
        <v>2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1095</v>
      </c>
      <c r="F241" s="122">
        <f>F81+F135+F179+F240</f>
        <v>793</v>
      </c>
      <c r="G241" s="122">
        <f>G81+G135+G179+G240</f>
        <v>302</v>
      </c>
      <c r="H241" s="123">
        <f>F241/E241</f>
        <v>0.72420091324200908</v>
      </c>
      <c r="I241" s="122">
        <f>I81+I135+I179+I240</f>
        <v>1558</v>
      </c>
      <c r="J241" s="122">
        <f>J81+J135+J179+J240</f>
        <v>801</v>
      </c>
      <c r="K241" s="122">
        <f>K81+K135+K179+K240</f>
        <v>757</v>
      </c>
      <c r="L241" s="124">
        <f>J241/I241</f>
        <v>0.51412066752246466</v>
      </c>
      <c r="M241" s="122">
        <f>M81+M135+M179+M240</f>
        <v>49</v>
      </c>
      <c r="N241" s="122">
        <f>N81+N135+N179+N240</f>
        <v>13</v>
      </c>
      <c r="O241" s="122">
        <f>O81+O135+O179+O240</f>
        <v>36</v>
      </c>
      <c r="P241" s="123">
        <f>N241/M241</f>
        <v>0.26530612244897961</v>
      </c>
      <c r="Q241" s="122">
        <f>Q81+Q135+Q179+Q240</f>
        <v>69</v>
      </c>
      <c r="R241" s="122">
        <f>R81+R135+R179+R240</f>
        <v>9</v>
      </c>
      <c r="S241" s="122">
        <f>S81+S135+S179+S240</f>
        <v>60</v>
      </c>
      <c r="T241" s="124">
        <f>R241/Q241</f>
        <v>0.13043478260869565</v>
      </c>
      <c r="U241" s="121">
        <f>U81+U135+U179+U240</f>
        <v>49</v>
      </c>
      <c r="V241" s="122">
        <f>V81+V135+V179+V240</f>
        <v>385</v>
      </c>
      <c r="W241" s="122">
        <f>W81+W135+W179+W240</f>
        <v>7</v>
      </c>
      <c r="X241" s="125">
        <f>X81+X135+X179+X240</f>
        <v>9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488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595</v>
      </c>
      <c r="F253" s="131">
        <f>F81</f>
        <v>494</v>
      </c>
      <c r="G253" s="130">
        <f>G81</f>
        <v>101</v>
      </c>
      <c r="H253" s="132">
        <f>F253/E253</f>
        <v>0.83025210084033618</v>
      </c>
      <c r="I253" s="130">
        <f t="shared" ref="I253:O253" si="0">(I81)</f>
        <v>837</v>
      </c>
      <c r="J253" s="131">
        <f t="shared" si="0"/>
        <v>459</v>
      </c>
      <c r="K253" s="130">
        <f t="shared" si="0"/>
        <v>378</v>
      </c>
      <c r="L253" s="132">
        <f t="shared" si="0"/>
        <v>0.54838709677419351</v>
      </c>
      <c r="M253" s="130">
        <f t="shared" si="0"/>
        <v>21</v>
      </c>
      <c r="N253" s="131">
        <f t="shared" si="0"/>
        <v>7</v>
      </c>
      <c r="O253" s="130">
        <f t="shared" si="0"/>
        <v>14</v>
      </c>
      <c r="P253" s="132">
        <f t="shared" ref="P253:X253" si="1">P81</f>
        <v>0.33333333333333331</v>
      </c>
      <c r="Q253" s="130">
        <f t="shared" si="1"/>
        <v>32</v>
      </c>
      <c r="R253" s="131">
        <f t="shared" si="1"/>
        <v>6</v>
      </c>
      <c r="S253" s="130">
        <f t="shared" si="1"/>
        <v>26</v>
      </c>
      <c r="T253" s="132">
        <f t="shared" si="1"/>
        <v>0.1875</v>
      </c>
      <c r="U253" s="133">
        <f t="shared" si="1"/>
        <v>13</v>
      </c>
      <c r="V253" s="133">
        <f t="shared" si="1"/>
        <v>62</v>
      </c>
      <c r="W253" s="133">
        <f t="shared" si="1"/>
        <v>1</v>
      </c>
      <c r="X253" s="134">
        <f t="shared" si="1"/>
        <v>7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89</v>
      </c>
      <c r="G254" s="135">
        <f>G135</f>
        <v>67</v>
      </c>
      <c r="H254" s="137">
        <f>F254/E254</f>
        <v>0.57051282051282048</v>
      </c>
      <c r="I254" s="135">
        <f>I135</f>
        <v>184</v>
      </c>
      <c r="J254" s="136">
        <f>J135</f>
        <v>99</v>
      </c>
      <c r="K254" s="135">
        <f>K135</f>
        <v>85</v>
      </c>
      <c r="L254" s="137">
        <f>L135</f>
        <v>0.53804347826086951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1</v>
      </c>
      <c r="S254" s="135">
        <f t="shared" si="2"/>
        <v>2</v>
      </c>
      <c r="T254" s="137">
        <f t="shared" si="2"/>
        <v>0.33333333333333331</v>
      </c>
      <c r="U254" s="136">
        <f t="shared" si="2"/>
        <v>21</v>
      </c>
      <c r="V254" s="136">
        <f t="shared" si="2"/>
        <v>51</v>
      </c>
      <c r="W254" s="136">
        <f t="shared" si="2"/>
        <v>2</v>
      </c>
      <c r="X254" s="138">
        <f t="shared" si="2"/>
        <v>0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87</v>
      </c>
      <c r="G255" s="139">
        <f t="shared" si="3"/>
        <v>51</v>
      </c>
      <c r="H255" s="141">
        <f t="shared" si="3"/>
        <v>0.63043478260869568</v>
      </c>
      <c r="I255" s="139">
        <f t="shared" si="3"/>
        <v>274</v>
      </c>
      <c r="J255" s="140">
        <f t="shared" si="3"/>
        <v>96</v>
      </c>
      <c r="K255" s="139">
        <f t="shared" si="3"/>
        <v>178</v>
      </c>
      <c r="L255" s="141">
        <f t="shared" si="3"/>
        <v>0.35036496350364965</v>
      </c>
      <c r="M255" s="139">
        <f t="shared" si="3"/>
        <v>11</v>
      </c>
      <c r="N255" s="140">
        <f t="shared" si="3"/>
        <v>1</v>
      </c>
      <c r="O255" s="139">
        <f t="shared" si="3"/>
        <v>10</v>
      </c>
      <c r="P255" s="141">
        <f t="shared" si="3"/>
        <v>9.0909090909090912E-2</v>
      </c>
      <c r="Q255" s="139">
        <f t="shared" si="3"/>
        <v>20</v>
      </c>
      <c r="R255" s="140">
        <f t="shared" si="3"/>
        <v>2</v>
      </c>
      <c r="S255" s="139">
        <f t="shared" si="3"/>
        <v>18</v>
      </c>
      <c r="T255" s="141">
        <f t="shared" si="3"/>
        <v>0.1</v>
      </c>
      <c r="U255" s="142">
        <f t="shared" si="3"/>
        <v>8</v>
      </c>
      <c r="V255" s="142">
        <f t="shared" si="3"/>
        <v>56</v>
      </c>
      <c r="W255" s="142">
        <f t="shared" si="3"/>
        <v>3</v>
      </c>
      <c r="X255" s="143">
        <f t="shared" si="3"/>
        <v>0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123</v>
      </c>
      <c r="G256" s="144">
        <f t="shared" si="4"/>
        <v>83</v>
      </c>
      <c r="H256" s="146">
        <f t="shared" si="4"/>
        <v>0.59708737864077666</v>
      </c>
      <c r="I256" s="144">
        <f t="shared" si="4"/>
        <v>263</v>
      </c>
      <c r="J256" s="145">
        <f t="shared" si="4"/>
        <v>147</v>
      </c>
      <c r="K256" s="144">
        <f t="shared" si="4"/>
        <v>116</v>
      </c>
      <c r="L256" s="146">
        <f t="shared" si="4"/>
        <v>0.55893536121673004</v>
      </c>
      <c r="M256" s="144">
        <f t="shared" si="4"/>
        <v>15</v>
      </c>
      <c r="N256" s="145">
        <f t="shared" si="4"/>
        <v>4</v>
      </c>
      <c r="O256" s="144">
        <f t="shared" si="4"/>
        <v>11</v>
      </c>
      <c r="P256" s="146">
        <f t="shared" si="4"/>
        <v>0.26666666666666666</v>
      </c>
      <c r="Q256" s="144">
        <f t="shared" si="4"/>
        <v>14</v>
      </c>
      <c r="R256" s="145">
        <f t="shared" si="4"/>
        <v>0</v>
      </c>
      <c r="S256" s="144">
        <f t="shared" si="4"/>
        <v>14</v>
      </c>
      <c r="T256" s="146">
        <f t="shared" si="4"/>
        <v>0</v>
      </c>
      <c r="U256" s="145">
        <f t="shared" si="4"/>
        <v>7</v>
      </c>
      <c r="V256" s="145">
        <f t="shared" si="4"/>
        <v>216</v>
      </c>
      <c r="W256" s="145">
        <f t="shared" si="4"/>
        <v>1</v>
      </c>
      <c r="X256" s="147">
        <f t="shared" si="4"/>
        <v>2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1095</v>
      </c>
      <c r="F257" s="148">
        <f t="shared" si="5"/>
        <v>793</v>
      </c>
      <c r="G257" s="148">
        <f t="shared" si="5"/>
        <v>302</v>
      </c>
      <c r="H257" s="149">
        <f t="shared" si="5"/>
        <v>0.72420091324200908</v>
      </c>
      <c r="I257" s="148">
        <f t="shared" si="5"/>
        <v>1558</v>
      </c>
      <c r="J257" s="148">
        <f t="shared" si="5"/>
        <v>801</v>
      </c>
      <c r="K257" s="148">
        <f t="shared" si="5"/>
        <v>757</v>
      </c>
      <c r="L257" s="149">
        <f t="shared" si="5"/>
        <v>0.51412066752246466</v>
      </c>
      <c r="M257" s="148">
        <f t="shared" si="5"/>
        <v>49</v>
      </c>
      <c r="N257" s="148">
        <f t="shared" si="5"/>
        <v>13</v>
      </c>
      <c r="O257" s="148">
        <f t="shared" si="5"/>
        <v>36</v>
      </c>
      <c r="P257" s="149">
        <f t="shared" si="5"/>
        <v>0.26530612244897961</v>
      </c>
      <c r="Q257" s="148">
        <f t="shared" si="5"/>
        <v>69</v>
      </c>
      <c r="R257" s="148">
        <f t="shared" si="5"/>
        <v>9</v>
      </c>
      <c r="S257" s="148">
        <f t="shared" si="5"/>
        <v>60</v>
      </c>
      <c r="T257" s="149">
        <f t="shared" si="5"/>
        <v>0.13043478260869565</v>
      </c>
      <c r="U257" s="148">
        <f t="shared" si="5"/>
        <v>49</v>
      </c>
      <c r="V257" s="148">
        <f t="shared" si="5"/>
        <v>385</v>
      </c>
      <c r="W257" s="148">
        <f t="shared" si="5"/>
        <v>7</v>
      </c>
      <c r="X257" s="150">
        <f t="shared" si="5"/>
        <v>9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616</v>
      </c>
      <c r="F265" s="131">
        <f t="shared" si="6"/>
        <v>501</v>
      </c>
      <c r="G265" s="130">
        <f t="shared" si="6"/>
        <v>115</v>
      </c>
      <c r="H265" s="132">
        <f>F265/E265</f>
        <v>0.81331168831168832</v>
      </c>
      <c r="I265" s="130">
        <f t="shared" ref="I265:K269" si="7">I253+Q253</f>
        <v>869</v>
      </c>
      <c r="J265" s="131">
        <f t="shared" si="7"/>
        <v>465</v>
      </c>
      <c r="K265" s="130">
        <f t="shared" si="7"/>
        <v>404</v>
      </c>
      <c r="L265" s="151">
        <f>J265/I265</f>
        <v>0.53509781357882624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90</v>
      </c>
      <c r="G266" s="152">
        <f t="shared" si="6"/>
        <v>68</v>
      </c>
      <c r="H266" s="154">
        <f>F266/E266</f>
        <v>0.569620253164557</v>
      </c>
      <c r="I266" s="152">
        <f t="shared" si="7"/>
        <v>187</v>
      </c>
      <c r="J266" s="153">
        <f t="shared" si="7"/>
        <v>100</v>
      </c>
      <c r="K266" s="152">
        <f t="shared" si="7"/>
        <v>87</v>
      </c>
      <c r="L266" s="155">
        <f>J266/I266</f>
        <v>0.53475935828877008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88</v>
      </c>
      <c r="G267" s="139">
        <f t="shared" si="6"/>
        <v>61</v>
      </c>
      <c r="H267" s="141">
        <f>F267/E267</f>
        <v>0.59060402684563762</v>
      </c>
      <c r="I267" s="139">
        <f t="shared" si="7"/>
        <v>294</v>
      </c>
      <c r="J267" s="140">
        <f t="shared" si="7"/>
        <v>98</v>
      </c>
      <c r="K267" s="139">
        <f t="shared" si="7"/>
        <v>196</v>
      </c>
      <c r="L267" s="156">
        <f>J267/I267</f>
        <v>0.33333333333333331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127</v>
      </c>
      <c r="G268" s="144">
        <f t="shared" si="6"/>
        <v>94</v>
      </c>
      <c r="H268" s="146">
        <f>F268/E268</f>
        <v>0.57466063348416285</v>
      </c>
      <c r="I268" s="144">
        <f t="shared" si="7"/>
        <v>277</v>
      </c>
      <c r="J268" s="145">
        <f t="shared" si="7"/>
        <v>147</v>
      </c>
      <c r="K268" s="144">
        <f t="shared" si="7"/>
        <v>130</v>
      </c>
      <c r="L268" s="157">
        <f>J268/I268</f>
        <v>0.53068592057761732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1144</v>
      </c>
      <c r="F269" s="148">
        <f t="shared" si="6"/>
        <v>806</v>
      </c>
      <c r="G269" s="158">
        <f t="shared" si="6"/>
        <v>338</v>
      </c>
      <c r="H269" s="159">
        <f>F269/E269</f>
        <v>0.70454545454545459</v>
      </c>
      <c r="I269" s="158">
        <f t="shared" si="7"/>
        <v>1627</v>
      </c>
      <c r="J269" s="148">
        <f t="shared" si="7"/>
        <v>810</v>
      </c>
      <c r="K269" s="158">
        <f t="shared" si="7"/>
        <v>817</v>
      </c>
      <c r="L269" s="160">
        <f>J269/I269</f>
        <v>0.49784880147510757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44060</v>
      </c>
      <c r="F275" s="163">
        <v>44061</v>
      </c>
      <c r="G275" s="163">
        <v>44062</v>
      </c>
      <c r="H275" s="163">
        <v>44063</v>
      </c>
      <c r="I275" s="163">
        <v>44064</v>
      </c>
      <c r="J275" s="163">
        <v>44065</v>
      </c>
      <c r="K275" s="163">
        <v>44066</v>
      </c>
      <c r="L275" s="163">
        <v>44067</v>
      </c>
      <c r="M275" s="163">
        <v>44068</v>
      </c>
      <c r="N275" s="163">
        <v>44069</v>
      </c>
      <c r="O275" s="163">
        <v>44070</v>
      </c>
      <c r="P275" s="163">
        <v>44071</v>
      </c>
      <c r="Q275" s="163">
        <v>44072</v>
      </c>
      <c r="R275" s="163">
        <v>44073</v>
      </c>
      <c r="S275" s="163">
        <v>44074</v>
      </c>
      <c r="T275" s="163">
        <v>44075</v>
      </c>
      <c r="U275" s="163">
        <v>44076</v>
      </c>
      <c r="V275" s="163">
        <v>44077</v>
      </c>
      <c r="W275" s="163">
        <v>44078</v>
      </c>
      <c r="X275" s="163">
        <v>44079</v>
      </c>
      <c r="Y275" s="163">
        <v>44080</v>
      </c>
      <c r="Z275" s="163">
        <v>44081</v>
      </c>
      <c r="AA275" s="163">
        <v>44082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0.85</v>
      </c>
      <c r="F276" s="165">
        <v>0.85</v>
      </c>
      <c r="G276" s="165">
        <v>0.86</v>
      </c>
      <c r="H276" s="165">
        <v>0.86</v>
      </c>
      <c r="I276" s="165">
        <v>0.85</v>
      </c>
      <c r="J276" s="165">
        <v>0.85</v>
      </c>
      <c r="K276" s="165">
        <v>0.84</v>
      </c>
      <c r="L276" s="165">
        <v>0.84</v>
      </c>
      <c r="M276" s="165">
        <v>0.84</v>
      </c>
      <c r="N276" s="165">
        <v>0.83</v>
      </c>
      <c r="O276" s="165">
        <v>0.83</v>
      </c>
      <c r="P276" s="165">
        <v>0.83</v>
      </c>
      <c r="Q276" s="165">
        <v>0.83</v>
      </c>
      <c r="R276" s="165">
        <v>0.84</v>
      </c>
      <c r="S276" s="165">
        <v>0.83</v>
      </c>
      <c r="T276" s="165">
        <v>0.82</v>
      </c>
      <c r="U276" s="165">
        <v>0.82</v>
      </c>
      <c r="V276" s="165">
        <v>0.82</v>
      </c>
      <c r="W276" s="165">
        <v>0.82</v>
      </c>
      <c r="X276" s="165">
        <v>0.82</v>
      </c>
      <c r="Y276" s="165">
        <v>0.82</v>
      </c>
      <c r="Z276" s="165">
        <v>0.82</v>
      </c>
      <c r="AA276" s="165">
        <v>0.83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0.57999999999999996</v>
      </c>
      <c r="F277" s="167">
        <v>0.57999999999999996</v>
      </c>
      <c r="G277" s="167">
        <v>0.56999999999999995</v>
      </c>
      <c r="H277" s="167">
        <v>0.56000000000000005</v>
      </c>
      <c r="I277" s="167">
        <v>0.56000000000000005</v>
      </c>
      <c r="J277" s="167">
        <v>0.55000000000000004</v>
      </c>
      <c r="K277" s="167">
        <v>0.54</v>
      </c>
      <c r="L277" s="167">
        <v>0.53</v>
      </c>
      <c r="M277" s="167">
        <v>0.52</v>
      </c>
      <c r="N277" s="167">
        <v>0.52</v>
      </c>
      <c r="O277" s="167">
        <v>0.52</v>
      </c>
      <c r="P277" s="167">
        <v>0.52</v>
      </c>
      <c r="Q277" s="167">
        <v>0.53</v>
      </c>
      <c r="R277" s="167">
        <v>0.53</v>
      </c>
      <c r="S277" s="167">
        <v>0.54</v>
      </c>
      <c r="T277" s="167">
        <v>0.55000000000000004</v>
      </c>
      <c r="U277" s="167">
        <v>0.56000000000000005</v>
      </c>
      <c r="V277" s="167">
        <v>0.56000000000000005</v>
      </c>
      <c r="W277" s="167">
        <v>0.56000000000000005</v>
      </c>
      <c r="X277" s="167">
        <v>0.56000000000000005</v>
      </c>
      <c r="Y277" s="167">
        <v>0.56000000000000005</v>
      </c>
      <c r="Z277" s="167">
        <v>0.56000000000000005</v>
      </c>
      <c r="AA277" s="167">
        <v>0.56000000000000005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0.32</v>
      </c>
      <c r="F278" s="167">
        <v>0.33</v>
      </c>
      <c r="G278" s="167">
        <v>0.33</v>
      </c>
      <c r="H278" s="167">
        <v>0.35</v>
      </c>
      <c r="I278" s="167">
        <v>0.37</v>
      </c>
      <c r="J278" s="167">
        <v>0.37</v>
      </c>
      <c r="K278" s="167">
        <v>0.37</v>
      </c>
      <c r="L278" s="167">
        <v>0.37</v>
      </c>
      <c r="M278" s="167">
        <v>0.39</v>
      </c>
      <c r="N278" s="167">
        <v>0.41</v>
      </c>
      <c r="O278" s="167">
        <v>0.4</v>
      </c>
      <c r="P278" s="167">
        <v>0.4</v>
      </c>
      <c r="Q278" s="167">
        <v>0.4</v>
      </c>
      <c r="R278" s="167">
        <v>0.4</v>
      </c>
      <c r="S278" s="167">
        <v>0.4</v>
      </c>
      <c r="T278" s="167">
        <v>0.39</v>
      </c>
      <c r="U278" s="167">
        <v>0.39</v>
      </c>
      <c r="V278" s="167">
        <v>0.39</v>
      </c>
      <c r="W278" s="167">
        <v>0.4</v>
      </c>
      <c r="X278" s="167">
        <v>0.42</v>
      </c>
      <c r="Y278" s="167">
        <v>0.42</v>
      </c>
      <c r="Z278" s="167">
        <v>0.41</v>
      </c>
      <c r="AA278" s="167">
        <v>0.41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0.22</v>
      </c>
      <c r="F279" s="169">
        <v>0.22</v>
      </c>
      <c r="G279" s="169">
        <v>0.22</v>
      </c>
      <c r="H279" s="169">
        <v>0.22</v>
      </c>
      <c r="I279" s="169">
        <v>0.24</v>
      </c>
      <c r="J279" s="169">
        <v>0.25</v>
      </c>
      <c r="K279" s="169">
        <v>0.25</v>
      </c>
      <c r="L279" s="169">
        <v>0.24</v>
      </c>
      <c r="M279" s="169">
        <v>0.23</v>
      </c>
      <c r="N279" s="169">
        <v>0.23</v>
      </c>
      <c r="O279" s="169">
        <v>0.24</v>
      </c>
      <c r="P279" s="169">
        <v>0.23</v>
      </c>
      <c r="Q279" s="169">
        <v>0.23</v>
      </c>
      <c r="R279" s="169">
        <v>0.21</v>
      </c>
      <c r="S279" s="169">
        <v>0.22</v>
      </c>
      <c r="T279" s="169">
        <v>0.24</v>
      </c>
      <c r="U279" s="169">
        <v>0.24</v>
      </c>
      <c r="V279" s="169">
        <v>0.22</v>
      </c>
      <c r="W279" s="169">
        <v>0.21</v>
      </c>
      <c r="X279" s="169">
        <v>0.21</v>
      </c>
      <c r="Y279" s="169">
        <v>0.22</v>
      </c>
      <c r="Z279" s="169">
        <v>0.21</v>
      </c>
      <c r="AA279" s="169">
        <v>0.56000000000000005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0.54</v>
      </c>
      <c r="F280" s="171">
        <v>0.53</v>
      </c>
      <c r="G280" s="171">
        <v>0.51</v>
      </c>
      <c r="H280" s="171">
        <v>0.51</v>
      </c>
      <c r="I280" s="171">
        <v>0.52</v>
      </c>
      <c r="J280" s="171">
        <v>0.53</v>
      </c>
      <c r="K280" s="171">
        <v>0.55000000000000004</v>
      </c>
      <c r="L280" s="171">
        <v>0.56000000000000005</v>
      </c>
      <c r="M280" s="171">
        <v>0.57999999999999996</v>
      </c>
      <c r="N280" s="171">
        <v>0.59</v>
      </c>
      <c r="O280" s="171">
        <v>0.6</v>
      </c>
      <c r="P280" s="171">
        <v>0.6</v>
      </c>
      <c r="Q280" s="171">
        <v>0.6</v>
      </c>
      <c r="R280" s="171">
        <v>0.6</v>
      </c>
      <c r="S280" s="171">
        <v>0.6</v>
      </c>
      <c r="T280" s="171">
        <v>0.6</v>
      </c>
      <c r="U280" s="171">
        <v>0.61</v>
      </c>
      <c r="V280" s="171">
        <v>0.6</v>
      </c>
      <c r="W280" s="171">
        <v>0.59</v>
      </c>
      <c r="X280" s="171">
        <v>0.57999999999999996</v>
      </c>
      <c r="Y280" s="171">
        <v>0.56999999999999995</v>
      </c>
      <c r="Z280" s="171">
        <v>0.56999999999999995</v>
      </c>
      <c r="AA280" s="171">
        <v>0.56000000000000005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0.47</v>
      </c>
      <c r="F281" s="171">
        <v>0.46</v>
      </c>
      <c r="G281" s="171">
        <v>0.45</v>
      </c>
      <c r="H281" s="171">
        <v>0.44</v>
      </c>
      <c r="I281" s="171">
        <v>0.43</v>
      </c>
      <c r="J281" s="171">
        <v>0.43</v>
      </c>
      <c r="K281" s="171">
        <v>0.43</v>
      </c>
      <c r="L281" s="171">
        <v>0.43</v>
      </c>
      <c r="M281" s="171">
        <v>0.43</v>
      </c>
      <c r="N281" s="171">
        <v>0.44</v>
      </c>
      <c r="O281" s="171">
        <v>0.44</v>
      </c>
      <c r="P281" s="171">
        <v>0.45</v>
      </c>
      <c r="Q281" s="171">
        <v>0.45</v>
      </c>
      <c r="R281" s="171">
        <v>0.46</v>
      </c>
      <c r="S281" s="171">
        <v>0.47</v>
      </c>
      <c r="T281" s="171">
        <v>0.49</v>
      </c>
      <c r="U281" s="171">
        <v>0.49</v>
      </c>
      <c r="V281" s="171">
        <v>0.5</v>
      </c>
      <c r="W281" s="171">
        <v>0.5</v>
      </c>
      <c r="X281" s="171">
        <v>0.51</v>
      </c>
      <c r="Y281" s="171">
        <v>0.52</v>
      </c>
      <c r="Z281" s="171">
        <v>0.52</v>
      </c>
      <c r="AA281" s="171">
        <v>0.52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0.36</v>
      </c>
      <c r="F282" s="171">
        <v>0.28999999999999998</v>
      </c>
      <c r="G282" s="171">
        <v>0.28999999999999998</v>
      </c>
      <c r="H282" s="171">
        <v>0.28999999999999998</v>
      </c>
      <c r="I282" s="171">
        <v>0.28999999999999998</v>
      </c>
      <c r="J282" s="171">
        <v>0.28999999999999998</v>
      </c>
      <c r="K282" s="171">
        <v>0.36</v>
      </c>
      <c r="L282" s="171">
        <v>0.43</v>
      </c>
      <c r="M282" s="171">
        <v>0.5</v>
      </c>
      <c r="N282" s="171">
        <v>0.5</v>
      </c>
      <c r="O282" s="171">
        <v>0.5</v>
      </c>
      <c r="P282" s="171">
        <v>0.43</v>
      </c>
      <c r="Q282" s="171">
        <v>0.36</v>
      </c>
      <c r="R282" s="171">
        <v>0.28999999999999998</v>
      </c>
      <c r="S282" s="171">
        <v>0.28999999999999998</v>
      </c>
      <c r="T282" s="171">
        <v>0.28999999999999998</v>
      </c>
      <c r="U282" s="171">
        <v>0.28999999999999998</v>
      </c>
      <c r="V282" s="171">
        <v>0.28999999999999998</v>
      </c>
      <c r="W282" s="171">
        <v>0.36</v>
      </c>
      <c r="X282" s="171">
        <v>0.43</v>
      </c>
      <c r="Y282" s="171">
        <v>0.5</v>
      </c>
      <c r="Z282" s="171">
        <v>0.5</v>
      </c>
      <c r="AA282" s="171">
        <v>0.5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0.45</v>
      </c>
      <c r="F283" s="171">
        <v>0.45</v>
      </c>
      <c r="G283" s="171">
        <v>0.4</v>
      </c>
      <c r="H283" s="171">
        <v>0.38</v>
      </c>
      <c r="I283" s="171">
        <v>0.4</v>
      </c>
      <c r="J283" s="171">
        <v>0.4</v>
      </c>
      <c r="K283" s="171">
        <v>0.45</v>
      </c>
      <c r="L283" s="171">
        <v>0.5</v>
      </c>
      <c r="M283" s="171">
        <v>0.45</v>
      </c>
      <c r="N283" s="171">
        <v>0.43</v>
      </c>
      <c r="O283" s="171">
        <v>0.38</v>
      </c>
      <c r="P283" s="171">
        <v>0.28999999999999998</v>
      </c>
      <c r="Q283" s="171">
        <v>0.19</v>
      </c>
      <c r="R283" s="171">
        <v>0.14000000000000001</v>
      </c>
      <c r="S283" s="171">
        <v>0.05</v>
      </c>
      <c r="T283" s="171">
        <v>0.05</v>
      </c>
      <c r="U283" s="171">
        <v>0.05</v>
      </c>
      <c r="V283" s="171">
        <v>0.05</v>
      </c>
      <c r="W283" s="171">
        <v>0.14000000000000001</v>
      </c>
      <c r="X283" s="171">
        <v>0.24</v>
      </c>
      <c r="Y283" s="171">
        <v>0.33</v>
      </c>
      <c r="Z283" s="171">
        <v>0.48</v>
      </c>
      <c r="AA283" s="171">
        <v>0.52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0.64</v>
      </c>
      <c r="F284" s="173">
        <v>0.64</v>
      </c>
      <c r="G284" s="173">
        <v>0.63</v>
      </c>
      <c r="H284" s="173">
        <v>0.63</v>
      </c>
      <c r="I284" s="173">
        <v>0.62</v>
      </c>
      <c r="J284" s="173">
        <v>0.61</v>
      </c>
      <c r="K284" s="173">
        <v>0.6</v>
      </c>
      <c r="L284" s="173">
        <v>0.59</v>
      </c>
      <c r="M284" s="173">
        <v>0.59</v>
      </c>
      <c r="N284" s="173">
        <v>0.57999999999999996</v>
      </c>
      <c r="O284" s="173">
        <v>0.57999999999999996</v>
      </c>
      <c r="P284" s="173">
        <v>0.56999999999999995</v>
      </c>
      <c r="Q284" s="173">
        <v>0.56999999999999995</v>
      </c>
      <c r="R284" s="173">
        <v>0.56999999999999995</v>
      </c>
      <c r="S284" s="173">
        <v>0.56999999999999995</v>
      </c>
      <c r="T284" s="173">
        <v>0.57999999999999996</v>
      </c>
      <c r="U284" s="173">
        <v>0.6</v>
      </c>
      <c r="V284" s="173">
        <v>0.61</v>
      </c>
      <c r="W284" s="173">
        <v>0.62</v>
      </c>
      <c r="X284" s="173">
        <v>0.62</v>
      </c>
      <c r="Y284" s="173">
        <v>0.62</v>
      </c>
      <c r="Z284" s="173">
        <v>0.63</v>
      </c>
      <c r="AA284" s="173">
        <v>0.63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0.34</v>
      </c>
      <c r="F285" s="175">
        <v>0.33</v>
      </c>
      <c r="G285" s="175">
        <v>0.33</v>
      </c>
      <c r="H285" s="175">
        <v>0.33</v>
      </c>
      <c r="I285" s="175">
        <v>0.32</v>
      </c>
      <c r="J285" s="175">
        <v>0.32</v>
      </c>
      <c r="K285" s="175">
        <v>0.31</v>
      </c>
      <c r="L285" s="175">
        <v>0.28999999999999998</v>
      </c>
      <c r="M285" s="175">
        <v>0.28000000000000003</v>
      </c>
      <c r="N285" s="175">
        <v>0.28000000000000003</v>
      </c>
      <c r="O285" s="175">
        <v>0.28000000000000003</v>
      </c>
      <c r="P285" s="175">
        <v>0.27</v>
      </c>
      <c r="Q285" s="175">
        <v>0.27</v>
      </c>
      <c r="R285" s="175">
        <v>0.27</v>
      </c>
      <c r="S285" s="175">
        <v>0.28000000000000003</v>
      </c>
      <c r="T285" s="175">
        <v>0.28000000000000003</v>
      </c>
      <c r="U285" s="175">
        <v>0.28000000000000003</v>
      </c>
      <c r="V285" s="175">
        <v>0.28000000000000003</v>
      </c>
      <c r="W285" s="175">
        <v>0.28999999999999998</v>
      </c>
      <c r="X285" s="175">
        <v>0.28999999999999998</v>
      </c>
      <c r="Y285" s="175">
        <v>0.3</v>
      </c>
      <c r="Z285" s="175">
        <v>0.3</v>
      </c>
      <c r="AA285" s="175">
        <v>0.31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0.44</v>
      </c>
      <c r="F286" s="175">
        <v>0.38</v>
      </c>
      <c r="G286" s="175">
        <v>0.32</v>
      </c>
      <c r="H286" s="175">
        <v>0.26</v>
      </c>
      <c r="I286" s="175">
        <v>0.19</v>
      </c>
      <c r="J286" s="175">
        <v>0.12</v>
      </c>
      <c r="K286" s="175">
        <v>0.08</v>
      </c>
      <c r="L286" s="175">
        <v>0.08</v>
      </c>
      <c r="M286" s="175">
        <v>0.1</v>
      </c>
      <c r="N286" s="175">
        <v>0.13</v>
      </c>
      <c r="O286" s="175">
        <v>0.13</v>
      </c>
      <c r="P286" s="175">
        <v>0.17</v>
      </c>
      <c r="Q286" s="175">
        <v>0.18</v>
      </c>
      <c r="R286" s="175">
        <v>0.19</v>
      </c>
      <c r="S286" s="175">
        <v>0.19</v>
      </c>
      <c r="T286" s="175">
        <v>0.18</v>
      </c>
      <c r="U286" s="175">
        <v>0.17</v>
      </c>
      <c r="V286" s="175">
        <v>0.18</v>
      </c>
      <c r="W286" s="175">
        <v>0.16</v>
      </c>
      <c r="X286" s="175">
        <v>0.16</v>
      </c>
      <c r="Y286" s="175">
        <v>0.16</v>
      </c>
      <c r="Z286" s="175">
        <v>0.16</v>
      </c>
      <c r="AA286" s="175">
        <v>0.14000000000000001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0.28000000000000003</v>
      </c>
      <c r="F287" s="177">
        <v>0.28999999999999998</v>
      </c>
      <c r="G287" s="177">
        <v>0.28999999999999998</v>
      </c>
      <c r="H287" s="177">
        <v>0.28999999999999998</v>
      </c>
      <c r="I287" s="177">
        <v>0.27</v>
      </c>
      <c r="J287" s="177">
        <v>0.25</v>
      </c>
      <c r="K287" s="177">
        <v>0.2</v>
      </c>
      <c r="L287" s="177">
        <v>0.14000000000000001</v>
      </c>
      <c r="M287" s="177">
        <v>0.15</v>
      </c>
      <c r="N287" s="177">
        <v>0.15</v>
      </c>
      <c r="O287" s="177">
        <v>0.15</v>
      </c>
      <c r="P287" s="177">
        <v>0.13</v>
      </c>
      <c r="Q287" s="177">
        <v>0.12</v>
      </c>
      <c r="R287" s="177">
        <v>0.12</v>
      </c>
      <c r="S287" s="177">
        <v>0.13</v>
      </c>
      <c r="T287" s="177">
        <v>0.13</v>
      </c>
      <c r="U287" s="177">
        <v>0.13</v>
      </c>
      <c r="V287" s="177">
        <v>0.13</v>
      </c>
      <c r="W287" s="177">
        <v>0.16</v>
      </c>
      <c r="X287" s="177">
        <v>0.18</v>
      </c>
      <c r="Y287" s="177">
        <v>0.18</v>
      </c>
      <c r="Z287" s="177">
        <v>0.16</v>
      </c>
      <c r="AA287" s="177">
        <v>0.14000000000000001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0.64</v>
      </c>
      <c r="F288" s="179">
        <v>0.63</v>
      </c>
      <c r="G288" s="179">
        <v>0.62</v>
      </c>
      <c r="H288" s="179">
        <v>0.62</v>
      </c>
      <c r="I288" s="179">
        <v>0.61</v>
      </c>
      <c r="J288" s="179">
        <v>0.61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0.61</v>
      </c>
      <c r="S288" s="179">
        <v>0.61</v>
      </c>
      <c r="T288" s="179">
        <v>0.61</v>
      </c>
      <c r="U288" s="179">
        <v>0.61</v>
      </c>
      <c r="V288" s="179">
        <v>0.62</v>
      </c>
      <c r="W288" s="179">
        <v>0.62</v>
      </c>
      <c r="X288" s="179">
        <v>0.62</v>
      </c>
      <c r="Y288" s="179">
        <v>0.62</v>
      </c>
      <c r="Z288" s="179">
        <v>0.63</v>
      </c>
      <c r="AA288" s="179">
        <v>0.62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0.46</v>
      </c>
      <c r="F289" s="179">
        <v>0.47</v>
      </c>
      <c r="G289" s="179">
        <v>0.47</v>
      </c>
      <c r="H289" s="179">
        <v>0.47</v>
      </c>
      <c r="I289" s="179">
        <v>0.46</v>
      </c>
      <c r="J289" s="179">
        <v>0.45</v>
      </c>
      <c r="K289" s="179">
        <v>0.45</v>
      </c>
      <c r="L289" s="179">
        <v>0.44</v>
      </c>
      <c r="M289" s="179">
        <v>0.45</v>
      </c>
      <c r="N289" s="179">
        <v>0.46</v>
      </c>
      <c r="O289" s="179">
        <v>0.47</v>
      </c>
      <c r="P289" s="179">
        <v>0.48</v>
      </c>
      <c r="Q289" s="179">
        <v>0.47</v>
      </c>
      <c r="R289" s="179">
        <v>0.48</v>
      </c>
      <c r="S289" s="179">
        <v>0.48</v>
      </c>
      <c r="T289" s="179">
        <v>0.47</v>
      </c>
      <c r="U289" s="179">
        <v>0.47</v>
      </c>
      <c r="V289" s="179">
        <v>0.47</v>
      </c>
      <c r="W289" s="179">
        <v>0.47</v>
      </c>
      <c r="X289" s="179">
        <v>0.48</v>
      </c>
      <c r="Y289" s="179">
        <v>0.49</v>
      </c>
      <c r="Z289" s="179">
        <v>0.5</v>
      </c>
      <c r="AA289" s="179">
        <v>0.51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</v>
      </c>
      <c r="F290" s="179">
        <v>0.1</v>
      </c>
      <c r="G290" s="179">
        <v>0.11</v>
      </c>
      <c r="H290" s="179">
        <v>0.12</v>
      </c>
      <c r="I290" s="179">
        <v>0.13</v>
      </c>
      <c r="J290" s="179">
        <v>0.16</v>
      </c>
      <c r="K290" s="179">
        <v>0.17</v>
      </c>
      <c r="L290" s="179">
        <v>0.19</v>
      </c>
      <c r="M290" s="179">
        <v>0.21</v>
      </c>
      <c r="N290" s="179">
        <v>0.2</v>
      </c>
      <c r="O290" s="179">
        <v>0.18</v>
      </c>
      <c r="P290" s="179">
        <v>0.17</v>
      </c>
      <c r="Q290" s="179">
        <v>0.15</v>
      </c>
      <c r="R290" s="179">
        <v>0.14000000000000001</v>
      </c>
      <c r="S290" s="179">
        <v>0.12</v>
      </c>
      <c r="T290" s="179">
        <v>0.1</v>
      </c>
      <c r="U290" s="179">
        <v>0.09</v>
      </c>
      <c r="V290" s="179">
        <v>0.12</v>
      </c>
      <c r="W290" s="179">
        <v>0.14000000000000001</v>
      </c>
      <c r="X290" s="179">
        <v>0.16</v>
      </c>
      <c r="Y290" s="179">
        <v>0.21</v>
      </c>
      <c r="Z290" s="179">
        <v>0.26</v>
      </c>
      <c r="AA290" s="179">
        <v>0.28999999999999998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0.33</v>
      </c>
      <c r="F291" s="179">
        <v>0.23</v>
      </c>
      <c r="G291" s="179">
        <v>0.17</v>
      </c>
      <c r="H291" s="179">
        <v>0.11</v>
      </c>
      <c r="I291" s="179">
        <v>7.0000000000000007E-2</v>
      </c>
      <c r="J291" s="179">
        <v>0.06</v>
      </c>
      <c r="K291" s="179">
        <v>0.05</v>
      </c>
      <c r="L291" s="179">
        <v>0.05</v>
      </c>
      <c r="M291" s="179">
        <v>0.05</v>
      </c>
      <c r="N291" s="179">
        <v>0.05</v>
      </c>
      <c r="O291" s="179">
        <v>0.06</v>
      </c>
      <c r="P291" s="179">
        <v>0.05</v>
      </c>
      <c r="Q291" s="179">
        <v>0.05</v>
      </c>
      <c r="R291" s="179">
        <v>0.06</v>
      </c>
      <c r="S291" s="179">
        <v>0.08</v>
      </c>
      <c r="T291" s="179">
        <v>0.11</v>
      </c>
      <c r="U291" s="179">
        <v>0.11</v>
      </c>
      <c r="V291" s="179">
        <v>0.1</v>
      </c>
      <c r="W291" s="179">
        <v>0.09</v>
      </c>
      <c r="X291" s="179">
        <v>0.08</v>
      </c>
      <c r="Y291" s="179">
        <v>7.0000000000000007E-2</v>
      </c>
      <c r="Z291" s="179">
        <v>0.05</v>
      </c>
      <c r="AA291" s="179">
        <v>0.02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0.74</v>
      </c>
      <c r="F292" s="181">
        <v>0.74</v>
      </c>
      <c r="G292" s="181">
        <v>0.74</v>
      </c>
      <c r="H292" s="181">
        <v>0.74</v>
      </c>
      <c r="I292" s="181">
        <v>0.73</v>
      </c>
      <c r="J292" s="181">
        <v>0.73</v>
      </c>
      <c r="K292" s="181">
        <v>0.73</v>
      </c>
      <c r="L292" s="181">
        <v>0.73</v>
      </c>
      <c r="M292" s="181">
        <v>0.73</v>
      </c>
      <c r="N292" s="181">
        <v>0.73</v>
      </c>
      <c r="O292" s="181">
        <v>0.72</v>
      </c>
      <c r="P292" s="181">
        <v>0.72</v>
      </c>
      <c r="Q292" s="181">
        <v>0.73</v>
      </c>
      <c r="R292" s="181">
        <v>0.73</v>
      </c>
      <c r="S292" s="181">
        <v>0.72</v>
      </c>
      <c r="T292" s="181">
        <v>0.72</v>
      </c>
      <c r="U292" s="181">
        <v>0.72</v>
      </c>
      <c r="V292" s="181">
        <v>0.72</v>
      </c>
      <c r="W292" s="181">
        <v>0.73</v>
      </c>
      <c r="X292" s="181">
        <v>0.72</v>
      </c>
      <c r="Y292" s="181">
        <v>0.72</v>
      </c>
      <c r="Z292" s="181">
        <v>0.73</v>
      </c>
      <c r="AA292" s="181">
        <v>0.73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0.51</v>
      </c>
      <c r="F293" s="183">
        <v>0.5</v>
      </c>
      <c r="G293" s="183">
        <v>0.5</v>
      </c>
      <c r="H293" s="183">
        <v>0.49</v>
      </c>
      <c r="I293" s="183">
        <v>0.48</v>
      </c>
      <c r="J293" s="183">
        <v>0.48</v>
      </c>
      <c r="K293" s="183">
        <v>0.47</v>
      </c>
      <c r="L293" s="183">
        <v>0.46</v>
      </c>
      <c r="M293" s="183">
        <v>0.46</v>
      </c>
      <c r="N293" s="183">
        <v>0.46</v>
      </c>
      <c r="O293" s="183">
        <v>0.46</v>
      </c>
      <c r="P293" s="183">
        <v>0.46</v>
      </c>
      <c r="Q293" s="183">
        <v>0.46</v>
      </c>
      <c r="R293" s="183">
        <v>0.47</v>
      </c>
      <c r="S293" s="183">
        <v>0.47</v>
      </c>
      <c r="T293" s="183">
        <v>0.48</v>
      </c>
      <c r="U293" s="183">
        <v>0.49</v>
      </c>
      <c r="V293" s="183">
        <v>0.49</v>
      </c>
      <c r="W293" s="183">
        <v>0.49</v>
      </c>
      <c r="X293" s="183">
        <v>0.5</v>
      </c>
      <c r="Y293" s="183">
        <v>0.5</v>
      </c>
      <c r="Z293" s="183">
        <v>0.5</v>
      </c>
      <c r="AA293" s="183">
        <v>0.5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0.28000000000000003</v>
      </c>
      <c r="F294" s="183">
        <v>0.27</v>
      </c>
      <c r="G294" s="183">
        <v>0.26</v>
      </c>
      <c r="H294" s="183">
        <v>0.26</v>
      </c>
      <c r="I294" s="183">
        <v>0.25</v>
      </c>
      <c r="J294" s="183">
        <v>0.24</v>
      </c>
      <c r="K294" s="183">
        <v>0.24</v>
      </c>
      <c r="L294" s="183">
        <v>0.24</v>
      </c>
      <c r="M294" s="183">
        <v>0.27</v>
      </c>
      <c r="N294" s="183">
        <v>0.28000000000000003</v>
      </c>
      <c r="O294" s="183">
        <v>0.27</v>
      </c>
      <c r="P294" s="183">
        <v>0.27</v>
      </c>
      <c r="Q294" s="183">
        <v>0.27</v>
      </c>
      <c r="R294" s="183">
        <v>0.26</v>
      </c>
      <c r="S294" s="183">
        <v>0.27</v>
      </c>
      <c r="T294" s="183">
        <v>0.25</v>
      </c>
      <c r="U294" s="183">
        <v>0.24</v>
      </c>
      <c r="V294" s="183">
        <v>0.26</v>
      </c>
      <c r="W294" s="183">
        <v>0.27</v>
      </c>
      <c r="X294" s="183">
        <v>0.28000000000000003</v>
      </c>
      <c r="Y294" s="183">
        <v>0.3</v>
      </c>
      <c r="Z294" s="183">
        <v>0.31</v>
      </c>
      <c r="AA294" s="183">
        <v>0.32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0.28000000000000003</v>
      </c>
      <c r="F295" s="185">
        <v>0.26</v>
      </c>
      <c r="G295" s="185">
        <v>0.25</v>
      </c>
      <c r="H295" s="185">
        <v>0.23</v>
      </c>
      <c r="I295" s="185">
        <v>0.23</v>
      </c>
      <c r="J295" s="185">
        <v>0.22</v>
      </c>
      <c r="K295" s="185">
        <v>0.21</v>
      </c>
      <c r="L295" s="185">
        <v>0.2</v>
      </c>
      <c r="M295" s="185">
        <v>0.19</v>
      </c>
      <c r="N295" s="185">
        <v>0.19</v>
      </c>
      <c r="O295" s="185">
        <v>0.19</v>
      </c>
      <c r="P295" s="185">
        <v>0.18</v>
      </c>
      <c r="Q295" s="185">
        <v>0.16</v>
      </c>
      <c r="R295" s="185">
        <v>0.16</v>
      </c>
      <c r="S295" s="185">
        <v>0.16</v>
      </c>
      <c r="T295" s="185">
        <v>0.18</v>
      </c>
      <c r="U295" s="185">
        <v>0.17</v>
      </c>
      <c r="V295" s="185">
        <v>0.17</v>
      </c>
      <c r="W295" s="185">
        <v>0.17</v>
      </c>
      <c r="X295" s="185">
        <v>0.18</v>
      </c>
      <c r="Y295" s="185">
        <v>0.18</v>
      </c>
      <c r="Z295" s="185">
        <v>0.17</v>
      </c>
      <c r="AA295" s="185">
        <v>0.16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1095</v>
      </c>
      <c r="F301" s="193">
        <f>F241</f>
        <v>793</v>
      </c>
      <c r="G301" s="193">
        <f>G241</f>
        <v>302</v>
      </c>
      <c r="H301" s="305">
        <f>F301/E301</f>
        <v>0.72420091324200908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1558</v>
      </c>
      <c r="F302" s="193">
        <f>J241</f>
        <v>801</v>
      </c>
      <c r="G302" s="193">
        <f>K241</f>
        <v>757</v>
      </c>
      <c r="H302" s="305">
        <f>F302/E302</f>
        <v>0.51412066752246466</v>
      </c>
      <c r="I302" s="305"/>
    </row>
    <row r="303" spans="1:240" ht="14.65" customHeight="1" x14ac:dyDescent="0.2">
      <c r="D303" s="192" t="s">
        <v>407</v>
      </c>
      <c r="E303" s="193">
        <f>M241</f>
        <v>49</v>
      </c>
      <c r="F303" s="193">
        <f>N241</f>
        <v>13</v>
      </c>
      <c r="G303" s="193">
        <f>O241</f>
        <v>36</v>
      </c>
      <c r="H303" s="305">
        <f>F303/E303</f>
        <v>0.26530612244897961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9</v>
      </c>
      <c r="G304" s="193">
        <f>S241</f>
        <v>60</v>
      </c>
      <c r="H304" s="305">
        <f>F304/E304</f>
        <v>0.13043478260869565</v>
      </c>
      <c r="I304" s="305"/>
    </row>
    <row r="305" spans="1:14" ht="14.65" customHeight="1" x14ac:dyDescent="0.2">
      <c r="D305" s="194" t="s">
        <v>401</v>
      </c>
      <c r="E305" s="158">
        <f>SUM(E301:E304)</f>
        <v>2771</v>
      </c>
      <c r="F305" s="158">
        <f>SUM(F301:F304)</f>
        <v>1616</v>
      </c>
      <c r="G305" s="158">
        <f>SUM(G301:G304)</f>
        <v>1155</v>
      </c>
      <c r="H305" s="307">
        <f>F305/E305</f>
        <v>0.58318296643810896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793</v>
      </c>
      <c r="F308" s="193">
        <f>U241</f>
        <v>49</v>
      </c>
      <c r="G308" s="193">
        <v>80</v>
      </c>
      <c r="H308" s="309">
        <f>E308+F308+G308</f>
        <v>922</v>
      </c>
      <c r="I308" s="309">
        <f>SUM(E308:H308)</f>
        <v>1844</v>
      </c>
      <c r="J308" s="18"/>
    </row>
    <row r="309" spans="1:14" ht="14.65" customHeight="1" x14ac:dyDescent="0.2">
      <c r="D309" s="192" t="s">
        <v>413</v>
      </c>
      <c r="E309" s="193">
        <f>F302</f>
        <v>801</v>
      </c>
      <c r="F309" s="193">
        <f>V241</f>
        <v>385</v>
      </c>
      <c r="G309" s="193">
        <v>151</v>
      </c>
      <c r="H309" s="309">
        <f>E309+F309+G309</f>
        <v>1337</v>
      </c>
      <c r="I309" s="309"/>
    </row>
    <row r="310" spans="1:14" ht="14.65" customHeight="1" x14ac:dyDescent="0.2">
      <c r="D310" s="192" t="s">
        <v>407</v>
      </c>
      <c r="E310" s="193">
        <f>F303</f>
        <v>13</v>
      </c>
      <c r="F310" s="193">
        <f>W241</f>
        <v>7</v>
      </c>
      <c r="G310" s="196">
        <v>0</v>
      </c>
      <c r="H310" s="309">
        <f>E310+F310+G310</f>
        <v>20</v>
      </c>
      <c r="I310" s="309"/>
    </row>
    <row r="311" spans="1:14" ht="14.65" customHeight="1" x14ac:dyDescent="0.2">
      <c r="D311" s="192" t="s">
        <v>414</v>
      </c>
      <c r="E311" s="193">
        <f>F304</f>
        <v>9</v>
      </c>
      <c r="F311" s="193">
        <f>X241</f>
        <v>9</v>
      </c>
      <c r="G311" s="196">
        <v>1</v>
      </c>
      <c r="H311" s="309">
        <f>E311+F311+G311</f>
        <v>19</v>
      </c>
      <c r="I311" s="309"/>
    </row>
    <row r="312" spans="1:14" ht="14.65" customHeight="1" x14ac:dyDescent="0.2">
      <c r="D312" s="194" t="s">
        <v>401</v>
      </c>
      <c r="E312" s="197">
        <f>SUM(E308:E311)</f>
        <v>1616</v>
      </c>
      <c r="F312" s="197">
        <f>SUM(F308:F311)</f>
        <v>450</v>
      </c>
      <c r="G312" s="197">
        <f>SUM(G308:G311)</f>
        <v>232</v>
      </c>
      <c r="H312" s="310">
        <f>H308+H309+H310+H311</f>
        <v>2298</v>
      </c>
      <c r="I312" s="310">
        <f>F312+G312+H312</f>
        <v>2980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489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479</v>
      </c>
      <c r="F319" s="203">
        <v>383</v>
      </c>
      <c r="G319" s="203">
        <f>SUM(E319:F319)</f>
        <v>862</v>
      </c>
      <c r="H319" s="204">
        <v>31</v>
      </c>
      <c r="I319" s="204">
        <v>49</v>
      </c>
      <c r="J319" s="204">
        <f>SUM(H319:I319)</f>
        <v>80</v>
      </c>
      <c r="K319" s="205">
        <f>M319-L319</f>
        <v>510</v>
      </c>
      <c r="L319" s="205">
        <f>F319+I319</f>
        <v>432</v>
      </c>
      <c r="M319" s="206">
        <f>H308+H310</f>
        <v>942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722</v>
      </c>
      <c r="F320" s="203">
        <v>482</v>
      </c>
      <c r="G320" s="203">
        <f>SUM(E320:F320)</f>
        <v>1204</v>
      </c>
      <c r="H320" s="204">
        <v>50</v>
      </c>
      <c r="I320" s="204">
        <v>102</v>
      </c>
      <c r="J320" s="204">
        <f>SUM(H320:I320)</f>
        <v>152</v>
      </c>
      <c r="K320" s="205">
        <f>M320-L320</f>
        <v>772</v>
      </c>
      <c r="L320" s="205">
        <f>F320+I320</f>
        <v>584</v>
      </c>
      <c r="M320" s="206">
        <f>H309+H311</f>
        <v>1356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1201</v>
      </c>
      <c r="F321" s="208">
        <f>SUM(F319:F320)</f>
        <v>865</v>
      </c>
      <c r="G321" s="208">
        <f>SUM(E321:F321)</f>
        <v>2066</v>
      </c>
      <c r="H321" s="209">
        <f t="shared" ref="H321:M321" si="8">SUM(H319:H320)</f>
        <v>81</v>
      </c>
      <c r="I321" s="209">
        <f t="shared" si="8"/>
        <v>151</v>
      </c>
      <c r="J321" s="209">
        <f t="shared" si="8"/>
        <v>232</v>
      </c>
      <c r="K321" s="210">
        <f t="shared" si="8"/>
        <v>1282</v>
      </c>
      <c r="L321" s="210">
        <f t="shared" si="8"/>
        <v>1016</v>
      </c>
      <c r="M321" s="211">
        <f t="shared" si="8"/>
        <v>2298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44060</v>
      </c>
      <c r="F325" s="213">
        <v>44061</v>
      </c>
      <c r="G325" s="213">
        <v>44062</v>
      </c>
      <c r="H325" s="213">
        <v>44063</v>
      </c>
      <c r="I325" s="213">
        <v>44064</v>
      </c>
      <c r="J325" s="213">
        <v>44065</v>
      </c>
      <c r="K325" s="213">
        <v>44066</v>
      </c>
      <c r="L325" s="213">
        <v>44067</v>
      </c>
      <c r="M325" s="213">
        <v>44068</v>
      </c>
      <c r="N325" s="213">
        <v>44069</v>
      </c>
      <c r="O325" s="213">
        <v>44070</v>
      </c>
      <c r="P325" s="213">
        <v>44071</v>
      </c>
      <c r="Q325" s="213">
        <v>44072</v>
      </c>
      <c r="R325" s="213">
        <v>44073</v>
      </c>
      <c r="S325" s="213">
        <v>44074</v>
      </c>
      <c r="T325" s="213">
        <v>44075</v>
      </c>
      <c r="U325" s="213">
        <v>44076</v>
      </c>
      <c r="V325" s="213">
        <v>44077</v>
      </c>
      <c r="W325" s="213">
        <v>44078</v>
      </c>
      <c r="X325" s="213">
        <v>44079</v>
      </c>
      <c r="Y325" s="213">
        <v>44080</v>
      </c>
      <c r="Z325" s="213">
        <v>44082</v>
      </c>
      <c r="AA325" s="213">
        <v>44081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979</v>
      </c>
      <c r="F326" s="215">
        <v>987</v>
      </c>
      <c r="G326" s="215">
        <v>974</v>
      </c>
      <c r="H326" s="215">
        <v>982</v>
      </c>
      <c r="I326" s="215">
        <v>962</v>
      </c>
      <c r="J326" s="215">
        <v>965</v>
      </c>
      <c r="K326" s="215">
        <v>958</v>
      </c>
      <c r="L326" s="215">
        <v>998</v>
      </c>
      <c r="M326" s="215">
        <v>998</v>
      </c>
      <c r="N326" s="215">
        <v>993</v>
      </c>
      <c r="O326" s="215">
        <v>977</v>
      </c>
      <c r="P326" s="215">
        <v>969</v>
      </c>
      <c r="Q326" s="215">
        <v>1037</v>
      </c>
      <c r="R326" s="215">
        <v>969</v>
      </c>
      <c r="S326" s="215">
        <v>954</v>
      </c>
      <c r="T326" s="215">
        <v>945</v>
      </c>
      <c r="U326" s="215">
        <v>975</v>
      </c>
      <c r="V326" s="215">
        <v>952</v>
      </c>
      <c r="W326" s="215">
        <v>933</v>
      </c>
      <c r="X326" s="215">
        <v>966</v>
      </c>
      <c r="Y326" s="215">
        <v>957</v>
      </c>
      <c r="Z326" s="215">
        <v>945</v>
      </c>
      <c r="AA326" s="215">
        <v>942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1178</v>
      </c>
      <c r="F327" s="217">
        <v>1089</v>
      </c>
      <c r="G327" s="217">
        <v>1073</v>
      </c>
      <c r="H327" s="217">
        <v>1089</v>
      </c>
      <c r="I327" s="217">
        <v>1114</v>
      </c>
      <c r="J327" s="217">
        <v>1082</v>
      </c>
      <c r="K327" s="217">
        <v>1053</v>
      </c>
      <c r="L327" s="217">
        <v>1074</v>
      </c>
      <c r="M327" s="217">
        <v>1143</v>
      </c>
      <c r="N327" s="217">
        <v>1161</v>
      </c>
      <c r="O327" s="217">
        <v>1237</v>
      </c>
      <c r="P327" s="217">
        <v>1246</v>
      </c>
      <c r="Q327" s="217">
        <v>1164</v>
      </c>
      <c r="R327" s="217">
        <v>1184</v>
      </c>
      <c r="S327" s="217">
        <v>1211</v>
      </c>
      <c r="T327" s="217">
        <v>1267</v>
      </c>
      <c r="U327" s="217">
        <v>1329</v>
      </c>
      <c r="V327" s="217">
        <v>1297</v>
      </c>
      <c r="W327" s="217">
        <v>1331</v>
      </c>
      <c r="X327" s="217">
        <v>1316</v>
      </c>
      <c r="Y327" s="217">
        <v>1331</v>
      </c>
      <c r="Z327" s="217">
        <v>1354</v>
      </c>
      <c r="AA327" s="217">
        <v>1356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AA328" si="9">SUM(E326:E327)</f>
        <v>2157</v>
      </c>
      <c r="F328" s="219">
        <f t="shared" si="9"/>
        <v>2076</v>
      </c>
      <c r="G328" s="219">
        <f t="shared" si="9"/>
        <v>2047</v>
      </c>
      <c r="H328" s="219">
        <f t="shared" si="9"/>
        <v>2071</v>
      </c>
      <c r="I328" s="219">
        <f t="shared" si="9"/>
        <v>2076</v>
      </c>
      <c r="J328" s="219">
        <f t="shared" si="9"/>
        <v>2047</v>
      </c>
      <c r="K328" s="219">
        <f t="shared" si="9"/>
        <v>2011</v>
      </c>
      <c r="L328" s="219">
        <f t="shared" si="9"/>
        <v>2072</v>
      </c>
      <c r="M328" s="219">
        <f t="shared" si="9"/>
        <v>2141</v>
      </c>
      <c r="N328" s="219">
        <f t="shared" si="9"/>
        <v>2154</v>
      </c>
      <c r="O328" s="219">
        <f t="shared" si="9"/>
        <v>2214</v>
      </c>
      <c r="P328" s="219">
        <f t="shared" si="9"/>
        <v>2215</v>
      </c>
      <c r="Q328" s="219">
        <f t="shared" si="9"/>
        <v>2201</v>
      </c>
      <c r="R328" s="219">
        <f t="shared" si="9"/>
        <v>2153</v>
      </c>
      <c r="S328" s="219">
        <f t="shared" si="9"/>
        <v>2165</v>
      </c>
      <c r="T328" s="219">
        <f t="shared" si="9"/>
        <v>2212</v>
      </c>
      <c r="U328" s="219">
        <f t="shared" si="9"/>
        <v>2304</v>
      </c>
      <c r="V328" s="219">
        <f t="shared" si="9"/>
        <v>2249</v>
      </c>
      <c r="W328" s="219">
        <f t="shared" si="9"/>
        <v>2264</v>
      </c>
      <c r="X328" s="219">
        <f t="shared" si="9"/>
        <v>2282</v>
      </c>
      <c r="Y328" s="219">
        <f t="shared" si="9"/>
        <v>2288</v>
      </c>
      <c r="Z328" s="219">
        <f t="shared" si="9"/>
        <v>2299</v>
      </c>
      <c r="AA328" s="219">
        <f t="shared" si="9"/>
        <v>2298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21" t="s">
        <v>426</v>
      </c>
      <c r="U330" s="321"/>
      <c r="V330" s="321"/>
      <c r="W330" s="32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28" t="s">
        <v>439</v>
      </c>
      <c r="U331" s="328"/>
      <c r="V331" s="329" t="s">
        <v>440</v>
      </c>
      <c r="W331" s="329"/>
    </row>
    <row r="332" spans="1:240" ht="14.65" customHeight="1" x14ac:dyDescent="0.2">
      <c r="C332" s="328" t="s">
        <v>441</v>
      </c>
      <c r="D332" s="330" t="s">
        <v>442</v>
      </c>
      <c r="E332" s="331" t="s">
        <v>443</v>
      </c>
      <c r="F332" s="331"/>
      <c r="G332" s="331"/>
      <c r="H332" s="332">
        <v>2186</v>
      </c>
      <c r="I332" s="332"/>
      <c r="J332" s="333">
        <f>H332/H338</f>
        <v>0.17039519837867331</v>
      </c>
      <c r="K332" s="333"/>
      <c r="L332" s="334">
        <v>636</v>
      </c>
      <c r="M332" s="334"/>
      <c r="N332" s="335">
        <f>L332/L338</f>
        <v>0.16425619834710745</v>
      </c>
      <c r="O332" s="335"/>
      <c r="P332" s="336">
        <v>29</v>
      </c>
      <c r="Q332" s="336"/>
      <c r="R332" s="337">
        <f>P332/P338</f>
        <v>0.26363636363636361</v>
      </c>
      <c r="S332" s="337"/>
      <c r="T332" s="338">
        <f>H332+L332+P332</f>
        <v>2851</v>
      </c>
      <c r="U332" s="338"/>
      <c r="V332" s="339">
        <f>T332/T338</f>
        <v>0.16960142772159428</v>
      </c>
      <c r="W332" s="339"/>
    </row>
    <row r="333" spans="1:240" x14ac:dyDescent="0.2">
      <c r="C333" s="328"/>
      <c r="D333" s="330"/>
      <c r="E333" s="331" t="s">
        <v>444</v>
      </c>
      <c r="F333" s="331"/>
      <c r="G333" s="331"/>
      <c r="H333" s="332">
        <v>508</v>
      </c>
      <c r="I333" s="332"/>
      <c r="J333" s="333">
        <f>H333/H338</f>
        <v>3.9597786265492242E-2</v>
      </c>
      <c r="K333" s="333"/>
      <c r="L333" s="334">
        <v>254</v>
      </c>
      <c r="M333" s="334"/>
      <c r="N333" s="335">
        <f>L333/L338</f>
        <v>6.5599173553719012E-2</v>
      </c>
      <c r="O333" s="335"/>
      <c r="P333" s="336">
        <v>0</v>
      </c>
      <c r="Q333" s="336"/>
      <c r="R333" s="337">
        <f>P333/P338</f>
        <v>0</v>
      </c>
      <c r="S333" s="337"/>
      <c r="T333" s="338">
        <f>H333+L333+P333</f>
        <v>762</v>
      </c>
      <c r="U333" s="338"/>
      <c r="V333" s="339">
        <f>T333/T338</f>
        <v>4.5330160618679359E-2</v>
      </c>
      <c r="W333" s="339"/>
    </row>
    <row r="334" spans="1:240" x14ac:dyDescent="0.2">
      <c r="C334" s="328"/>
      <c r="D334" s="330"/>
      <c r="E334" s="331" t="s">
        <v>445</v>
      </c>
      <c r="F334" s="331"/>
      <c r="G334" s="331"/>
      <c r="H334" s="332">
        <v>2</v>
      </c>
      <c r="I334" s="332"/>
      <c r="J334" s="333">
        <f>H334/H338</f>
        <v>1.5589679632083562E-4</v>
      </c>
      <c r="K334" s="333"/>
      <c r="L334" s="334">
        <v>2</v>
      </c>
      <c r="M334" s="334"/>
      <c r="N334" s="335">
        <f>L334/L338</f>
        <v>5.1652892561983473E-4</v>
      </c>
      <c r="O334" s="335"/>
      <c r="P334" s="336">
        <v>0</v>
      </c>
      <c r="Q334" s="336"/>
      <c r="R334" s="337">
        <f>P334/P338</f>
        <v>0</v>
      </c>
      <c r="S334" s="337"/>
      <c r="T334" s="338">
        <f>H334+L334+P334</f>
        <v>4</v>
      </c>
      <c r="U334" s="338"/>
      <c r="V334" s="339">
        <f>T334/T338</f>
        <v>2.379535990481856E-4</v>
      </c>
      <c r="W334" s="339"/>
    </row>
    <row r="335" spans="1:240" ht="14.65" customHeight="1" x14ac:dyDescent="0.2">
      <c r="C335" s="328"/>
      <c r="D335" s="330"/>
      <c r="E335" s="331" t="s">
        <v>446</v>
      </c>
      <c r="F335" s="331"/>
      <c r="G335" s="331"/>
      <c r="H335" s="332">
        <v>0</v>
      </c>
      <c r="I335" s="332"/>
      <c r="J335" s="333">
        <f>H335/H338</f>
        <v>0</v>
      </c>
      <c r="K335" s="333"/>
      <c r="L335" s="334">
        <v>1</v>
      </c>
      <c r="M335" s="334"/>
      <c r="N335" s="335">
        <f>L335/L338</f>
        <v>2.5826446280991736E-4</v>
      </c>
      <c r="O335" s="335"/>
      <c r="P335" s="336">
        <v>0</v>
      </c>
      <c r="Q335" s="336"/>
      <c r="R335" s="337">
        <f>P335/P338</f>
        <v>0</v>
      </c>
      <c r="S335" s="337"/>
      <c r="T335" s="338">
        <f>H335+L335+P335</f>
        <v>1</v>
      </c>
      <c r="U335" s="338"/>
      <c r="V335" s="339">
        <f>T335/T338</f>
        <v>5.94883997620464E-5</v>
      </c>
      <c r="W335" s="339"/>
    </row>
    <row r="336" spans="1:240" ht="14.65" customHeight="1" x14ac:dyDescent="0.2">
      <c r="C336" s="328"/>
      <c r="D336" s="330"/>
      <c r="E336" s="340" t="s">
        <v>401</v>
      </c>
      <c r="F336" s="340"/>
      <c r="G336" s="340"/>
      <c r="H336" s="332">
        <f>SUM(H332:H335)</f>
        <v>2696</v>
      </c>
      <c r="I336" s="332">
        <f>SUM(H336:H336)</f>
        <v>2696</v>
      </c>
      <c r="J336" s="333">
        <f>H336/H338</f>
        <v>0.21014888144048641</v>
      </c>
      <c r="K336" s="333"/>
      <c r="L336" s="334">
        <f>L332+L333+L334+L335</f>
        <v>893</v>
      </c>
      <c r="M336" s="334">
        <f>SUM(L336:L336)</f>
        <v>893</v>
      </c>
      <c r="N336" s="335">
        <f>L336/L338</f>
        <v>0.2306301652892562</v>
      </c>
      <c r="O336" s="335"/>
      <c r="P336" s="336">
        <v>30</v>
      </c>
      <c r="Q336" s="336"/>
      <c r="R336" s="337">
        <f>P336/P338</f>
        <v>0.27272727272727271</v>
      </c>
      <c r="S336" s="337"/>
      <c r="T336" s="338">
        <f>SUM(T332:T335)</f>
        <v>3618</v>
      </c>
      <c r="U336" s="338"/>
      <c r="V336" s="339">
        <f>T336/T338</f>
        <v>0.21522903033908389</v>
      </c>
      <c r="W336" s="339"/>
    </row>
    <row r="337" spans="1:240" ht="14.65" customHeight="1" x14ac:dyDescent="0.2">
      <c r="A337"/>
      <c r="C337" s="328"/>
      <c r="D337" s="330" t="s">
        <v>447</v>
      </c>
      <c r="E337" s="330"/>
      <c r="F337" s="330"/>
      <c r="G337" s="330"/>
      <c r="H337" s="332">
        <v>10133</v>
      </c>
      <c r="I337" s="332"/>
      <c r="J337" s="333">
        <f>H337/H338</f>
        <v>0.78985111855951362</v>
      </c>
      <c r="K337" s="333"/>
      <c r="L337" s="334">
        <v>2979</v>
      </c>
      <c r="M337" s="334"/>
      <c r="N337" s="335">
        <f>L337/L338</f>
        <v>0.76936983471074383</v>
      </c>
      <c r="O337" s="335"/>
      <c r="P337" s="336">
        <v>80</v>
      </c>
      <c r="Q337" s="336"/>
      <c r="R337" s="337">
        <f>P337/P338</f>
        <v>0.72727272727272729</v>
      </c>
      <c r="S337" s="337"/>
      <c r="T337" s="338">
        <f>H337+L337+P337</f>
        <v>13192</v>
      </c>
      <c r="U337" s="338"/>
      <c r="V337" s="339">
        <f>T337/T338</f>
        <v>0.78477096966091608</v>
      </c>
      <c r="W337" s="339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12829</v>
      </c>
      <c r="I338" s="342"/>
      <c r="J338" s="307">
        <f>H338/H338</f>
        <v>1</v>
      </c>
      <c r="K338" s="307"/>
      <c r="L338" s="342">
        <f>L336+L337</f>
        <v>3872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16810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5392</v>
      </c>
      <c r="I339" s="281">
        <f>SUM(I332:I336)</f>
        <v>2696</v>
      </c>
      <c r="J339" s="281"/>
      <c r="K339" s="281"/>
      <c r="L339" s="281">
        <f>SUM(L332:L336)</f>
        <v>1786</v>
      </c>
      <c r="M339" s="281">
        <f>SUM(M332:M336)</f>
        <v>893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44060</v>
      </c>
      <c r="F342" s="225">
        <v>44061</v>
      </c>
      <c r="G342" s="225">
        <v>44062</v>
      </c>
      <c r="H342" s="225">
        <v>44063</v>
      </c>
      <c r="I342" s="225">
        <v>44064</v>
      </c>
      <c r="J342" s="225">
        <v>44065</v>
      </c>
      <c r="K342" s="225">
        <v>44066</v>
      </c>
      <c r="L342" s="225">
        <v>44067</v>
      </c>
      <c r="M342" s="225">
        <v>44068</v>
      </c>
      <c r="N342" s="225">
        <v>44069</v>
      </c>
      <c r="O342" s="225">
        <v>44070</v>
      </c>
      <c r="P342" s="225">
        <v>44071</v>
      </c>
      <c r="Q342" s="225">
        <v>44072</v>
      </c>
      <c r="R342" s="225">
        <v>44073</v>
      </c>
      <c r="S342" s="225">
        <v>44074</v>
      </c>
      <c r="T342" s="225">
        <v>44075</v>
      </c>
      <c r="U342" s="226">
        <v>44076</v>
      </c>
      <c r="V342" s="226">
        <v>44077</v>
      </c>
      <c r="W342" s="226">
        <v>44078</v>
      </c>
      <c r="X342" s="226">
        <v>44079</v>
      </c>
      <c r="Y342" s="226">
        <v>44080</v>
      </c>
      <c r="Z342" s="226">
        <v>44081</v>
      </c>
      <c r="AA342" s="226">
        <v>44082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2740</v>
      </c>
      <c r="F343" s="152">
        <v>2773</v>
      </c>
      <c r="G343" s="152">
        <v>2794</v>
      </c>
      <c r="H343" s="152">
        <v>2816</v>
      </c>
      <c r="I343" s="152">
        <v>2848</v>
      </c>
      <c r="J343" s="152">
        <v>2874</v>
      </c>
      <c r="K343" s="152">
        <v>2899</v>
      </c>
      <c r="L343" s="152">
        <v>2925</v>
      </c>
      <c r="M343" s="152">
        <v>3082</v>
      </c>
      <c r="N343" s="152">
        <v>3114</v>
      </c>
      <c r="O343" s="152">
        <v>3155</v>
      </c>
      <c r="P343" s="152">
        <v>3183</v>
      </c>
      <c r="Q343" s="152">
        <v>3213</v>
      </c>
      <c r="R343" s="152">
        <v>3328</v>
      </c>
      <c r="S343" s="152">
        <v>3371</v>
      </c>
      <c r="T343" s="152">
        <v>3402</v>
      </c>
      <c r="U343" s="228">
        <v>3440</v>
      </c>
      <c r="V343" s="228">
        <v>3475</v>
      </c>
      <c r="W343" s="228">
        <v>3512</v>
      </c>
      <c r="X343" s="228">
        <v>3532</v>
      </c>
      <c r="Y343" s="228">
        <v>3556</v>
      </c>
      <c r="Z343" s="228">
        <v>3587</v>
      </c>
      <c r="AA343" s="228">
        <v>3618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10549</v>
      </c>
      <c r="F344" s="130">
        <v>10698</v>
      </c>
      <c r="G344" s="130">
        <v>10808</v>
      </c>
      <c r="H344" s="130">
        <v>10900</v>
      </c>
      <c r="I344" s="130">
        <v>10996</v>
      </c>
      <c r="J344" s="130">
        <v>11086</v>
      </c>
      <c r="K344" s="130">
        <v>11176</v>
      </c>
      <c r="L344" s="130">
        <v>11239</v>
      </c>
      <c r="M344" s="130">
        <v>11422</v>
      </c>
      <c r="N344" s="130">
        <v>11535</v>
      </c>
      <c r="O344" s="130">
        <v>11618</v>
      </c>
      <c r="P344" s="130">
        <v>11706</v>
      </c>
      <c r="Q344" s="130">
        <v>11807</v>
      </c>
      <c r="R344" s="130">
        <v>12341</v>
      </c>
      <c r="S344" s="130">
        <v>12413</v>
      </c>
      <c r="T344" s="130">
        <v>12500</v>
      </c>
      <c r="U344" s="230">
        <v>12614</v>
      </c>
      <c r="V344" s="230">
        <v>12705</v>
      </c>
      <c r="W344" s="230">
        <v>12808</v>
      </c>
      <c r="X344" s="230">
        <v>12926</v>
      </c>
      <c r="Y344" s="230">
        <v>12997</v>
      </c>
      <c r="Z344" s="230">
        <v>13064</v>
      </c>
      <c r="AA344" s="230">
        <v>13192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AA345" si="10">SUM(E343:E344)</f>
        <v>13289</v>
      </c>
      <c r="F345" s="232">
        <f t="shared" si="10"/>
        <v>13471</v>
      </c>
      <c r="G345" s="232">
        <f t="shared" si="10"/>
        <v>13602</v>
      </c>
      <c r="H345" s="232">
        <f t="shared" si="10"/>
        <v>13716</v>
      </c>
      <c r="I345" s="232">
        <f t="shared" si="10"/>
        <v>13844</v>
      </c>
      <c r="J345" s="232">
        <f t="shared" si="10"/>
        <v>13960</v>
      </c>
      <c r="K345" s="232">
        <f t="shared" si="10"/>
        <v>14075</v>
      </c>
      <c r="L345" s="232">
        <f t="shared" si="10"/>
        <v>14164</v>
      </c>
      <c r="M345" s="232">
        <f t="shared" si="10"/>
        <v>14504</v>
      </c>
      <c r="N345" s="232">
        <f t="shared" si="10"/>
        <v>14649</v>
      </c>
      <c r="O345" s="232">
        <f t="shared" si="10"/>
        <v>14773</v>
      </c>
      <c r="P345" s="232">
        <f t="shared" si="10"/>
        <v>14889</v>
      </c>
      <c r="Q345" s="232">
        <f t="shared" si="10"/>
        <v>15020</v>
      </c>
      <c r="R345" s="232">
        <f t="shared" si="10"/>
        <v>15669</v>
      </c>
      <c r="S345" s="232">
        <f t="shared" si="10"/>
        <v>15784</v>
      </c>
      <c r="T345" s="232">
        <f t="shared" si="10"/>
        <v>15902</v>
      </c>
      <c r="U345" s="233">
        <f t="shared" si="10"/>
        <v>16054</v>
      </c>
      <c r="V345" s="233">
        <f t="shared" si="10"/>
        <v>16180</v>
      </c>
      <c r="W345" s="233">
        <f t="shared" si="10"/>
        <v>16320</v>
      </c>
      <c r="X345" s="233">
        <f t="shared" si="10"/>
        <v>16458</v>
      </c>
      <c r="Y345" s="233">
        <f t="shared" si="10"/>
        <v>16553</v>
      </c>
      <c r="Z345" s="233">
        <f t="shared" si="10"/>
        <v>16651</v>
      </c>
      <c r="AA345" s="233">
        <f t="shared" si="10"/>
        <v>16810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2" spans="4:19" ht="39" customHeight="1" x14ac:dyDescent="0.2">
      <c r="E362" s="358" t="s">
        <v>467</v>
      </c>
      <c r="F362" s="358"/>
      <c r="G362" s="358"/>
      <c r="H362" s="358"/>
      <c r="I362" s="358"/>
    </row>
    <row r="363" spans="4:19" x14ac:dyDescent="0.2">
      <c r="E363" s="359" t="s">
        <v>468</v>
      </c>
      <c r="F363" s="359"/>
      <c r="G363" s="359"/>
      <c r="H363" s="234" t="s">
        <v>439</v>
      </c>
      <c r="I363" s="234" t="s">
        <v>440</v>
      </c>
    </row>
    <row r="364" spans="4:19" x14ac:dyDescent="0.2">
      <c r="E364" s="360" t="s">
        <v>469</v>
      </c>
      <c r="F364" s="360"/>
      <c r="G364" s="360"/>
      <c r="H364" s="235">
        <v>8071</v>
      </c>
      <c r="I364" s="236">
        <f>H364/H372</f>
        <v>0.62912152155273204</v>
      </c>
    </row>
    <row r="365" spans="4:19" x14ac:dyDescent="0.2">
      <c r="E365" s="360" t="s">
        <v>470</v>
      </c>
      <c r="F365" s="360"/>
      <c r="G365" s="360"/>
      <c r="H365" s="235">
        <v>1753</v>
      </c>
      <c r="I365" s="236">
        <f>H365/H372</f>
        <v>0.13664354197521242</v>
      </c>
    </row>
    <row r="366" spans="4:19" x14ac:dyDescent="0.2">
      <c r="E366" s="360" t="s">
        <v>471</v>
      </c>
      <c r="F366" s="360"/>
      <c r="G366" s="360"/>
      <c r="H366" s="235">
        <v>1005</v>
      </c>
      <c r="I366" s="236">
        <f>H366/H372</f>
        <v>7.8338140151219898E-2</v>
      </c>
    </row>
    <row r="367" spans="4:19" x14ac:dyDescent="0.2">
      <c r="E367" s="360" t="s">
        <v>472</v>
      </c>
      <c r="F367" s="360"/>
      <c r="G367" s="360"/>
      <c r="H367" s="235">
        <v>757</v>
      </c>
      <c r="I367" s="236">
        <f>H367/H372</f>
        <v>5.9006937407436275E-2</v>
      </c>
    </row>
    <row r="368" spans="4:19" x14ac:dyDescent="0.2">
      <c r="E368" s="360" t="s">
        <v>473</v>
      </c>
      <c r="F368" s="360"/>
      <c r="G368" s="360"/>
      <c r="H368" s="235">
        <v>674</v>
      </c>
      <c r="I368" s="236">
        <f>H368/H372</f>
        <v>5.2537220360121602E-2</v>
      </c>
    </row>
    <row r="369" spans="5:14" x14ac:dyDescent="0.2">
      <c r="E369" s="360" t="s">
        <v>474</v>
      </c>
      <c r="F369" s="360"/>
      <c r="G369" s="360"/>
      <c r="H369" s="235">
        <v>569</v>
      </c>
      <c r="I369" s="236">
        <f>H369/H372</f>
        <v>4.4352638553277729E-2</v>
      </c>
    </row>
    <row r="370" spans="5:14" x14ac:dyDescent="0.2">
      <c r="E370" s="360" t="s">
        <v>475</v>
      </c>
      <c r="F370" s="360"/>
      <c r="G370" s="360"/>
      <c r="H370" s="235">
        <v>0</v>
      </c>
      <c r="I370" s="236">
        <f>H370/H372</f>
        <v>0</v>
      </c>
    </row>
    <row r="371" spans="5:14" x14ac:dyDescent="0.2">
      <c r="E371" s="360" t="s">
        <v>476</v>
      </c>
      <c r="F371" s="360"/>
      <c r="G371" s="360"/>
      <c r="H371" s="235">
        <v>0</v>
      </c>
      <c r="I371" s="236">
        <f>H371/H372</f>
        <v>0</v>
      </c>
    </row>
    <row r="372" spans="5:14" x14ac:dyDescent="0.2">
      <c r="E372" s="359" t="s">
        <v>401</v>
      </c>
      <c r="F372" s="359"/>
      <c r="G372" s="359"/>
      <c r="H372" s="237">
        <f>SUM(H364:H371)</f>
        <v>12829</v>
      </c>
      <c r="I372" s="238">
        <f>SUM(I364:I371)</f>
        <v>1</v>
      </c>
    </row>
    <row r="373" spans="5:14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4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5:14" x14ac:dyDescent="0.2">
      <c r="E375" s="239" t="s">
        <v>482</v>
      </c>
      <c r="F375" s="239"/>
      <c r="G375" s="239"/>
      <c r="H375" s="240"/>
      <c r="I375" s="241"/>
      <c r="J375" s="241"/>
      <c r="K375" s="241"/>
      <c r="L375" s="241"/>
      <c r="M375" s="241"/>
      <c r="N375" s="241"/>
    </row>
  </sheetData>
  <mergeCells count="266">
    <mergeCell ref="E371:G371"/>
    <mergeCell ref="E372:G372"/>
    <mergeCell ref="E362:I362"/>
    <mergeCell ref="E363:G363"/>
    <mergeCell ref="E364:G364"/>
    <mergeCell ref="E365:G365"/>
    <mergeCell ref="E366:G366"/>
    <mergeCell ref="E367:G367"/>
    <mergeCell ref="E368:G368"/>
    <mergeCell ref="E369:G369"/>
    <mergeCell ref="E370:G370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AA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AA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5"/>
  <sheetViews>
    <sheetView topLeftCell="A284" zoomScaleNormal="100" workbookViewId="0">
      <selection activeCell="F13" sqref="F13"/>
    </sheetView>
  </sheetViews>
  <sheetFormatPr defaultRowHeight="12.75" x14ac:dyDescent="0.2"/>
  <cols>
    <col min="1" max="1" width="5.42578125" style="15" customWidth="1"/>
    <col min="2" max="2" width="3.42578125" style="15" customWidth="1"/>
    <col min="3" max="3" width="19.42578125" style="15" customWidth="1"/>
    <col min="4" max="4" width="41.42578125" style="15" customWidth="1"/>
    <col min="5" max="7" width="5.42578125" style="16" customWidth="1"/>
    <col min="8" max="8" width="5.42578125" style="17" customWidth="1"/>
    <col min="9" max="15" width="5.42578125" style="16" customWidth="1"/>
    <col min="16" max="16" width="5.42578125" style="17" customWidth="1"/>
    <col min="17" max="19" width="5.42578125" style="16" customWidth="1"/>
    <col min="20" max="20" width="5.42578125" style="18" customWidth="1"/>
    <col min="21" max="24" width="5.42578125" style="19" customWidth="1"/>
    <col min="25" max="25" width="5.42578125" style="20" customWidth="1"/>
    <col min="26" max="26" width="6.5703125" style="20" customWidth="1"/>
    <col min="27" max="27" width="6" style="20" customWidth="1"/>
    <col min="28" max="28" width="5.85546875" style="20" customWidth="1"/>
    <col min="29" max="29" width="6.85546875" style="20" customWidth="1"/>
    <col min="30" max="30" width="6.42578125" style="20" customWidth="1"/>
    <col min="31" max="31" width="6.7109375" style="20" customWidth="1"/>
    <col min="32" max="34" width="5.7109375" style="20" customWidth="1"/>
    <col min="35" max="37" width="6.85546875" style="20" customWidth="1"/>
    <col min="38" max="38" width="5.7109375" style="20" customWidth="1"/>
    <col min="39" max="240" width="10.42578125" style="20" customWidth="1"/>
    <col min="241" max="1025" width="10.7109375" customWidth="1"/>
  </cols>
  <sheetData>
    <row r="1" spans="1:256" ht="20.25" x14ac:dyDescent="0.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56" ht="18" x14ac:dyDescent="0.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56" ht="18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56" ht="18" x14ac:dyDescent="0.2">
      <c r="A4" s="12">
        <v>44083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56" ht="17.100000000000001" customHeight="1" x14ac:dyDescent="0.2">
      <c r="A5" s="11" t="s">
        <v>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</row>
    <row r="6" spans="1:256" ht="30" customHeight="1" x14ac:dyDescent="0.2">
      <c r="A6" s="10" t="s">
        <v>4</v>
      </c>
      <c r="B6" s="9" t="s">
        <v>5</v>
      </c>
      <c r="C6" s="9" t="s">
        <v>6</v>
      </c>
      <c r="D6" s="8" t="s">
        <v>7</v>
      </c>
      <c r="E6" s="7" t="s">
        <v>8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 t="s">
        <v>9</v>
      </c>
      <c r="V6" s="7"/>
      <c r="W6" s="7"/>
      <c r="X6" s="7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</row>
    <row r="7" spans="1:256" ht="14.65" customHeight="1" x14ac:dyDescent="0.2">
      <c r="A7" s="10"/>
      <c r="B7" s="9"/>
      <c r="C7" s="9"/>
      <c r="D7" s="8"/>
      <c r="E7" s="7" t="s">
        <v>10</v>
      </c>
      <c r="F7" s="7"/>
      <c r="G7" s="7"/>
      <c r="H7" s="7"/>
      <c r="I7" s="7"/>
      <c r="J7" s="7"/>
      <c r="K7" s="7"/>
      <c r="L7" s="7"/>
      <c r="M7" s="7" t="s">
        <v>11</v>
      </c>
      <c r="N7" s="7"/>
      <c r="O7" s="7"/>
      <c r="P7" s="7"/>
      <c r="Q7" s="7"/>
      <c r="R7" s="7"/>
      <c r="S7" s="7"/>
      <c r="T7" s="7"/>
      <c r="U7" s="6" t="s">
        <v>10</v>
      </c>
      <c r="V7" s="6"/>
      <c r="W7" s="5" t="s">
        <v>12</v>
      </c>
      <c r="X7" s="5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</row>
    <row r="8" spans="1:256" ht="14.65" customHeight="1" x14ac:dyDescent="0.2">
      <c r="A8" s="10"/>
      <c r="B8" s="9"/>
      <c r="C8" s="9"/>
      <c r="D8" s="8"/>
      <c r="E8" s="6" t="s">
        <v>13</v>
      </c>
      <c r="F8" s="6"/>
      <c r="G8" s="6"/>
      <c r="H8" s="6"/>
      <c r="I8" s="5" t="s">
        <v>14</v>
      </c>
      <c r="J8" s="5"/>
      <c r="K8" s="5"/>
      <c r="L8" s="5"/>
      <c r="M8" s="6" t="s">
        <v>13</v>
      </c>
      <c r="N8" s="6"/>
      <c r="O8" s="6"/>
      <c r="P8" s="6"/>
      <c r="Q8" s="5" t="s">
        <v>14</v>
      </c>
      <c r="R8" s="5"/>
      <c r="S8" s="5"/>
      <c r="T8" s="5"/>
      <c r="U8" s="6"/>
      <c r="V8" s="6"/>
      <c r="W8" s="5"/>
      <c r="X8" s="5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</row>
    <row r="9" spans="1:256" ht="22.5" x14ac:dyDescent="0.2">
      <c r="A9" s="10"/>
      <c r="B9" s="9"/>
      <c r="C9" s="9"/>
      <c r="D9" s="8"/>
      <c r="E9" s="22" t="s">
        <v>15</v>
      </c>
      <c r="F9" s="23" t="s">
        <v>16</v>
      </c>
      <c r="G9" s="23" t="s">
        <v>17</v>
      </c>
      <c r="H9" s="24" t="s">
        <v>18</v>
      </c>
      <c r="I9" s="23" t="s">
        <v>15</v>
      </c>
      <c r="J9" s="23" t="s">
        <v>16</v>
      </c>
      <c r="K9" s="23" t="s">
        <v>17</v>
      </c>
      <c r="L9" s="25" t="s">
        <v>18</v>
      </c>
      <c r="M9" s="22" t="s">
        <v>15</v>
      </c>
      <c r="N9" s="23" t="s">
        <v>16</v>
      </c>
      <c r="O9" s="23" t="s">
        <v>17</v>
      </c>
      <c r="P9" s="24" t="s">
        <v>18</v>
      </c>
      <c r="Q9" s="23" t="s">
        <v>15</v>
      </c>
      <c r="R9" s="23" t="s">
        <v>16</v>
      </c>
      <c r="S9" s="23" t="s">
        <v>17</v>
      </c>
      <c r="T9" s="25" t="s">
        <v>18</v>
      </c>
      <c r="U9" s="22" t="s">
        <v>13</v>
      </c>
      <c r="V9" s="23" t="s">
        <v>19</v>
      </c>
      <c r="W9" s="23" t="s">
        <v>13</v>
      </c>
      <c r="X9" s="25" t="s">
        <v>19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</row>
    <row r="10" spans="1:256" x14ac:dyDescent="0.2">
      <c r="A10" s="4" t="s">
        <v>20</v>
      </c>
      <c r="B10" s="3" t="s">
        <v>21</v>
      </c>
      <c r="C10" s="26" t="s">
        <v>22</v>
      </c>
      <c r="D10" s="27" t="s">
        <v>23</v>
      </c>
      <c r="E10" s="28">
        <v>20</v>
      </c>
      <c r="F10" s="29">
        <v>12</v>
      </c>
      <c r="G10" s="30">
        <f>E10-F10</f>
        <v>8</v>
      </c>
      <c r="H10" s="31">
        <f>F10/E10</f>
        <v>0.6</v>
      </c>
      <c r="I10" s="30">
        <v>10</v>
      </c>
      <c r="J10" s="29">
        <v>0</v>
      </c>
      <c r="K10" s="30">
        <f>I10-J10</f>
        <v>10</v>
      </c>
      <c r="L10" s="32">
        <f>J10/I10</f>
        <v>0</v>
      </c>
      <c r="M10" s="33"/>
      <c r="N10" s="34"/>
      <c r="O10" s="35"/>
      <c r="P10" s="33"/>
      <c r="Q10" s="33"/>
      <c r="R10" s="34"/>
      <c r="S10" s="33"/>
      <c r="T10" s="36"/>
      <c r="U10" s="37"/>
      <c r="V10" s="37"/>
      <c r="W10" s="37"/>
      <c r="X10" s="38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</row>
    <row r="11" spans="1:256" x14ac:dyDescent="0.2">
      <c r="A11" s="4"/>
      <c r="B11" s="3"/>
      <c r="C11" s="40" t="s">
        <v>24</v>
      </c>
      <c r="D11" s="41" t="s">
        <v>25</v>
      </c>
      <c r="E11" s="42"/>
      <c r="F11" s="43"/>
      <c r="G11" s="44"/>
      <c r="H11" s="45"/>
      <c r="I11" s="44"/>
      <c r="J11" s="43"/>
      <c r="K11" s="44"/>
      <c r="L11" s="46"/>
      <c r="M11" s="47"/>
      <c r="N11" s="48"/>
      <c r="O11" s="49"/>
      <c r="P11" s="47"/>
      <c r="Q11" s="47"/>
      <c r="R11" s="48"/>
      <c r="S11" s="47"/>
      <c r="T11" s="50"/>
      <c r="U11" s="51"/>
      <c r="V11" s="51"/>
      <c r="W11" s="51"/>
      <c r="X11" s="52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</row>
    <row r="12" spans="1:256" x14ac:dyDescent="0.2">
      <c r="A12" s="4"/>
      <c r="B12" s="3"/>
      <c r="C12" s="40" t="s">
        <v>26</v>
      </c>
      <c r="D12" s="41" t="s">
        <v>27</v>
      </c>
      <c r="E12" s="42"/>
      <c r="F12" s="43"/>
      <c r="G12" s="44"/>
      <c r="H12" s="45"/>
      <c r="I12" s="44"/>
      <c r="J12" s="43"/>
      <c r="K12" s="44"/>
      <c r="L12" s="46"/>
      <c r="M12" s="47"/>
      <c r="N12" s="48"/>
      <c r="O12" s="49"/>
      <c r="P12" s="47"/>
      <c r="Q12" s="47"/>
      <c r="R12" s="48"/>
      <c r="S12" s="47"/>
      <c r="T12" s="50"/>
      <c r="U12" s="51"/>
      <c r="V12" s="51"/>
      <c r="W12" s="51"/>
      <c r="X12" s="52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</row>
    <row r="13" spans="1:256" x14ac:dyDescent="0.2">
      <c r="A13" s="4"/>
      <c r="B13" s="2" t="s">
        <v>28</v>
      </c>
      <c r="C13" s="2" t="s">
        <v>29</v>
      </c>
      <c r="D13" s="41" t="s">
        <v>30</v>
      </c>
      <c r="E13" s="53">
        <v>8</v>
      </c>
      <c r="F13" s="43">
        <v>7</v>
      </c>
      <c r="G13" s="44">
        <f>E13-F13</f>
        <v>1</v>
      </c>
      <c r="H13" s="45">
        <f>F13/E13</f>
        <v>0.875</v>
      </c>
      <c r="I13" s="44">
        <v>10</v>
      </c>
      <c r="J13" s="43">
        <v>10</v>
      </c>
      <c r="K13" s="44">
        <f>I13-J13</f>
        <v>0</v>
      </c>
      <c r="L13" s="46">
        <f>J13/I13</f>
        <v>1</v>
      </c>
      <c r="M13" s="54"/>
      <c r="N13" s="51"/>
      <c r="O13" s="49"/>
      <c r="P13" s="45"/>
      <c r="Q13" s="54"/>
      <c r="R13" s="43"/>
      <c r="S13" s="44"/>
      <c r="T13" s="46"/>
      <c r="U13" s="51"/>
      <c r="V13" s="51">
        <v>3</v>
      </c>
      <c r="W13" s="51"/>
      <c r="X13" s="52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</row>
    <row r="14" spans="1:256" x14ac:dyDescent="0.2">
      <c r="A14" s="4"/>
      <c r="B14" s="2"/>
      <c r="C14" s="2"/>
      <c r="D14" s="41" t="s">
        <v>31</v>
      </c>
      <c r="E14" s="53"/>
      <c r="F14" s="43"/>
      <c r="G14" s="44"/>
      <c r="H14" s="45"/>
      <c r="I14" s="44"/>
      <c r="J14" s="43"/>
      <c r="K14" s="44"/>
      <c r="L14" s="46"/>
      <c r="M14" s="54"/>
      <c r="N14" s="51"/>
      <c r="O14" s="49"/>
      <c r="P14" s="45"/>
      <c r="Q14" s="54"/>
      <c r="R14" s="43"/>
      <c r="S14" s="44"/>
      <c r="T14" s="46"/>
      <c r="U14" s="51">
        <v>1</v>
      </c>
      <c r="V14" s="51"/>
      <c r="W14" s="51"/>
      <c r="X14" s="52"/>
    </row>
    <row r="15" spans="1:256" x14ac:dyDescent="0.2">
      <c r="A15" s="4"/>
      <c r="B15" s="2"/>
      <c r="C15" s="2"/>
      <c r="D15" s="41" t="s">
        <v>32</v>
      </c>
      <c r="E15" s="53">
        <v>10</v>
      </c>
      <c r="F15" s="43">
        <v>7</v>
      </c>
      <c r="G15" s="44">
        <f>E15-F15</f>
        <v>3</v>
      </c>
      <c r="H15" s="45">
        <f>F15/E15</f>
        <v>0.7</v>
      </c>
      <c r="I15" s="44">
        <v>30</v>
      </c>
      <c r="J15" s="43">
        <v>3</v>
      </c>
      <c r="K15" s="44">
        <f>I15-J15</f>
        <v>27</v>
      </c>
      <c r="L15" s="46">
        <f>J15/I15</f>
        <v>0.1</v>
      </c>
      <c r="M15" s="54"/>
      <c r="N15" s="51"/>
      <c r="O15" s="49"/>
      <c r="P15" s="45"/>
      <c r="Q15" s="54"/>
      <c r="R15" s="43"/>
      <c r="S15" s="44"/>
      <c r="T15" s="46"/>
      <c r="U15" s="51"/>
      <c r="V15" s="51"/>
      <c r="W15" s="51"/>
      <c r="X15" s="52"/>
    </row>
    <row r="16" spans="1:256" x14ac:dyDescent="0.2">
      <c r="A16" s="4"/>
      <c r="B16" s="2"/>
      <c r="C16" s="2"/>
      <c r="D16" s="41" t="s">
        <v>33</v>
      </c>
      <c r="E16" s="53">
        <v>65</v>
      </c>
      <c r="F16" s="43">
        <v>52</v>
      </c>
      <c r="G16" s="44">
        <f>E16-F16</f>
        <v>13</v>
      </c>
      <c r="H16" s="45">
        <f>F16/E16</f>
        <v>0.8</v>
      </c>
      <c r="I16" s="44">
        <v>70</v>
      </c>
      <c r="J16" s="43">
        <v>48</v>
      </c>
      <c r="K16" s="44">
        <f>I16-J16</f>
        <v>22</v>
      </c>
      <c r="L16" s="46">
        <f>J16/I16</f>
        <v>0.68571428571428572</v>
      </c>
      <c r="M16" s="54"/>
      <c r="N16" s="51"/>
      <c r="O16" s="49"/>
      <c r="P16" s="45"/>
      <c r="Q16" s="54"/>
      <c r="R16" s="43"/>
      <c r="S16" s="44"/>
      <c r="T16" s="46"/>
      <c r="U16" s="51"/>
      <c r="V16" s="51"/>
      <c r="W16" s="51"/>
      <c r="X16" s="52"/>
    </row>
    <row r="17" spans="1:24" x14ac:dyDescent="0.2">
      <c r="A17" s="4"/>
      <c r="B17" s="2"/>
      <c r="C17" s="2"/>
      <c r="D17" s="41" t="s">
        <v>34</v>
      </c>
      <c r="E17" s="53"/>
      <c r="F17" s="43"/>
      <c r="G17" s="44"/>
      <c r="H17" s="45"/>
      <c r="I17" s="44"/>
      <c r="J17" s="43"/>
      <c r="K17" s="44"/>
      <c r="L17" s="46"/>
      <c r="M17" s="54"/>
      <c r="N17" s="51"/>
      <c r="O17" s="49"/>
      <c r="P17" s="45"/>
      <c r="Q17" s="54"/>
      <c r="R17" s="43"/>
      <c r="S17" s="44"/>
      <c r="T17" s="46"/>
      <c r="U17" s="51"/>
      <c r="V17" s="51">
        <v>2</v>
      </c>
      <c r="W17" s="51"/>
      <c r="X17" s="52"/>
    </row>
    <row r="18" spans="1:24" x14ac:dyDescent="0.2">
      <c r="A18" s="4"/>
      <c r="B18" s="2"/>
      <c r="C18" s="2"/>
      <c r="D18" s="41" t="s">
        <v>35</v>
      </c>
      <c r="E18" s="53">
        <v>71</v>
      </c>
      <c r="F18" s="43">
        <v>55</v>
      </c>
      <c r="G18" s="44">
        <f>E18-F18</f>
        <v>16</v>
      </c>
      <c r="H18" s="45">
        <f>F18/E18</f>
        <v>0.77464788732394363</v>
      </c>
      <c r="I18" s="44">
        <v>83</v>
      </c>
      <c r="J18" s="43">
        <v>75</v>
      </c>
      <c r="K18" s="44">
        <f>I18-J18</f>
        <v>8</v>
      </c>
      <c r="L18" s="46">
        <f>J18/I18</f>
        <v>0.90361445783132532</v>
      </c>
      <c r="M18" s="54">
        <v>5</v>
      </c>
      <c r="N18" s="51">
        <v>3</v>
      </c>
      <c r="O18" s="49">
        <f>M18-N18</f>
        <v>2</v>
      </c>
      <c r="P18" s="45">
        <f>N18/M18</f>
        <v>0.6</v>
      </c>
      <c r="Q18" s="54"/>
      <c r="R18" s="43"/>
      <c r="S18" s="44"/>
      <c r="T18" s="46"/>
      <c r="U18" s="51"/>
      <c r="V18" s="51"/>
      <c r="W18" s="51"/>
      <c r="X18" s="52">
        <v>5</v>
      </c>
    </row>
    <row r="19" spans="1:24" x14ac:dyDescent="0.2">
      <c r="A19" s="4"/>
      <c r="B19" s="2"/>
      <c r="C19" s="2"/>
      <c r="D19" s="41" t="s">
        <v>36</v>
      </c>
      <c r="E19" s="53"/>
      <c r="F19" s="43"/>
      <c r="G19" s="44"/>
      <c r="H19" s="45"/>
      <c r="I19" s="44"/>
      <c r="J19" s="43"/>
      <c r="K19" s="44"/>
      <c r="L19" s="46"/>
      <c r="M19" s="54">
        <v>10</v>
      </c>
      <c r="N19" s="51">
        <v>2</v>
      </c>
      <c r="O19" s="49">
        <f>M19-N19</f>
        <v>8</v>
      </c>
      <c r="P19" s="45">
        <f>N19/M19</f>
        <v>0.2</v>
      </c>
      <c r="Q19" s="54">
        <v>20</v>
      </c>
      <c r="R19" s="43">
        <v>4</v>
      </c>
      <c r="S19" s="44">
        <f>Q19-R19</f>
        <v>16</v>
      </c>
      <c r="T19" s="46">
        <f>R19/Q19</f>
        <v>0.2</v>
      </c>
      <c r="U19" s="51"/>
      <c r="V19" s="51"/>
      <c r="W19" s="51"/>
      <c r="X19" s="52"/>
    </row>
    <row r="20" spans="1:24" x14ac:dyDescent="0.2">
      <c r="A20" s="4"/>
      <c r="B20" s="2"/>
      <c r="C20" s="2"/>
      <c r="D20" s="41" t="s">
        <v>37</v>
      </c>
      <c r="E20" s="53"/>
      <c r="F20" s="43"/>
      <c r="G20" s="44"/>
      <c r="H20" s="45"/>
      <c r="I20" s="44"/>
      <c r="J20" s="43"/>
      <c r="K20" s="44"/>
      <c r="L20" s="46"/>
      <c r="M20" s="54"/>
      <c r="N20" s="51"/>
      <c r="O20" s="49"/>
      <c r="P20" s="45"/>
      <c r="Q20" s="54"/>
      <c r="R20" s="43"/>
      <c r="S20" s="44"/>
      <c r="T20" s="46"/>
      <c r="U20" s="51"/>
      <c r="V20" s="51"/>
      <c r="W20" s="51"/>
      <c r="X20" s="52"/>
    </row>
    <row r="21" spans="1:24" x14ac:dyDescent="0.2">
      <c r="A21" s="4"/>
      <c r="B21" s="2"/>
      <c r="C21" s="2"/>
      <c r="D21" s="41" t="s">
        <v>38</v>
      </c>
      <c r="E21" s="53">
        <v>5</v>
      </c>
      <c r="F21" s="43">
        <v>5</v>
      </c>
      <c r="G21" s="44">
        <f>E21-F21</f>
        <v>0</v>
      </c>
      <c r="H21" s="45">
        <f>F21/E21</f>
        <v>1</v>
      </c>
      <c r="I21" s="44">
        <v>8</v>
      </c>
      <c r="J21" s="43">
        <v>2</v>
      </c>
      <c r="K21" s="44">
        <f>I21-J21</f>
        <v>6</v>
      </c>
      <c r="L21" s="46">
        <f>J21/I21</f>
        <v>0.25</v>
      </c>
      <c r="M21" s="54"/>
      <c r="N21" s="51"/>
      <c r="O21" s="49"/>
      <c r="P21" s="45"/>
      <c r="Q21" s="54"/>
      <c r="R21" s="43"/>
      <c r="S21" s="44"/>
      <c r="T21" s="46"/>
      <c r="U21" s="51"/>
      <c r="V21" s="51"/>
      <c r="W21" s="51"/>
      <c r="X21" s="52"/>
    </row>
    <row r="22" spans="1:24" x14ac:dyDescent="0.2">
      <c r="A22" s="4"/>
      <c r="B22" s="2"/>
      <c r="C22" s="2"/>
      <c r="D22" s="41" t="s">
        <v>39</v>
      </c>
      <c r="E22" s="53"/>
      <c r="F22" s="43"/>
      <c r="G22" s="44"/>
      <c r="H22" s="45"/>
      <c r="I22" s="44"/>
      <c r="J22" s="43"/>
      <c r="K22" s="44"/>
      <c r="L22" s="46"/>
      <c r="M22" s="54"/>
      <c r="N22" s="51"/>
      <c r="O22" s="49"/>
      <c r="P22" s="45"/>
      <c r="Q22" s="54"/>
      <c r="R22" s="43"/>
      <c r="S22" s="44"/>
      <c r="T22" s="46"/>
      <c r="U22" s="51"/>
      <c r="V22" s="51"/>
      <c r="W22" s="51"/>
      <c r="X22" s="52"/>
    </row>
    <row r="23" spans="1:24" x14ac:dyDescent="0.2">
      <c r="A23" s="4"/>
      <c r="B23" s="2"/>
      <c r="C23" s="2"/>
      <c r="D23" s="41" t="s">
        <v>40</v>
      </c>
      <c r="E23" s="53">
        <v>33</v>
      </c>
      <c r="F23" s="43">
        <v>33</v>
      </c>
      <c r="G23" s="44">
        <f>E23-F23</f>
        <v>0</v>
      </c>
      <c r="H23" s="45">
        <f>F23/E23</f>
        <v>1</v>
      </c>
      <c r="I23" s="44">
        <v>48</v>
      </c>
      <c r="J23" s="43">
        <v>31</v>
      </c>
      <c r="K23" s="44">
        <f>I23-J23</f>
        <v>17</v>
      </c>
      <c r="L23" s="46">
        <f>J23/I23</f>
        <v>0.64583333333333337</v>
      </c>
      <c r="M23" s="54">
        <v>6</v>
      </c>
      <c r="N23" s="51">
        <v>2</v>
      </c>
      <c r="O23" s="49">
        <f>M23-N23</f>
        <v>4</v>
      </c>
      <c r="P23" s="45">
        <f>N23/M23</f>
        <v>0.33333333333333331</v>
      </c>
      <c r="Q23" s="54">
        <v>10</v>
      </c>
      <c r="R23" s="43">
        <v>1</v>
      </c>
      <c r="S23" s="44">
        <f>Q23-R23</f>
        <v>9</v>
      </c>
      <c r="T23" s="46">
        <f>R23/Q23</f>
        <v>0.1</v>
      </c>
      <c r="U23" s="51">
        <v>2</v>
      </c>
      <c r="V23" s="51"/>
      <c r="W23" s="51"/>
      <c r="X23" s="52"/>
    </row>
    <row r="24" spans="1:24" x14ac:dyDescent="0.2">
      <c r="A24" s="4"/>
      <c r="B24" s="2"/>
      <c r="C24" s="2"/>
      <c r="D24" s="41" t="s">
        <v>41</v>
      </c>
      <c r="E24" s="53">
        <v>62</v>
      </c>
      <c r="F24" s="43">
        <v>59</v>
      </c>
      <c r="G24" s="44">
        <f>E24-F24</f>
        <v>3</v>
      </c>
      <c r="H24" s="45">
        <f>F24/E24</f>
        <v>0.95161290322580649</v>
      </c>
      <c r="I24" s="55">
        <v>104</v>
      </c>
      <c r="J24" s="56">
        <v>98</v>
      </c>
      <c r="K24" s="44">
        <f>I24-J24</f>
        <v>6</v>
      </c>
      <c r="L24" s="46">
        <f>J24/I24</f>
        <v>0.94230769230769229</v>
      </c>
      <c r="M24" s="54"/>
      <c r="N24" s="43"/>
      <c r="O24" s="49"/>
      <c r="P24" s="45"/>
      <c r="Q24" s="44"/>
      <c r="R24" s="43"/>
      <c r="S24" s="44"/>
      <c r="T24" s="46"/>
      <c r="U24" s="51"/>
      <c r="V24" s="51"/>
      <c r="W24" s="51"/>
      <c r="X24" s="52"/>
    </row>
    <row r="25" spans="1:24" x14ac:dyDescent="0.2">
      <c r="A25" s="4"/>
      <c r="B25" s="2"/>
      <c r="C25" s="2"/>
      <c r="D25" s="41" t="s">
        <v>42</v>
      </c>
      <c r="E25" s="53"/>
      <c r="F25" s="43"/>
      <c r="G25" s="44"/>
      <c r="H25" s="45"/>
      <c r="I25" s="57"/>
      <c r="J25" s="56"/>
      <c r="K25" s="44"/>
      <c r="L25" s="46"/>
      <c r="M25" s="54"/>
      <c r="N25" s="43"/>
      <c r="O25" s="49"/>
      <c r="P25" s="45"/>
      <c r="Q25" s="44"/>
      <c r="R25" s="43"/>
      <c r="S25" s="44"/>
      <c r="T25" s="46"/>
      <c r="U25" s="51"/>
      <c r="V25" s="51"/>
      <c r="W25" s="51"/>
      <c r="X25" s="52"/>
    </row>
    <row r="26" spans="1:24" x14ac:dyDescent="0.2">
      <c r="A26" s="4"/>
      <c r="B26" s="2"/>
      <c r="C26" s="2" t="s">
        <v>29</v>
      </c>
      <c r="D26" s="41" t="s">
        <v>43</v>
      </c>
      <c r="E26" s="53">
        <v>22</v>
      </c>
      <c r="F26" s="43">
        <v>20</v>
      </c>
      <c r="G26" s="44">
        <f>E26-F26</f>
        <v>2</v>
      </c>
      <c r="H26" s="45">
        <f>F26/E26</f>
        <v>0.90909090909090906</v>
      </c>
      <c r="I26" s="44">
        <v>34</v>
      </c>
      <c r="J26" s="43">
        <v>15</v>
      </c>
      <c r="K26" s="44">
        <f>I26-J26</f>
        <v>19</v>
      </c>
      <c r="L26" s="46">
        <f>J26/I26</f>
        <v>0.44117647058823528</v>
      </c>
      <c r="M26" s="54"/>
      <c r="N26" s="51"/>
      <c r="O26" s="49"/>
      <c r="P26" s="45"/>
      <c r="Q26" s="54"/>
      <c r="R26" s="43"/>
      <c r="S26" s="44"/>
      <c r="T26" s="46"/>
      <c r="U26" s="51"/>
      <c r="V26" s="51"/>
      <c r="W26" s="51"/>
      <c r="X26" s="52"/>
    </row>
    <row r="27" spans="1:24" x14ac:dyDescent="0.2">
      <c r="A27" s="4"/>
      <c r="B27" s="2"/>
      <c r="C27" s="2"/>
      <c r="D27" s="41" t="s">
        <v>44</v>
      </c>
      <c r="E27" s="53"/>
      <c r="F27" s="43"/>
      <c r="G27" s="44"/>
      <c r="H27" s="45"/>
      <c r="I27" s="44"/>
      <c r="J27" s="56"/>
      <c r="K27" s="44"/>
      <c r="L27" s="46"/>
      <c r="M27" s="54"/>
      <c r="N27" s="51"/>
      <c r="O27" s="49"/>
      <c r="P27" s="45"/>
      <c r="Q27" s="54"/>
      <c r="R27" s="43"/>
      <c r="S27" s="44"/>
      <c r="T27" s="46"/>
      <c r="U27" s="51"/>
      <c r="V27" s="51"/>
      <c r="W27" s="51"/>
      <c r="X27" s="52"/>
    </row>
    <row r="28" spans="1:24" x14ac:dyDescent="0.2">
      <c r="A28" s="4"/>
      <c r="B28" s="2"/>
      <c r="C28" s="2" t="s">
        <v>29</v>
      </c>
      <c r="D28" s="41" t="s">
        <v>45</v>
      </c>
      <c r="E28" s="53">
        <v>52</v>
      </c>
      <c r="F28" s="43">
        <v>42</v>
      </c>
      <c r="G28" s="44">
        <f>E28-F28</f>
        <v>10</v>
      </c>
      <c r="H28" s="45">
        <f>F28/E28</f>
        <v>0.80769230769230771</v>
      </c>
      <c r="I28" s="44">
        <v>32</v>
      </c>
      <c r="J28" s="43">
        <v>10</v>
      </c>
      <c r="K28" s="44">
        <f>I28-J28</f>
        <v>22</v>
      </c>
      <c r="L28" s="46">
        <f>J28/I28</f>
        <v>0.3125</v>
      </c>
      <c r="M28" s="54"/>
      <c r="N28" s="51"/>
      <c r="O28" s="49"/>
      <c r="P28" s="45"/>
      <c r="Q28" s="54"/>
      <c r="R28" s="43"/>
      <c r="S28" s="44"/>
      <c r="T28" s="46"/>
      <c r="U28" s="51"/>
      <c r="V28" s="51"/>
      <c r="W28" s="51"/>
      <c r="X28" s="52"/>
    </row>
    <row r="29" spans="1:24" x14ac:dyDescent="0.2">
      <c r="A29" s="4"/>
      <c r="B29" s="2"/>
      <c r="C29" s="40" t="s">
        <v>46</v>
      </c>
      <c r="D29" s="41" t="s">
        <v>47</v>
      </c>
      <c r="E29" s="53">
        <v>10</v>
      </c>
      <c r="F29" s="43">
        <v>8</v>
      </c>
      <c r="G29" s="44">
        <f>E29-F29</f>
        <v>2</v>
      </c>
      <c r="H29" s="45">
        <f>F29/E29</f>
        <v>0.8</v>
      </c>
      <c r="I29" s="44"/>
      <c r="J29" s="43"/>
      <c r="K29" s="44"/>
      <c r="L29" s="46"/>
      <c r="M29" s="54"/>
      <c r="N29" s="51"/>
      <c r="O29" s="49"/>
      <c r="P29" s="45"/>
      <c r="Q29" s="54"/>
      <c r="R29" s="43"/>
      <c r="S29" s="44"/>
      <c r="T29" s="46"/>
      <c r="U29" s="51"/>
      <c r="V29" s="51"/>
      <c r="W29" s="51"/>
      <c r="X29" s="52"/>
    </row>
    <row r="30" spans="1:24" x14ac:dyDescent="0.2">
      <c r="A30" s="4"/>
      <c r="B30" s="2"/>
      <c r="C30" s="40" t="s">
        <v>48</v>
      </c>
      <c r="D30" s="41" t="s">
        <v>49</v>
      </c>
      <c r="E30" s="53"/>
      <c r="F30" s="43"/>
      <c r="G30" s="44"/>
      <c r="H30" s="45"/>
      <c r="I30" s="44"/>
      <c r="J30" s="43"/>
      <c r="K30" s="44"/>
      <c r="L30" s="46"/>
      <c r="M30" s="54"/>
      <c r="N30" s="51"/>
      <c r="O30" s="49"/>
      <c r="P30" s="45"/>
      <c r="Q30" s="54"/>
      <c r="R30" s="43"/>
      <c r="S30" s="44"/>
      <c r="T30" s="46"/>
      <c r="U30" s="51">
        <v>2</v>
      </c>
      <c r="V30" s="51">
        <v>1</v>
      </c>
      <c r="W30" s="51"/>
      <c r="X30" s="52"/>
    </row>
    <row r="31" spans="1:24" x14ac:dyDescent="0.2">
      <c r="A31" s="4"/>
      <c r="B31" s="2"/>
      <c r="C31" s="2" t="s">
        <v>50</v>
      </c>
      <c r="D31" s="41" t="s">
        <v>51</v>
      </c>
      <c r="E31" s="53"/>
      <c r="F31" s="43"/>
      <c r="G31" s="44"/>
      <c r="H31" s="45"/>
      <c r="I31" s="44"/>
      <c r="J31" s="43"/>
      <c r="K31" s="44"/>
      <c r="L31" s="46"/>
      <c r="M31" s="54"/>
      <c r="N31" s="51"/>
      <c r="O31" s="49"/>
      <c r="P31" s="45"/>
      <c r="Q31" s="54"/>
      <c r="R31" s="43"/>
      <c r="S31" s="44"/>
      <c r="T31" s="46"/>
      <c r="U31" s="51">
        <v>2</v>
      </c>
      <c r="V31" s="51"/>
      <c r="W31" s="51"/>
      <c r="X31" s="52"/>
    </row>
    <row r="32" spans="1:24" x14ac:dyDescent="0.2">
      <c r="A32" s="4"/>
      <c r="B32" s="2"/>
      <c r="C32" s="2"/>
      <c r="D32" s="41" t="s">
        <v>52</v>
      </c>
      <c r="E32" s="53"/>
      <c r="F32" s="43"/>
      <c r="G32" s="44"/>
      <c r="H32" s="45"/>
      <c r="I32" s="44"/>
      <c r="J32" s="43"/>
      <c r="K32" s="44"/>
      <c r="L32" s="46"/>
      <c r="M32" s="54"/>
      <c r="N32" s="51"/>
      <c r="O32" s="49"/>
      <c r="P32" s="45"/>
      <c r="Q32" s="54"/>
      <c r="R32" s="43"/>
      <c r="S32" s="44"/>
      <c r="T32" s="46"/>
      <c r="U32" s="51"/>
      <c r="V32" s="51"/>
      <c r="W32" s="51"/>
      <c r="X32" s="52"/>
    </row>
    <row r="33" spans="1:28" x14ac:dyDescent="0.2">
      <c r="A33" s="4"/>
      <c r="B33" s="2"/>
      <c r="C33" s="2"/>
      <c r="D33" s="41" t="s">
        <v>53</v>
      </c>
      <c r="E33" s="53">
        <v>8</v>
      </c>
      <c r="F33" s="43">
        <v>5</v>
      </c>
      <c r="G33" s="44">
        <f>E33-F33</f>
        <v>3</v>
      </c>
      <c r="H33" s="45">
        <f>F33/E33</f>
        <v>0.625</v>
      </c>
      <c r="I33" s="44">
        <v>10</v>
      </c>
      <c r="J33" s="43">
        <v>10</v>
      </c>
      <c r="K33" s="44">
        <f>I33-J33</f>
        <v>0</v>
      </c>
      <c r="L33" s="46">
        <f>J33/I33</f>
        <v>1</v>
      </c>
      <c r="M33" s="54"/>
      <c r="N33" s="51"/>
      <c r="O33" s="49"/>
      <c r="P33" s="45"/>
      <c r="Q33" s="54"/>
      <c r="R33" s="43"/>
      <c r="S33" s="44"/>
      <c r="T33" s="46"/>
      <c r="U33" s="51"/>
      <c r="V33" s="51">
        <v>1</v>
      </c>
      <c r="W33" s="51"/>
      <c r="X33" s="52"/>
    </row>
    <row r="34" spans="1:28" x14ac:dyDescent="0.2">
      <c r="A34" s="4"/>
      <c r="B34" s="2"/>
      <c r="C34" s="2" t="s">
        <v>50</v>
      </c>
      <c r="D34" s="41" t="s">
        <v>54</v>
      </c>
      <c r="E34" s="53">
        <v>125</v>
      </c>
      <c r="F34" s="43">
        <v>108</v>
      </c>
      <c r="G34" s="44">
        <f>E34-F34</f>
        <v>17</v>
      </c>
      <c r="H34" s="45">
        <f>F34/E34</f>
        <v>0.86399999999999999</v>
      </c>
      <c r="I34" s="44">
        <v>212</v>
      </c>
      <c r="J34" s="43">
        <v>71</v>
      </c>
      <c r="K34" s="44">
        <f>I34-J34</f>
        <v>141</v>
      </c>
      <c r="L34" s="46">
        <f>J34/I34</f>
        <v>0.33490566037735847</v>
      </c>
      <c r="M34" s="54"/>
      <c r="N34" s="51"/>
      <c r="O34" s="49"/>
      <c r="P34" s="45"/>
      <c r="Q34" s="54"/>
      <c r="R34" s="43"/>
      <c r="S34" s="44"/>
      <c r="T34" s="46"/>
      <c r="U34" s="51">
        <v>6</v>
      </c>
      <c r="V34" s="51">
        <v>10</v>
      </c>
      <c r="W34" s="51"/>
      <c r="X34" s="52"/>
    </row>
    <row r="35" spans="1:28" x14ac:dyDescent="0.2">
      <c r="A35" s="4"/>
      <c r="B35" s="2"/>
      <c r="C35" s="40" t="s">
        <v>55</v>
      </c>
      <c r="D35" s="41" t="s">
        <v>56</v>
      </c>
      <c r="E35" s="53"/>
      <c r="F35" s="43"/>
      <c r="G35" s="44"/>
      <c r="H35" s="45"/>
      <c r="I35" s="44"/>
      <c r="J35" s="43"/>
      <c r="K35" s="44"/>
      <c r="L35" s="46"/>
      <c r="M35" s="54"/>
      <c r="N35" s="51"/>
      <c r="O35" s="49"/>
      <c r="P35" s="45"/>
      <c r="Q35" s="54"/>
      <c r="R35" s="43"/>
      <c r="S35" s="44"/>
      <c r="T35" s="46"/>
      <c r="U35" s="51"/>
      <c r="V35" s="51">
        <v>1</v>
      </c>
      <c r="W35" s="51"/>
      <c r="X35" s="52"/>
    </row>
    <row r="36" spans="1:28" x14ac:dyDescent="0.2">
      <c r="A36" s="4"/>
      <c r="B36" s="2"/>
      <c r="C36" s="40" t="s">
        <v>57</v>
      </c>
      <c r="D36" s="41" t="s">
        <v>58</v>
      </c>
      <c r="E36" s="53"/>
      <c r="F36" s="43"/>
      <c r="G36" s="44"/>
      <c r="H36" s="45"/>
      <c r="I36" s="44"/>
      <c r="J36" s="43"/>
      <c r="K36" s="44"/>
      <c r="L36" s="46"/>
      <c r="M36" s="54"/>
      <c r="N36" s="51"/>
      <c r="O36" s="49"/>
      <c r="P36" s="45"/>
      <c r="Q36" s="54"/>
      <c r="R36" s="43"/>
      <c r="S36" s="44"/>
      <c r="T36" s="46"/>
      <c r="U36" s="51"/>
      <c r="V36" s="51"/>
      <c r="W36" s="51"/>
      <c r="X36" s="52"/>
    </row>
    <row r="37" spans="1:28" x14ac:dyDescent="0.2">
      <c r="A37" s="4"/>
      <c r="B37" s="2"/>
      <c r="C37" s="40" t="s">
        <v>59</v>
      </c>
      <c r="D37" s="41" t="s">
        <v>47</v>
      </c>
      <c r="E37" s="53"/>
      <c r="F37" s="43"/>
      <c r="G37" s="44"/>
      <c r="H37" s="45"/>
      <c r="I37" s="44"/>
      <c r="J37" s="43"/>
      <c r="K37" s="44"/>
      <c r="L37" s="46"/>
      <c r="M37" s="54"/>
      <c r="N37" s="51"/>
      <c r="O37" s="49"/>
      <c r="P37" s="45"/>
      <c r="Q37" s="54"/>
      <c r="R37" s="43"/>
      <c r="S37" s="44"/>
      <c r="T37" s="46"/>
      <c r="U37" s="51"/>
      <c r="V37" s="51">
        <v>19</v>
      </c>
      <c r="W37" s="51"/>
      <c r="X37" s="52"/>
    </row>
    <row r="38" spans="1:28" x14ac:dyDescent="0.2">
      <c r="A38" s="4"/>
      <c r="B38" s="2"/>
      <c r="C38" s="40" t="s">
        <v>60</v>
      </c>
      <c r="D38" s="41" t="s">
        <v>61</v>
      </c>
      <c r="E38" s="53"/>
      <c r="F38" s="43"/>
      <c r="G38" s="44"/>
      <c r="H38" s="45"/>
      <c r="I38" s="44"/>
      <c r="J38" s="43"/>
      <c r="K38" s="44"/>
      <c r="L38" s="46"/>
      <c r="M38" s="54"/>
      <c r="N38" s="51"/>
      <c r="O38" s="49"/>
      <c r="P38" s="45"/>
      <c r="Q38" s="54"/>
      <c r="R38" s="43"/>
      <c r="S38" s="44"/>
      <c r="T38" s="46"/>
      <c r="U38" s="51"/>
      <c r="V38" s="51">
        <v>3</v>
      </c>
      <c r="W38" s="51"/>
      <c r="X38" s="52"/>
    </row>
    <row r="39" spans="1:28" x14ac:dyDescent="0.2">
      <c r="A39" s="4"/>
      <c r="B39" s="2"/>
      <c r="C39" s="40" t="s">
        <v>62</v>
      </c>
      <c r="D39" s="41" t="s">
        <v>63</v>
      </c>
      <c r="E39" s="53"/>
      <c r="F39" s="43"/>
      <c r="G39" s="44"/>
      <c r="H39" s="45"/>
      <c r="I39" s="44"/>
      <c r="J39" s="43"/>
      <c r="K39" s="44"/>
      <c r="L39" s="46"/>
      <c r="M39" s="54"/>
      <c r="N39" s="51"/>
      <c r="O39" s="49"/>
      <c r="P39" s="45"/>
      <c r="Q39" s="54"/>
      <c r="R39" s="43"/>
      <c r="S39" s="44"/>
      <c r="T39" s="46"/>
      <c r="U39" s="51"/>
      <c r="V39" s="51">
        <v>4</v>
      </c>
      <c r="W39" s="51"/>
      <c r="X39" s="52"/>
    </row>
    <row r="40" spans="1:28" x14ac:dyDescent="0.2">
      <c r="A40" s="4"/>
      <c r="B40" s="2"/>
      <c r="C40" s="40" t="s">
        <v>64</v>
      </c>
      <c r="D40" s="41" t="s">
        <v>65</v>
      </c>
      <c r="E40" s="53"/>
      <c r="F40" s="43"/>
      <c r="G40" s="44"/>
      <c r="H40" s="45"/>
      <c r="I40" s="44"/>
      <c r="J40" s="43"/>
      <c r="K40" s="44"/>
      <c r="L40" s="46"/>
      <c r="M40" s="54"/>
      <c r="N40" s="51"/>
      <c r="O40" s="49"/>
      <c r="P40" s="45"/>
      <c r="Q40" s="54"/>
      <c r="R40" s="43"/>
      <c r="S40" s="44"/>
      <c r="T40" s="46"/>
      <c r="U40" s="51"/>
      <c r="V40" s="51"/>
      <c r="W40" s="51"/>
      <c r="X40" s="52"/>
    </row>
    <row r="41" spans="1:28" x14ac:dyDescent="0.2">
      <c r="A41" s="4"/>
      <c r="B41" s="2"/>
      <c r="C41" s="40" t="s">
        <v>66</v>
      </c>
      <c r="D41" s="41" t="s">
        <v>67</v>
      </c>
      <c r="E41" s="53"/>
      <c r="F41" s="43"/>
      <c r="G41" s="44"/>
      <c r="H41" s="45"/>
      <c r="I41" s="44"/>
      <c r="J41" s="43"/>
      <c r="K41" s="44"/>
      <c r="L41" s="46"/>
      <c r="M41" s="54"/>
      <c r="N41" s="51"/>
      <c r="O41" s="49"/>
      <c r="P41" s="45"/>
      <c r="Q41" s="54"/>
      <c r="R41" s="43"/>
      <c r="S41" s="44"/>
      <c r="T41" s="46"/>
      <c r="U41" s="51"/>
      <c r="V41" s="51">
        <v>3</v>
      </c>
      <c r="W41" s="51"/>
      <c r="X41" s="52"/>
    </row>
    <row r="42" spans="1:28" x14ac:dyDescent="0.2">
      <c r="A42" s="4"/>
      <c r="B42" s="2"/>
      <c r="C42" s="40" t="s">
        <v>68</v>
      </c>
      <c r="D42" s="41" t="s">
        <v>69</v>
      </c>
      <c r="E42" s="53"/>
      <c r="F42" s="43"/>
      <c r="G42" s="44"/>
      <c r="H42" s="45"/>
      <c r="I42" s="44"/>
      <c r="J42" s="43"/>
      <c r="K42" s="44"/>
      <c r="L42" s="46"/>
      <c r="M42" s="54"/>
      <c r="N42" s="51"/>
      <c r="O42" s="49"/>
      <c r="P42" s="45"/>
      <c r="Q42" s="54"/>
      <c r="R42" s="43"/>
      <c r="S42" s="44"/>
      <c r="T42" s="46"/>
      <c r="U42" s="51"/>
      <c r="V42" s="51"/>
      <c r="W42" s="51"/>
      <c r="X42" s="52"/>
    </row>
    <row r="43" spans="1:28" x14ac:dyDescent="0.2">
      <c r="A43" s="4"/>
      <c r="B43" s="2"/>
      <c r="C43" s="40" t="s">
        <v>70</v>
      </c>
      <c r="D43" s="41" t="s">
        <v>71</v>
      </c>
      <c r="E43" s="53"/>
      <c r="F43" s="43"/>
      <c r="G43" s="44"/>
      <c r="H43" s="45"/>
      <c r="I43" s="44"/>
      <c r="J43" s="43"/>
      <c r="K43" s="44"/>
      <c r="L43" s="46"/>
      <c r="M43" s="54"/>
      <c r="N43" s="51"/>
      <c r="O43" s="49"/>
      <c r="P43" s="45"/>
      <c r="Q43" s="54"/>
      <c r="R43" s="43"/>
      <c r="S43" s="44"/>
      <c r="T43" s="46"/>
      <c r="U43" s="51"/>
      <c r="V43" s="51"/>
      <c r="W43" s="51"/>
      <c r="X43" s="52"/>
    </row>
    <row r="44" spans="1:28" x14ac:dyDescent="0.2">
      <c r="A44" s="4"/>
      <c r="B44" s="2"/>
      <c r="C44" s="40" t="s">
        <v>72</v>
      </c>
      <c r="D44" s="41" t="s">
        <v>73</v>
      </c>
      <c r="E44" s="53"/>
      <c r="F44" s="43"/>
      <c r="G44" s="44"/>
      <c r="H44" s="45"/>
      <c r="I44" s="44"/>
      <c r="J44" s="43"/>
      <c r="K44" s="44"/>
      <c r="L44" s="46"/>
      <c r="M44" s="54"/>
      <c r="N44" s="51"/>
      <c r="O44" s="49"/>
      <c r="P44" s="45"/>
      <c r="Q44" s="54"/>
      <c r="R44" s="43"/>
      <c r="S44" s="44"/>
      <c r="T44" s="46"/>
      <c r="U44" s="51"/>
      <c r="V44" s="51"/>
      <c r="W44" s="51"/>
      <c r="X44" s="52"/>
    </row>
    <row r="45" spans="1:28" x14ac:dyDescent="0.2">
      <c r="A45" s="4"/>
      <c r="B45" s="2"/>
      <c r="C45" s="40" t="s">
        <v>74</v>
      </c>
      <c r="D45" s="41" t="s">
        <v>47</v>
      </c>
      <c r="E45" s="53"/>
      <c r="F45" s="43"/>
      <c r="G45" s="44"/>
      <c r="H45" s="45"/>
      <c r="I45" s="44"/>
      <c r="J45" s="43"/>
      <c r="K45" s="44"/>
      <c r="L45" s="46"/>
      <c r="M45" s="54"/>
      <c r="N45" s="51"/>
      <c r="O45" s="49"/>
      <c r="P45" s="45"/>
      <c r="Q45" s="54"/>
      <c r="R45" s="43"/>
      <c r="S45" s="44"/>
      <c r="T45" s="46"/>
      <c r="U45" s="51"/>
      <c r="V45" s="51">
        <v>1</v>
      </c>
      <c r="W45" s="51"/>
      <c r="X45" s="52"/>
    </row>
    <row r="46" spans="1:28" x14ac:dyDescent="0.2">
      <c r="A46" s="4"/>
      <c r="B46" s="2"/>
      <c r="C46" s="40" t="s">
        <v>75</v>
      </c>
      <c r="D46" s="41" t="s">
        <v>76</v>
      </c>
      <c r="E46" s="53"/>
      <c r="F46" s="43"/>
      <c r="G46" s="44"/>
      <c r="H46" s="45"/>
      <c r="I46" s="44"/>
      <c r="J46" s="43"/>
      <c r="K46" s="44"/>
      <c r="L46" s="46"/>
      <c r="M46" s="54"/>
      <c r="N46" s="51"/>
      <c r="O46" s="49"/>
      <c r="P46" s="45"/>
      <c r="Q46" s="54"/>
      <c r="R46" s="43"/>
      <c r="S46" s="44"/>
      <c r="T46" s="46"/>
      <c r="U46" s="51"/>
      <c r="V46" s="51">
        <v>1</v>
      </c>
      <c r="W46" s="51"/>
      <c r="X46" s="52"/>
    </row>
    <row r="47" spans="1:28" x14ac:dyDescent="0.2">
      <c r="A47" s="4"/>
      <c r="B47" s="2"/>
      <c r="C47" s="2" t="s">
        <v>77</v>
      </c>
      <c r="D47" s="41" t="s">
        <v>78</v>
      </c>
      <c r="E47" s="53"/>
      <c r="F47" s="43"/>
      <c r="G47" s="44"/>
      <c r="H47" s="45"/>
      <c r="I47" s="44"/>
      <c r="J47" s="43"/>
      <c r="K47" s="44"/>
      <c r="L47" s="46"/>
      <c r="M47" s="54"/>
      <c r="N47" s="51"/>
      <c r="O47" s="49"/>
      <c r="P47" s="45"/>
      <c r="Q47" s="54"/>
      <c r="R47" s="43"/>
      <c r="S47" s="44"/>
      <c r="T47" s="46"/>
      <c r="U47" s="51"/>
      <c r="V47" s="51">
        <v>1</v>
      </c>
      <c r="W47" s="51"/>
      <c r="X47" s="52"/>
    </row>
    <row r="48" spans="1:28" x14ac:dyDescent="0.2">
      <c r="A48" s="4"/>
      <c r="B48" s="2"/>
      <c r="C48" s="2"/>
      <c r="D48" s="41" t="s">
        <v>79</v>
      </c>
      <c r="E48" s="53"/>
      <c r="F48" s="43"/>
      <c r="G48" s="44"/>
      <c r="H48" s="45"/>
      <c r="I48" s="44"/>
      <c r="J48" s="43"/>
      <c r="K48" s="44"/>
      <c r="L48" s="46"/>
      <c r="M48" s="54"/>
      <c r="N48" s="51"/>
      <c r="O48" s="49"/>
      <c r="P48" s="45"/>
      <c r="Q48" s="54"/>
      <c r="R48" s="43"/>
      <c r="S48" s="44"/>
      <c r="T48" s="46"/>
      <c r="U48" s="51"/>
      <c r="V48" s="51"/>
      <c r="W48" s="51"/>
      <c r="X48" s="52"/>
      <c r="Y48"/>
      <c r="Z48"/>
      <c r="AA48"/>
      <c r="AB48"/>
    </row>
    <row r="49" spans="1:24" x14ac:dyDescent="0.2">
      <c r="A49" s="4"/>
      <c r="B49" s="2" t="s">
        <v>80</v>
      </c>
      <c r="C49" s="2" t="s">
        <v>81</v>
      </c>
      <c r="D49" s="41" t="s">
        <v>82</v>
      </c>
      <c r="E49" s="53">
        <v>30</v>
      </c>
      <c r="F49" s="43">
        <v>25</v>
      </c>
      <c r="G49" s="44">
        <f>E49-F49</f>
        <v>5</v>
      </c>
      <c r="H49" s="45">
        <f>F49/E49</f>
        <v>0.83333333333333337</v>
      </c>
      <c r="I49" s="44">
        <v>24</v>
      </c>
      <c r="J49" s="43">
        <v>24</v>
      </c>
      <c r="K49" s="44">
        <f>I49-J49</f>
        <v>0</v>
      </c>
      <c r="L49" s="46">
        <f>J49/I49</f>
        <v>1</v>
      </c>
      <c r="M49" s="54"/>
      <c r="N49" s="51"/>
      <c r="O49" s="49"/>
      <c r="P49" s="45"/>
      <c r="Q49" s="54"/>
      <c r="R49" s="43"/>
      <c r="S49" s="44"/>
      <c r="T49" s="46"/>
      <c r="U49" s="51">
        <v>3</v>
      </c>
      <c r="V49" s="51">
        <v>2</v>
      </c>
      <c r="W49" s="51"/>
      <c r="X49" s="52"/>
    </row>
    <row r="50" spans="1:24" x14ac:dyDescent="0.2">
      <c r="A50" s="4"/>
      <c r="B50" s="2"/>
      <c r="C50" s="2" t="s">
        <v>81</v>
      </c>
      <c r="D50" s="41" t="s">
        <v>83</v>
      </c>
      <c r="E50" s="53"/>
      <c r="F50" s="43"/>
      <c r="G50" s="44"/>
      <c r="H50" s="45"/>
      <c r="I50" s="44"/>
      <c r="J50" s="43"/>
      <c r="K50" s="44"/>
      <c r="L50" s="46"/>
      <c r="M50" s="54"/>
      <c r="N50" s="51"/>
      <c r="O50" s="49"/>
      <c r="P50" s="45"/>
      <c r="Q50" s="54"/>
      <c r="R50" s="43"/>
      <c r="S50" s="44"/>
      <c r="T50" s="46"/>
      <c r="U50" s="51"/>
      <c r="V50" s="51"/>
      <c r="W50" s="51"/>
      <c r="X50" s="52"/>
    </row>
    <row r="51" spans="1:24" x14ac:dyDescent="0.2">
      <c r="A51" s="4"/>
      <c r="B51" s="2"/>
      <c r="C51" s="2"/>
      <c r="D51" s="41" t="s">
        <v>84</v>
      </c>
      <c r="E51" s="53"/>
      <c r="F51" s="43"/>
      <c r="G51" s="44"/>
      <c r="H51" s="45"/>
      <c r="I51" s="44"/>
      <c r="J51" s="43"/>
      <c r="K51" s="44"/>
      <c r="L51" s="46"/>
      <c r="M51" s="54"/>
      <c r="N51" s="51"/>
      <c r="O51" s="49"/>
      <c r="P51" s="45"/>
      <c r="Q51" s="54"/>
      <c r="R51" s="43"/>
      <c r="S51" s="44"/>
      <c r="T51" s="46"/>
      <c r="U51" s="51"/>
      <c r="V51" s="51"/>
      <c r="W51" s="51"/>
      <c r="X51" s="52"/>
    </row>
    <row r="52" spans="1:24" x14ac:dyDescent="0.2">
      <c r="A52" s="4"/>
      <c r="B52" s="2"/>
      <c r="C52" s="2"/>
      <c r="D52" s="41" t="s">
        <v>85</v>
      </c>
      <c r="E52" s="53"/>
      <c r="F52" s="43"/>
      <c r="G52" s="44"/>
      <c r="H52" s="45"/>
      <c r="I52" s="44"/>
      <c r="J52" s="43"/>
      <c r="K52" s="44"/>
      <c r="L52" s="46"/>
      <c r="M52" s="54"/>
      <c r="N52" s="51"/>
      <c r="O52" s="49"/>
      <c r="P52" s="45"/>
      <c r="Q52" s="54"/>
      <c r="R52" s="43"/>
      <c r="S52" s="44"/>
      <c r="T52" s="46"/>
      <c r="U52" s="51"/>
      <c r="V52" s="51"/>
      <c r="W52" s="51"/>
      <c r="X52" s="52"/>
    </row>
    <row r="53" spans="1:24" x14ac:dyDescent="0.2">
      <c r="A53" s="4"/>
      <c r="B53" s="2"/>
      <c r="C53" s="2"/>
      <c r="D53" s="41" t="s">
        <v>86</v>
      </c>
      <c r="E53" s="53"/>
      <c r="F53" s="43"/>
      <c r="G53" s="44"/>
      <c r="H53" s="45"/>
      <c r="I53" s="44"/>
      <c r="J53" s="43"/>
      <c r="K53" s="44"/>
      <c r="L53" s="46"/>
      <c r="M53" s="54"/>
      <c r="N53" s="51"/>
      <c r="O53" s="49"/>
      <c r="P53" s="45"/>
      <c r="Q53" s="54"/>
      <c r="R53" s="43"/>
      <c r="S53" s="44"/>
      <c r="T53" s="46"/>
      <c r="U53" s="51"/>
      <c r="V53" s="51"/>
      <c r="W53" s="51"/>
      <c r="X53" s="52"/>
    </row>
    <row r="54" spans="1:24" x14ac:dyDescent="0.2">
      <c r="A54" s="4"/>
      <c r="B54" s="2"/>
      <c r="C54" s="2"/>
      <c r="D54" s="41" t="s">
        <v>87</v>
      </c>
      <c r="E54" s="53"/>
      <c r="F54" s="43"/>
      <c r="G54" s="44"/>
      <c r="H54" s="45"/>
      <c r="I54" s="44"/>
      <c r="J54" s="43"/>
      <c r="K54" s="44"/>
      <c r="L54" s="46"/>
      <c r="M54" s="54"/>
      <c r="N54" s="51"/>
      <c r="O54" s="49"/>
      <c r="P54" s="45"/>
      <c r="Q54" s="54"/>
      <c r="R54" s="43"/>
      <c r="S54" s="44"/>
      <c r="T54" s="46"/>
      <c r="U54" s="51">
        <v>1</v>
      </c>
      <c r="V54" s="51">
        <v>1</v>
      </c>
      <c r="W54" s="51"/>
      <c r="X54" s="52"/>
    </row>
    <row r="55" spans="1:24" x14ac:dyDescent="0.2">
      <c r="A55" s="4"/>
      <c r="B55" s="2"/>
      <c r="C55" s="40" t="s">
        <v>88</v>
      </c>
      <c r="D55" s="41" t="s">
        <v>89</v>
      </c>
      <c r="E55" s="53"/>
      <c r="F55" s="43"/>
      <c r="G55" s="44"/>
      <c r="H55" s="45"/>
      <c r="I55" s="44"/>
      <c r="J55" s="43"/>
      <c r="K55" s="44"/>
      <c r="L55" s="46"/>
      <c r="M55" s="54"/>
      <c r="N55" s="51"/>
      <c r="O55" s="49"/>
      <c r="P55" s="45"/>
      <c r="Q55" s="54"/>
      <c r="R55" s="43"/>
      <c r="S55" s="44"/>
      <c r="T55" s="46"/>
      <c r="U55" s="51"/>
      <c r="V55" s="51">
        <v>1</v>
      </c>
      <c r="W55" s="51"/>
      <c r="X55" s="52"/>
    </row>
    <row r="56" spans="1:24" x14ac:dyDescent="0.2">
      <c r="A56" s="4"/>
      <c r="B56" s="2"/>
      <c r="C56" s="40" t="s">
        <v>90</v>
      </c>
      <c r="D56" s="41" t="s">
        <v>91</v>
      </c>
      <c r="E56" s="53"/>
      <c r="F56" s="43"/>
      <c r="G56" s="44"/>
      <c r="H56" s="45"/>
      <c r="I56" s="44"/>
      <c r="J56" s="43"/>
      <c r="K56" s="44"/>
      <c r="L56" s="46"/>
      <c r="M56" s="54"/>
      <c r="N56" s="51"/>
      <c r="O56" s="49"/>
      <c r="P56" s="45"/>
      <c r="Q56" s="54"/>
      <c r="R56" s="43"/>
      <c r="S56" s="44"/>
      <c r="T56" s="46"/>
      <c r="U56" s="51"/>
      <c r="V56" s="51"/>
      <c r="W56" s="51"/>
      <c r="X56" s="52"/>
    </row>
    <row r="57" spans="1:24" x14ac:dyDescent="0.2">
      <c r="A57" s="4"/>
      <c r="B57" s="2"/>
      <c r="C57" s="40" t="s">
        <v>92</v>
      </c>
      <c r="D57" s="41" t="s">
        <v>47</v>
      </c>
      <c r="E57" s="53"/>
      <c r="F57" s="43"/>
      <c r="G57" s="44"/>
      <c r="H57" s="45"/>
      <c r="I57" s="44"/>
      <c r="J57" s="43"/>
      <c r="K57" s="44"/>
      <c r="L57" s="46"/>
      <c r="M57" s="54"/>
      <c r="N57" s="51"/>
      <c r="O57" s="49"/>
      <c r="P57" s="45"/>
      <c r="Q57" s="54"/>
      <c r="R57" s="43"/>
      <c r="S57" s="44"/>
      <c r="T57" s="46"/>
      <c r="U57" s="51"/>
      <c r="V57" s="51"/>
      <c r="W57" s="51"/>
      <c r="X57" s="52"/>
    </row>
    <row r="58" spans="1:24" x14ac:dyDescent="0.2">
      <c r="A58" s="4"/>
      <c r="B58" s="2"/>
      <c r="C58" s="40" t="s">
        <v>93</v>
      </c>
      <c r="D58" s="41" t="s">
        <v>94</v>
      </c>
      <c r="E58" s="53"/>
      <c r="F58" s="43"/>
      <c r="G58" s="44"/>
      <c r="H58" s="45"/>
      <c r="I58" s="44"/>
      <c r="J58" s="43"/>
      <c r="K58" s="44"/>
      <c r="L58" s="46"/>
      <c r="M58" s="54"/>
      <c r="N58" s="51"/>
      <c r="O58" s="49"/>
      <c r="P58" s="45"/>
      <c r="Q58" s="54"/>
      <c r="R58" s="43"/>
      <c r="S58" s="44"/>
      <c r="T58" s="46"/>
      <c r="U58" s="51"/>
      <c r="V58" s="51"/>
      <c r="W58" s="51"/>
      <c r="X58" s="52"/>
    </row>
    <row r="59" spans="1:24" x14ac:dyDescent="0.2">
      <c r="A59" s="4"/>
      <c r="B59" s="2"/>
      <c r="C59" s="40" t="s">
        <v>95</v>
      </c>
      <c r="D59" s="41" t="s">
        <v>30</v>
      </c>
      <c r="E59" s="53"/>
      <c r="F59" s="43"/>
      <c r="G59" s="44"/>
      <c r="H59" s="45"/>
      <c r="I59" s="44"/>
      <c r="J59" s="43"/>
      <c r="K59" s="44"/>
      <c r="L59" s="46"/>
      <c r="M59" s="54"/>
      <c r="N59" s="51"/>
      <c r="O59" s="49"/>
      <c r="P59" s="45"/>
      <c r="Q59" s="54"/>
      <c r="R59" s="43"/>
      <c r="S59" s="44"/>
      <c r="T59" s="46"/>
      <c r="U59" s="51"/>
      <c r="V59" s="51"/>
      <c r="W59" s="51"/>
      <c r="X59" s="52"/>
    </row>
    <row r="60" spans="1:24" x14ac:dyDescent="0.2">
      <c r="A60" s="4"/>
      <c r="B60" s="2" t="s">
        <v>96</v>
      </c>
      <c r="C60" s="40" t="s">
        <v>97</v>
      </c>
      <c r="D60" s="41" t="s">
        <v>98</v>
      </c>
      <c r="E60" s="53"/>
      <c r="F60" s="43"/>
      <c r="G60" s="44"/>
      <c r="H60" s="45"/>
      <c r="I60" s="44"/>
      <c r="J60" s="43"/>
      <c r="K60" s="44"/>
      <c r="L60" s="46"/>
      <c r="M60" s="54"/>
      <c r="N60" s="51"/>
      <c r="O60" s="49"/>
      <c r="P60" s="45"/>
      <c r="Q60" s="54"/>
      <c r="R60" s="43"/>
      <c r="S60" s="44"/>
      <c r="T60" s="46"/>
      <c r="U60" s="51"/>
      <c r="V60" s="51"/>
      <c r="W60" s="51"/>
      <c r="X60" s="52"/>
    </row>
    <row r="61" spans="1:24" x14ac:dyDescent="0.2">
      <c r="A61" s="4"/>
      <c r="B61" s="2"/>
      <c r="C61" s="40" t="s">
        <v>99</v>
      </c>
      <c r="D61" s="41" t="s">
        <v>100</v>
      </c>
      <c r="E61" s="53"/>
      <c r="F61" s="43"/>
      <c r="G61" s="44"/>
      <c r="H61" s="45"/>
      <c r="I61" s="44"/>
      <c r="J61" s="43"/>
      <c r="K61" s="44"/>
      <c r="L61" s="46"/>
      <c r="M61" s="54"/>
      <c r="N61" s="51"/>
      <c r="O61" s="49"/>
      <c r="P61" s="45"/>
      <c r="Q61" s="54"/>
      <c r="R61" s="43"/>
      <c r="S61" s="44"/>
      <c r="T61" s="46"/>
      <c r="U61" s="51"/>
      <c r="V61" s="51"/>
      <c r="W61" s="51"/>
      <c r="X61" s="52"/>
    </row>
    <row r="62" spans="1:24" x14ac:dyDescent="0.2">
      <c r="A62" s="4"/>
      <c r="B62" s="2"/>
      <c r="C62" s="40" t="s">
        <v>101</v>
      </c>
      <c r="D62" s="41" t="s">
        <v>102</v>
      </c>
      <c r="E62" s="53"/>
      <c r="F62" s="43"/>
      <c r="G62" s="44"/>
      <c r="H62" s="45"/>
      <c r="I62" s="44"/>
      <c r="J62" s="43"/>
      <c r="K62" s="44"/>
      <c r="L62" s="46"/>
      <c r="M62" s="54"/>
      <c r="N62" s="51"/>
      <c r="O62" s="49"/>
      <c r="P62" s="45"/>
      <c r="Q62" s="54"/>
      <c r="R62" s="43"/>
      <c r="S62" s="44"/>
      <c r="T62" s="46"/>
      <c r="U62" s="51"/>
      <c r="V62" s="51">
        <v>1</v>
      </c>
      <c r="W62" s="51"/>
      <c r="X62" s="52"/>
    </row>
    <row r="63" spans="1:24" x14ac:dyDescent="0.2">
      <c r="A63" s="4"/>
      <c r="B63" s="2"/>
      <c r="C63" s="40" t="s">
        <v>103</v>
      </c>
      <c r="D63" s="41" t="s">
        <v>104</v>
      </c>
      <c r="E63" s="53"/>
      <c r="F63" s="43"/>
      <c r="G63" s="44"/>
      <c r="H63" s="45"/>
      <c r="I63" s="44"/>
      <c r="J63" s="43"/>
      <c r="K63" s="44"/>
      <c r="L63" s="46"/>
      <c r="M63" s="54"/>
      <c r="N63" s="51"/>
      <c r="O63" s="49"/>
      <c r="P63" s="45"/>
      <c r="Q63" s="54"/>
      <c r="R63" s="43"/>
      <c r="S63" s="44"/>
      <c r="T63" s="46"/>
      <c r="U63" s="51"/>
      <c r="V63" s="51"/>
      <c r="W63" s="51"/>
      <c r="X63" s="52"/>
    </row>
    <row r="64" spans="1:24" x14ac:dyDescent="0.2">
      <c r="A64" s="4"/>
      <c r="B64" s="2"/>
      <c r="C64" s="40" t="s">
        <v>105</v>
      </c>
      <c r="D64" s="41" t="s">
        <v>106</v>
      </c>
      <c r="E64" s="53">
        <v>4</v>
      </c>
      <c r="F64" s="43">
        <v>3</v>
      </c>
      <c r="G64" s="44">
        <f>E64-F64</f>
        <v>1</v>
      </c>
      <c r="H64" s="45">
        <f>F64/E64</f>
        <v>0.75</v>
      </c>
      <c r="I64" s="44">
        <v>4</v>
      </c>
      <c r="J64" s="43">
        <v>4</v>
      </c>
      <c r="K64" s="44">
        <f>I64-J64</f>
        <v>0</v>
      </c>
      <c r="L64" s="46">
        <f>J64/I64</f>
        <v>1</v>
      </c>
      <c r="M64" s="54"/>
      <c r="N64" s="51"/>
      <c r="O64" s="49"/>
      <c r="P64" s="45"/>
      <c r="Q64" s="54"/>
      <c r="R64" s="43"/>
      <c r="S64" s="44"/>
      <c r="T64" s="46"/>
      <c r="U64" s="51"/>
      <c r="V64" s="51">
        <v>4</v>
      </c>
      <c r="W64" s="51"/>
      <c r="X64" s="52"/>
    </row>
    <row r="65" spans="1:24" x14ac:dyDescent="0.2">
      <c r="A65" s="4"/>
      <c r="B65" s="2" t="s">
        <v>107</v>
      </c>
      <c r="C65" s="2" t="s">
        <v>108</v>
      </c>
      <c r="D65" s="41" t="s">
        <v>109</v>
      </c>
      <c r="E65" s="53">
        <v>10</v>
      </c>
      <c r="F65" s="43">
        <v>4</v>
      </c>
      <c r="G65" s="44">
        <f>E65-F65</f>
        <v>6</v>
      </c>
      <c r="H65" s="45">
        <f>F65/E65</f>
        <v>0.4</v>
      </c>
      <c r="I65" s="44">
        <v>40</v>
      </c>
      <c r="J65" s="43">
        <v>6</v>
      </c>
      <c r="K65" s="44">
        <f>I65-J65</f>
        <v>34</v>
      </c>
      <c r="L65" s="46">
        <f>J65/I65</f>
        <v>0.15</v>
      </c>
      <c r="M65" s="54"/>
      <c r="N65" s="51"/>
      <c r="O65" s="49"/>
      <c r="P65" s="45"/>
      <c r="Q65" s="54"/>
      <c r="R65" s="43"/>
      <c r="S65" s="44"/>
      <c r="T65" s="46"/>
      <c r="U65" s="51"/>
      <c r="V65" s="51"/>
      <c r="W65" s="51"/>
      <c r="X65" s="52"/>
    </row>
    <row r="66" spans="1:24" x14ac:dyDescent="0.2">
      <c r="A66" s="4"/>
      <c r="B66" s="2"/>
      <c r="C66" s="2"/>
      <c r="D66" s="41" t="s">
        <v>110</v>
      </c>
      <c r="E66" s="53">
        <v>20</v>
      </c>
      <c r="F66" s="43">
        <v>6</v>
      </c>
      <c r="G66" s="44">
        <f>E66-F66</f>
        <v>14</v>
      </c>
      <c r="H66" s="45">
        <f>F66/E66</f>
        <v>0.3</v>
      </c>
      <c r="I66" s="44">
        <v>60</v>
      </c>
      <c r="J66" s="43">
        <v>14</v>
      </c>
      <c r="K66" s="44">
        <f>I66-J66</f>
        <v>46</v>
      </c>
      <c r="L66" s="46">
        <f>J66/I66</f>
        <v>0.23333333333333334</v>
      </c>
      <c r="M66" s="54"/>
      <c r="N66" s="51"/>
      <c r="O66" s="49"/>
      <c r="P66" s="45"/>
      <c r="Q66" s="54"/>
      <c r="R66" s="43"/>
      <c r="S66" s="44"/>
      <c r="T66" s="46"/>
      <c r="U66" s="51"/>
      <c r="V66" s="51"/>
      <c r="W66" s="51"/>
      <c r="X66" s="52"/>
    </row>
    <row r="67" spans="1:24" x14ac:dyDescent="0.2">
      <c r="A67" s="4"/>
      <c r="B67" s="2"/>
      <c r="C67" s="2"/>
      <c r="D67" s="41" t="s">
        <v>111</v>
      </c>
      <c r="E67" s="53"/>
      <c r="F67" s="43"/>
      <c r="G67" s="44"/>
      <c r="H67" s="45"/>
      <c r="I67" s="44"/>
      <c r="J67" s="43"/>
      <c r="K67" s="44"/>
      <c r="L67" s="46"/>
      <c r="M67" s="54"/>
      <c r="N67" s="51"/>
      <c r="O67" s="49"/>
      <c r="P67" s="45"/>
      <c r="Q67" s="54"/>
      <c r="R67" s="43"/>
      <c r="S67" s="44"/>
      <c r="T67" s="46"/>
      <c r="U67" s="51"/>
      <c r="V67" s="51"/>
      <c r="W67" s="51"/>
      <c r="X67" s="52"/>
    </row>
    <row r="68" spans="1:24" x14ac:dyDescent="0.2">
      <c r="A68" s="4"/>
      <c r="B68" s="2"/>
      <c r="C68" s="40" t="s">
        <v>112</v>
      </c>
      <c r="D68" s="41" t="s">
        <v>113</v>
      </c>
      <c r="E68" s="53"/>
      <c r="F68" s="43"/>
      <c r="G68" s="44"/>
      <c r="H68" s="45"/>
      <c r="I68" s="44"/>
      <c r="J68" s="43"/>
      <c r="K68" s="44"/>
      <c r="L68" s="46"/>
      <c r="M68" s="54"/>
      <c r="N68" s="51"/>
      <c r="O68" s="49"/>
      <c r="P68" s="45"/>
      <c r="Q68" s="54"/>
      <c r="R68" s="43"/>
      <c r="S68" s="44"/>
      <c r="T68" s="46"/>
      <c r="U68" s="51"/>
      <c r="V68" s="51">
        <v>1</v>
      </c>
      <c r="W68" s="51"/>
      <c r="X68" s="52"/>
    </row>
    <row r="69" spans="1:24" x14ac:dyDescent="0.2">
      <c r="A69" s="4"/>
      <c r="B69" s="2"/>
      <c r="C69" s="40" t="s">
        <v>114</v>
      </c>
      <c r="D69" s="41" t="s">
        <v>115</v>
      </c>
      <c r="E69" s="53"/>
      <c r="F69" s="43"/>
      <c r="G69" s="44"/>
      <c r="H69" s="45"/>
      <c r="I69" s="44"/>
      <c r="J69" s="43"/>
      <c r="K69" s="44"/>
      <c r="L69" s="46"/>
      <c r="M69" s="54"/>
      <c r="N69" s="51"/>
      <c r="O69" s="49"/>
      <c r="P69" s="45"/>
      <c r="Q69" s="54"/>
      <c r="R69" s="43"/>
      <c r="S69" s="44"/>
      <c r="T69" s="46"/>
      <c r="U69" s="51"/>
      <c r="V69" s="51"/>
      <c r="W69" s="51"/>
      <c r="X69" s="52"/>
    </row>
    <row r="70" spans="1:24" x14ac:dyDescent="0.2">
      <c r="A70" s="4"/>
      <c r="B70" s="2"/>
      <c r="C70" s="40" t="s">
        <v>116</v>
      </c>
      <c r="D70" s="41" t="s">
        <v>117</v>
      </c>
      <c r="E70" s="53">
        <v>10</v>
      </c>
      <c r="F70" s="43">
        <v>6</v>
      </c>
      <c r="G70" s="44">
        <f>E70-F70</f>
        <v>4</v>
      </c>
      <c r="H70" s="45">
        <f>F70/E70</f>
        <v>0.6</v>
      </c>
      <c r="I70" s="44">
        <v>20</v>
      </c>
      <c r="J70" s="43">
        <v>6</v>
      </c>
      <c r="K70" s="44">
        <f>I70-J70</f>
        <v>14</v>
      </c>
      <c r="L70" s="46">
        <f>J70/I70</f>
        <v>0.3</v>
      </c>
      <c r="M70" s="54"/>
      <c r="N70" s="51"/>
      <c r="O70" s="49"/>
      <c r="P70" s="45"/>
      <c r="Q70" s="54"/>
      <c r="R70" s="43"/>
      <c r="S70" s="44"/>
      <c r="T70" s="46"/>
      <c r="U70" s="51"/>
      <c r="V70" s="51"/>
      <c r="W70" s="51"/>
      <c r="X70" s="52"/>
    </row>
    <row r="71" spans="1:24" x14ac:dyDescent="0.2">
      <c r="A71" s="4"/>
      <c r="B71" s="2"/>
      <c r="C71" s="40" t="s">
        <v>118</v>
      </c>
      <c r="D71" s="41" t="s">
        <v>119</v>
      </c>
      <c r="E71" s="53"/>
      <c r="F71" s="43"/>
      <c r="G71" s="44"/>
      <c r="H71" s="45"/>
      <c r="I71" s="44"/>
      <c r="J71" s="43"/>
      <c r="K71" s="44"/>
      <c r="L71" s="46"/>
      <c r="M71" s="54"/>
      <c r="N71" s="51"/>
      <c r="O71" s="49"/>
      <c r="P71" s="45"/>
      <c r="Q71" s="54"/>
      <c r="R71" s="43"/>
      <c r="S71" s="44"/>
      <c r="T71" s="46"/>
      <c r="U71" s="51"/>
      <c r="V71" s="51"/>
      <c r="W71" s="51"/>
      <c r="X71" s="52"/>
    </row>
    <row r="72" spans="1:24" x14ac:dyDescent="0.2">
      <c r="A72" s="4"/>
      <c r="B72" s="2" t="s">
        <v>120</v>
      </c>
      <c r="C72" s="2" t="s">
        <v>121</v>
      </c>
      <c r="D72" s="41" t="s">
        <v>122</v>
      </c>
      <c r="E72" s="53">
        <v>4</v>
      </c>
      <c r="F72" s="43">
        <v>3</v>
      </c>
      <c r="G72" s="44">
        <f>E72-F72</f>
        <v>1</v>
      </c>
      <c r="H72" s="45">
        <f>F72/E72</f>
        <v>0.75</v>
      </c>
      <c r="I72" s="44">
        <v>8</v>
      </c>
      <c r="J72" s="43">
        <v>4</v>
      </c>
      <c r="K72" s="44">
        <f>I72-J72</f>
        <v>4</v>
      </c>
      <c r="L72" s="46">
        <f>J72/I72</f>
        <v>0.5</v>
      </c>
      <c r="M72" s="54"/>
      <c r="N72" s="51"/>
      <c r="O72" s="49"/>
      <c r="P72" s="45"/>
      <c r="Q72" s="54"/>
      <c r="R72" s="43"/>
      <c r="S72" s="44"/>
      <c r="T72" s="46"/>
      <c r="U72" s="51">
        <v>2</v>
      </c>
      <c r="V72" s="51"/>
      <c r="W72" s="51"/>
      <c r="X72" s="52"/>
    </row>
    <row r="73" spans="1:24" x14ac:dyDescent="0.2">
      <c r="A73" s="4"/>
      <c r="B73" s="2"/>
      <c r="C73" s="2" t="s">
        <v>121</v>
      </c>
      <c r="D73" s="41" t="s">
        <v>123</v>
      </c>
      <c r="E73" s="53">
        <v>2</v>
      </c>
      <c r="F73" s="43">
        <v>0</v>
      </c>
      <c r="G73" s="44">
        <f>E73-F73</f>
        <v>2</v>
      </c>
      <c r="H73" s="45">
        <f>F73/E73</f>
        <v>0</v>
      </c>
      <c r="I73" s="44">
        <v>4</v>
      </c>
      <c r="J73" s="43">
        <v>2</v>
      </c>
      <c r="K73" s="44">
        <f>I73-J73</f>
        <v>2</v>
      </c>
      <c r="L73" s="46">
        <f>J73/I73</f>
        <v>0.5</v>
      </c>
      <c r="M73" s="54"/>
      <c r="N73" s="51"/>
      <c r="O73" s="49"/>
      <c r="P73" s="45"/>
      <c r="Q73" s="54"/>
      <c r="R73" s="43"/>
      <c r="S73" s="44"/>
      <c r="T73" s="46"/>
      <c r="U73" s="51">
        <v>1</v>
      </c>
      <c r="V73" s="51"/>
      <c r="W73" s="51"/>
      <c r="X73" s="52"/>
    </row>
    <row r="74" spans="1:24" x14ac:dyDescent="0.2">
      <c r="A74" s="4"/>
      <c r="B74" s="2"/>
      <c r="C74" s="40" t="s">
        <v>124</v>
      </c>
      <c r="D74" s="41" t="s">
        <v>125</v>
      </c>
      <c r="E74" s="53"/>
      <c r="F74" s="43"/>
      <c r="G74" s="44"/>
      <c r="H74" s="45"/>
      <c r="I74" s="44"/>
      <c r="J74" s="43"/>
      <c r="K74" s="44"/>
      <c r="L74" s="46"/>
      <c r="M74" s="54"/>
      <c r="N74" s="51"/>
      <c r="O74" s="49"/>
      <c r="P74" s="45"/>
      <c r="Q74" s="54"/>
      <c r="R74" s="43"/>
      <c r="S74" s="44"/>
      <c r="T74" s="46"/>
      <c r="U74" s="51"/>
      <c r="V74" s="51"/>
      <c r="W74" s="51"/>
      <c r="X74" s="52"/>
    </row>
    <row r="75" spans="1:24" x14ac:dyDescent="0.2">
      <c r="A75" s="4"/>
      <c r="B75" s="2"/>
      <c r="C75" s="40" t="s">
        <v>126</v>
      </c>
      <c r="D75" s="41" t="s">
        <v>127</v>
      </c>
      <c r="E75" s="53"/>
      <c r="F75" s="43"/>
      <c r="G75" s="44"/>
      <c r="H75" s="45"/>
      <c r="I75" s="44"/>
      <c r="J75" s="43"/>
      <c r="K75" s="44"/>
      <c r="L75" s="46"/>
      <c r="M75" s="54"/>
      <c r="N75" s="51"/>
      <c r="O75" s="49"/>
      <c r="P75" s="45"/>
      <c r="Q75" s="54"/>
      <c r="R75" s="43"/>
      <c r="S75" s="44"/>
      <c r="T75" s="46"/>
      <c r="U75" s="51"/>
      <c r="V75" s="51"/>
      <c r="W75" s="51"/>
      <c r="X75" s="52"/>
    </row>
    <row r="76" spans="1:24" x14ac:dyDescent="0.2">
      <c r="A76" s="4"/>
      <c r="B76" s="2"/>
      <c r="C76" s="40" t="s">
        <v>128</v>
      </c>
      <c r="D76" s="41" t="s">
        <v>129</v>
      </c>
      <c r="E76" s="53"/>
      <c r="F76" s="43"/>
      <c r="G76" s="44"/>
      <c r="H76" s="45"/>
      <c r="I76" s="44"/>
      <c r="J76" s="43"/>
      <c r="K76" s="44"/>
      <c r="L76" s="46"/>
      <c r="M76" s="54"/>
      <c r="N76" s="51"/>
      <c r="O76" s="49"/>
      <c r="P76" s="45"/>
      <c r="Q76" s="54"/>
      <c r="R76" s="43"/>
      <c r="S76" s="44"/>
      <c r="T76" s="46"/>
      <c r="U76" s="51"/>
      <c r="V76" s="51"/>
      <c r="W76" s="51"/>
      <c r="X76" s="52"/>
    </row>
    <row r="77" spans="1:24" x14ac:dyDescent="0.2">
      <c r="A77" s="4"/>
      <c r="B77" s="2"/>
      <c r="C77" s="40" t="s">
        <v>130</v>
      </c>
      <c r="D77" s="41" t="s">
        <v>131</v>
      </c>
      <c r="E77" s="53"/>
      <c r="F77" s="43"/>
      <c r="G77" s="44"/>
      <c r="H77" s="45"/>
      <c r="I77" s="44"/>
      <c r="J77" s="43"/>
      <c r="K77" s="44"/>
      <c r="L77" s="46"/>
      <c r="M77" s="54"/>
      <c r="N77" s="51"/>
      <c r="O77" s="49"/>
      <c r="P77" s="45"/>
      <c r="Q77" s="54"/>
      <c r="R77" s="43"/>
      <c r="S77" s="44"/>
      <c r="T77" s="46"/>
      <c r="U77" s="51"/>
      <c r="V77" s="51"/>
      <c r="W77" s="51"/>
      <c r="X77" s="52"/>
    </row>
    <row r="78" spans="1:24" x14ac:dyDescent="0.2">
      <c r="A78" s="4"/>
      <c r="B78" s="2" t="s">
        <v>132</v>
      </c>
      <c r="C78" s="40" t="s">
        <v>133</v>
      </c>
      <c r="D78" s="41" t="s">
        <v>134</v>
      </c>
      <c r="E78" s="53"/>
      <c r="F78" s="43"/>
      <c r="G78" s="44"/>
      <c r="H78" s="45"/>
      <c r="I78" s="44"/>
      <c r="J78" s="43"/>
      <c r="K78" s="44"/>
      <c r="L78" s="46"/>
      <c r="M78" s="54"/>
      <c r="N78" s="51"/>
      <c r="O78" s="49"/>
      <c r="P78" s="45"/>
      <c r="Q78" s="54"/>
      <c r="R78" s="43"/>
      <c r="S78" s="44"/>
      <c r="T78" s="46"/>
      <c r="U78" s="51"/>
      <c r="V78" s="51"/>
      <c r="W78" s="51"/>
      <c r="X78" s="52"/>
    </row>
    <row r="79" spans="1:24" x14ac:dyDescent="0.2">
      <c r="A79" s="4"/>
      <c r="B79" s="2"/>
      <c r="C79" s="2" t="s">
        <v>135</v>
      </c>
      <c r="D79" s="41" t="s">
        <v>136</v>
      </c>
      <c r="E79" s="53">
        <v>20</v>
      </c>
      <c r="F79" s="43">
        <v>20</v>
      </c>
      <c r="G79" s="44">
        <f>E79-F79</f>
        <v>0</v>
      </c>
      <c r="H79" s="45">
        <f>F79/E79</f>
        <v>1</v>
      </c>
      <c r="I79" s="44">
        <v>20</v>
      </c>
      <c r="J79" s="43">
        <v>10</v>
      </c>
      <c r="K79" s="44">
        <f>I79-J79</f>
        <v>10</v>
      </c>
      <c r="L79" s="46">
        <f>J79/I79</f>
        <v>0.5</v>
      </c>
      <c r="M79" s="54"/>
      <c r="N79" s="51"/>
      <c r="O79" s="49"/>
      <c r="P79" s="45"/>
      <c r="Q79" s="54"/>
      <c r="R79" s="43"/>
      <c r="S79" s="44"/>
      <c r="T79" s="46"/>
      <c r="U79" s="51"/>
      <c r="V79" s="51"/>
      <c r="W79" s="51"/>
      <c r="X79" s="52"/>
    </row>
    <row r="80" spans="1:24" x14ac:dyDescent="0.2">
      <c r="A80" s="4"/>
      <c r="B80" s="2"/>
      <c r="C80" s="2"/>
      <c r="D80" s="41" t="s">
        <v>137</v>
      </c>
      <c r="E80" s="53">
        <v>4</v>
      </c>
      <c r="F80" s="43">
        <v>4</v>
      </c>
      <c r="G80" s="44">
        <f>E80-F80</f>
        <v>0</v>
      </c>
      <c r="H80" s="45">
        <f>F80/E80</f>
        <v>1</v>
      </c>
      <c r="I80" s="44">
        <v>6</v>
      </c>
      <c r="J80" s="43">
        <v>5</v>
      </c>
      <c r="K80" s="44">
        <f>I80-J80</f>
        <v>1</v>
      </c>
      <c r="L80" s="46">
        <f>J80/I80</f>
        <v>0.83333333333333337</v>
      </c>
      <c r="M80" s="54"/>
      <c r="N80" s="51"/>
      <c r="O80" s="49"/>
      <c r="P80" s="45"/>
      <c r="Q80" s="54">
        <v>2</v>
      </c>
      <c r="R80" s="43">
        <v>0</v>
      </c>
      <c r="S80" s="44">
        <f>Q80-R80</f>
        <v>2</v>
      </c>
      <c r="T80" s="46">
        <f>R80/Q80</f>
        <v>0</v>
      </c>
      <c r="U80" s="51"/>
      <c r="V80" s="51">
        <v>2</v>
      </c>
      <c r="W80" s="51"/>
      <c r="X80" s="52"/>
    </row>
    <row r="81" spans="1:240" x14ac:dyDescent="0.2">
      <c r="A81" s="1" t="s">
        <v>138</v>
      </c>
      <c r="B81" s="1"/>
      <c r="C81" s="1"/>
      <c r="D81" s="1"/>
      <c r="E81" s="58">
        <f>SUM(E10:E80)</f>
        <v>595</v>
      </c>
      <c r="F81" s="59">
        <f>SUM(F10:F80)</f>
        <v>484</v>
      </c>
      <c r="G81" s="59">
        <f>E81-F81</f>
        <v>111</v>
      </c>
      <c r="H81" s="24">
        <f>F81/E81</f>
        <v>0.8134453781512605</v>
      </c>
      <c r="I81" s="23">
        <f>SUM(I10:I80)</f>
        <v>837</v>
      </c>
      <c r="J81" s="23">
        <f>SUM(J10:J80)</f>
        <v>448</v>
      </c>
      <c r="K81" s="23">
        <f>I81-J81</f>
        <v>389</v>
      </c>
      <c r="L81" s="60">
        <f>J81/I81</f>
        <v>0.53524492234169652</v>
      </c>
      <c r="M81" s="59">
        <f>SUM(M10:M80)</f>
        <v>21</v>
      </c>
      <c r="N81" s="59">
        <f>SUM(N10:N80)</f>
        <v>7</v>
      </c>
      <c r="O81" s="61">
        <f>M81-N81</f>
        <v>14</v>
      </c>
      <c r="P81" s="24">
        <f>N81/M81</f>
        <v>0.33333333333333331</v>
      </c>
      <c r="Q81" s="59">
        <f>SUM(Q10:Q80)</f>
        <v>32</v>
      </c>
      <c r="R81" s="59">
        <f>SUM(R10:R80)</f>
        <v>5</v>
      </c>
      <c r="S81" s="23">
        <f>Q81-R81</f>
        <v>27</v>
      </c>
      <c r="T81" s="60">
        <f>R81/Q81</f>
        <v>0.15625</v>
      </c>
      <c r="U81" s="59">
        <f>SUM(U10:U80)</f>
        <v>20</v>
      </c>
      <c r="V81" s="59">
        <f>SUM(V10:V80)</f>
        <v>62</v>
      </c>
      <c r="W81" s="59">
        <f>SUM(W10:W80)</f>
        <v>0</v>
      </c>
      <c r="X81" s="62">
        <f>SUM(X10:X80)</f>
        <v>5</v>
      </c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</row>
    <row r="82" spans="1:240" x14ac:dyDescent="0.2">
      <c r="A82" s="274" t="s">
        <v>139</v>
      </c>
      <c r="B82" s="275" t="s">
        <v>140</v>
      </c>
      <c r="C82" s="275" t="s">
        <v>141</v>
      </c>
      <c r="D82" s="65" t="s">
        <v>142</v>
      </c>
      <c r="E82" s="66">
        <v>7</v>
      </c>
      <c r="F82" s="67">
        <v>1</v>
      </c>
      <c r="G82" s="68">
        <f>E82-F82</f>
        <v>6</v>
      </c>
      <c r="H82" s="69">
        <f>F82/E82</f>
        <v>0.14285714285714285</v>
      </c>
      <c r="I82" s="68">
        <v>7</v>
      </c>
      <c r="J82" s="67">
        <v>6</v>
      </c>
      <c r="K82" s="70">
        <f>I82-J82</f>
        <v>1</v>
      </c>
      <c r="L82" s="71">
        <f>J82/I82</f>
        <v>0.8571428571428571</v>
      </c>
      <c r="M82" s="68">
        <v>2</v>
      </c>
      <c r="N82" s="67">
        <v>1</v>
      </c>
      <c r="O82" s="70">
        <f>M82-N82</f>
        <v>1</v>
      </c>
      <c r="P82" s="69">
        <f>N82/M82</f>
        <v>0.5</v>
      </c>
      <c r="Q82" s="68">
        <v>3</v>
      </c>
      <c r="R82" s="67">
        <v>0</v>
      </c>
      <c r="S82" s="70">
        <f>Q82-R82</f>
        <v>3</v>
      </c>
      <c r="T82" s="71">
        <f>R82/Q82</f>
        <v>0</v>
      </c>
      <c r="U82" s="72"/>
      <c r="V82" s="67"/>
      <c r="W82" s="67">
        <v>1</v>
      </c>
      <c r="X82" s="73">
        <v>1</v>
      </c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</row>
    <row r="83" spans="1:240" x14ac:dyDescent="0.2">
      <c r="A83" s="274"/>
      <c r="B83" s="275"/>
      <c r="C83" s="275"/>
      <c r="D83" s="65" t="s">
        <v>143</v>
      </c>
      <c r="E83" s="74">
        <v>5</v>
      </c>
      <c r="F83" s="75">
        <v>3</v>
      </c>
      <c r="G83" s="76">
        <f>E83-F83</f>
        <v>2</v>
      </c>
      <c r="H83" s="77">
        <f>F83/E83</f>
        <v>0.6</v>
      </c>
      <c r="I83" s="76">
        <v>15</v>
      </c>
      <c r="J83" s="75">
        <v>4</v>
      </c>
      <c r="K83" s="78">
        <f>I83-J83</f>
        <v>11</v>
      </c>
      <c r="L83" s="79">
        <f>J83/I83</f>
        <v>0.26666666666666666</v>
      </c>
      <c r="M83" s="76"/>
      <c r="N83" s="75"/>
      <c r="O83" s="78"/>
      <c r="P83" s="77"/>
      <c r="Q83" s="76"/>
      <c r="R83" s="75"/>
      <c r="S83" s="78"/>
      <c r="T83" s="79"/>
      <c r="U83" s="80"/>
      <c r="V83" s="75"/>
      <c r="W83" s="75"/>
      <c r="X83" s="81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</row>
    <row r="84" spans="1:240" x14ac:dyDescent="0.2">
      <c r="A84" s="274"/>
      <c r="B84" s="275"/>
      <c r="C84" s="275"/>
      <c r="D84" s="65" t="s">
        <v>144</v>
      </c>
      <c r="E84" s="74"/>
      <c r="F84" s="75"/>
      <c r="G84" s="76"/>
      <c r="H84" s="77"/>
      <c r="I84" s="76"/>
      <c r="J84" s="75"/>
      <c r="K84" s="78"/>
      <c r="L84" s="79"/>
      <c r="M84" s="76"/>
      <c r="N84" s="75"/>
      <c r="O84" s="78"/>
      <c r="P84" s="77"/>
      <c r="Q84" s="76"/>
      <c r="R84" s="75"/>
      <c r="S84" s="78"/>
      <c r="T84" s="79"/>
      <c r="U84" s="80"/>
      <c r="V84" s="75"/>
      <c r="W84" s="75"/>
      <c r="X84" s="81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</row>
    <row r="85" spans="1:240" x14ac:dyDescent="0.2">
      <c r="A85" s="274"/>
      <c r="B85" s="275"/>
      <c r="C85" s="64" t="s">
        <v>145</v>
      </c>
      <c r="D85" s="65" t="s">
        <v>146</v>
      </c>
      <c r="E85" s="74"/>
      <c r="F85" s="75"/>
      <c r="G85" s="76"/>
      <c r="H85" s="77"/>
      <c r="I85" s="76"/>
      <c r="J85" s="75"/>
      <c r="K85" s="78"/>
      <c r="L85" s="79"/>
      <c r="M85" s="76"/>
      <c r="N85" s="75"/>
      <c r="O85" s="78"/>
      <c r="P85" s="77"/>
      <c r="Q85" s="76"/>
      <c r="R85" s="75"/>
      <c r="S85" s="78"/>
      <c r="T85" s="79"/>
      <c r="U85" s="80"/>
      <c r="V85" s="75"/>
      <c r="W85" s="75"/>
      <c r="X85" s="81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</row>
    <row r="86" spans="1:240" x14ac:dyDescent="0.2">
      <c r="A86" s="274"/>
      <c r="B86" s="275"/>
      <c r="C86" s="64" t="s">
        <v>147</v>
      </c>
      <c r="D86" s="65" t="s">
        <v>148</v>
      </c>
      <c r="E86" s="74">
        <v>10</v>
      </c>
      <c r="F86" s="75">
        <v>7</v>
      </c>
      <c r="G86" s="76">
        <f>E86-F86</f>
        <v>3</v>
      </c>
      <c r="H86" s="77">
        <f>F86/E86</f>
        <v>0.7</v>
      </c>
      <c r="I86" s="76">
        <v>20</v>
      </c>
      <c r="J86" s="75">
        <v>5</v>
      </c>
      <c r="K86" s="78">
        <f>I86-J86</f>
        <v>15</v>
      </c>
      <c r="L86" s="79">
        <f>J86/I86</f>
        <v>0.25</v>
      </c>
      <c r="M86" s="76"/>
      <c r="N86" s="75"/>
      <c r="O86" s="78"/>
      <c r="P86" s="77"/>
      <c r="Q86" s="76"/>
      <c r="R86" s="75"/>
      <c r="S86" s="78"/>
      <c r="T86" s="79"/>
      <c r="U86" s="80"/>
      <c r="V86" s="75"/>
      <c r="W86" s="75"/>
      <c r="X86" s="81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</row>
    <row r="87" spans="1:240" x14ac:dyDescent="0.2">
      <c r="A87" s="274"/>
      <c r="B87" s="275"/>
      <c r="C87" s="64" t="s">
        <v>149</v>
      </c>
      <c r="D87" s="65" t="s">
        <v>150</v>
      </c>
      <c r="E87" s="74">
        <v>10</v>
      </c>
      <c r="F87" s="75">
        <v>2</v>
      </c>
      <c r="G87" s="76">
        <f>E87-F87</f>
        <v>8</v>
      </c>
      <c r="H87" s="77">
        <f>F87/E87</f>
        <v>0.2</v>
      </c>
      <c r="I87" s="76">
        <v>7</v>
      </c>
      <c r="J87" s="75">
        <v>0</v>
      </c>
      <c r="K87" s="78">
        <f>I87-J87</f>
        <v>7</v>
      </c>
      <c r="L87" s="79">
        <f>J87/I87</f>
        <v>0</v>
      </c>
      <c r="M87" s="76"/>
      <c r="N87" s="75"/>
      <c r="O87" s="78"/>
      <c r="P87" s="77"/>
      <c r="Q87" s="76"/>
      <c r="R87" s="75"/>
      <c r="S87" s="78"/>
      <c r="T87" s="79"/>
      <c r="U87" s="80"/>
      <c r="V87" s="75"/>
      <c r="W87" s="75"/>
      <c r="X87" s="81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</row>
    <row r="88" spans="1:240" x14ac:dyDescent="0.2">
      <c r="A88" s="274"/>
      <c r="B88" s="275"/>
      <c r="C88" s="64" t="s">
        <v>151</v>
      </c>
      <c r="D88" s="65" t="s">
        <v>152</v>
      </c>
      <c r="E88" s="74"/>
      <c r="F88" s="75"/>
      <c r="G88" s="76"/>
      <c r="H88" s="77"/>
      <c r="I88" s="76"/>
      <c r="J88" s="75"/>
      <c r="K88" s="78"/>
      <c r="L88" s="79"/>
      <c r="M88" s="76"/>
      <c r="N88" s="75"/>
      <c r="O88" s="78"/>
      <c r="P88" s="77"/>
      <c r="Q88" s="76"/>
      <c r="R88" s="75"/>
      <c r="S88" s="78"/>
      <c r="T88" s="79"/>
      <c r="U88" s="80"/>
      <c r="V88" s="75">
        <v>2</v>
      </c>
      <c r="W88" s="75"/>
      <c r="X88" s="81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</row>
    <row r="89" spans="1:240" x14ac:dyDescent="0.2">
      <c r="A89" s="274"/>
      <c r="B89" s="275" t="s">
        <v>153</v>
      </c>
      <c r="C89" s="64" t="s">
        <v>154</v>
      </c>
      <c r="D89" s="65" t="s">
        <v>155</v>
      </c>
      <c r="E89" s="74"/>
      <c r="F89" s="75"/>
      <c r="G89" s="76"/>
      <c r="H89" s="77"/>
      <c r="I89" s="76"/>
      <c r="J89" s="75"/>
      <c r="K89" s="78"/>
      <c r="L89" s="79"/>
      <c r="M89" s="76"/>
      <c r="N89" s="75"/>
      <c r="O89" s="78"/>
      <c r="P89" s="77"/>
      <c r="Q89" s="76"/>
      <c r="R89" s="75"/>
      <c r="S89" s="78"/>
      <c r="T89" s="79"/>
      <c r="U89" s="80"/>
      <c r="V89" s="75"/>
      <c r="W89" s="75"/>
      <c r="X89" s="81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</row>
    <row r="90" spans="1:240" x14ac:dyDescent="0.2">
      <c r="A90" s="274"/>
      <c r="B90" s="275"/>
      <c r="C90" s="64" t="s">
        <v>156</v>
      </c>
      <c r="D90" s="65" t="s">
        <v>157</v>
      </c>
      <c r="E90" s="74"/>
      <c r="F90" s="75"/>
      <c r="G90" s="76"/>
      <c r="H90" s="77"/>
      <c r="I90" s="76"/>
      <c r="J90" s="75"/>
      <c r="K90" s="78"/>
      <c r="L90" s="79"/>
      <c r="M90" s="76"/>
      <c r="N90" s="75"/>
      <c r="O90" s="78"/>
      <c r="P90" s="77"/>
      <c r="Q90" s="76"/>
      <c r="R90" s="75"/>
      <c r="S90" s="78"/>
      <c r="T90" s="79"/>
      <c r="U90" s="80"/>
      <c r="V90" s="75"/>
      <c r="W90" s="75"/>
      <c r="X90" s="81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</row>
    <row r="91" spans="1:240" x14ac:dyDescent="0.2">
      <c r="A91" s="274"/>
      <c r="B91" s="275"/>
      <c r="C91" s="64" t="s">
        <v>158</v>
      </c>
      <c r="D91" s="65" t="s">
        <v>159</v>
      </c>
      <c r="E91" s="74"/>
      <c r="F91" s="75"/>
      <c r="G91" s="76"/>
      <c r="H91" s="77"/>
      <c r="I91" s="76"/>
      <c r="J91" s="75"/>
      <c r="K91" s="78"/>
      <c r="L91" s="79"/>
      <c r="M91" s="76"/>
      <c r="N91" s="75"/>
      <c r="O91" s="78"/>
      <c r="P91" s="77"/>
      <c r="Q91" s="76"/>
      <c r="R91" s="75"/>
      <c r="S91" s="78"/>
      <c r="T91" s="79"/>
      <c r="U91" s="80"/>
      <c r="V91" s="75"/>
      <c r="W91" s="75"/>
      <c r="X91" s="81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</row>
    <row r="92" spans="1:240" x14ac:dyDescent="0.2">
      <c r="A92" s="274"/>
      <c r="B92" s="275"/>
      <c r="C92" s="64" t="s">
        <v>160</v>
      </c>
      <c r="D92" s="65" t="s">
        <v>161</v>
      </c>
      <c r="E92" s="74"/>
      <c r="F92" s="75"/>
      <c r="G92" s="76"/>
      <c r="H92" s="77"/>
      <c r="I92" s="76"/>
      <c r="J92" s="75"/>
      <c r="K92" s="78"/>
      <c r="L92" s="79"/>
      <c r="M92" s="76"/>
      <c r="N92" s="75"/>
      <c r="O92" s="78"/>
      <c r="P92" s="77"/>
      <c r="Q92" s="76"/>
      <c r="R92" s="75"/>
      <c r="S92" s="78"/>
      <c r="T92" s="79"/>
      <c r="U92" s="80"/>
      <c r="V92" s="75">
        <v>1</v>
      </c>
      <c r="W92" s="75"/>
      <c r="X92" s="81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</row>
    <row r="93" spans="1:240" x14ac:dyDescent="0.2">
      <c r="A93" s="274"/>
      <c r="B93" s="275"/>
      <c r="C93" s="64" t="s">
        <v>162</v>
      </c>
      <c r="D93" s="65" t="s">
        <v>163</v>
      </c>
      <c r="E93" s="74"/>
      <c r="F93" s="75"/>
      <c r="G93" s="76"/>
      <c r="H93" s="77"/>
      <c r="I93" s="76"/>
      <c r="J93" s="75"/>
      <c r="K93" s="78"/>
      <c r="L93" s="79"/>
      <c r="M93" s="76"/>
      <c r="N93" s="75"/>
      <c r="O93" s="78"/>
      <c r="P93" s="77"/>
      <c r="Q93" s="76"/>
      <c r="R93" s="75"/>
      <c r="S93" s="78"/>
      <c r="T93" s="79"/>
      <c r="U93" s="80"/>
      <c r="V93" s="75"/>
      <c r="W93" s="75"/>
      <c r="X93" s="81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</row>
    <row r="94" spans="1:240" x14ac:dyDescent="0.2">
      <c r="A94" s="274"/>
      <c r="B94" s="275"/>
      <c r="C94" s="64" t="s">
        <v>164</v>
      </c>
      <c r="D94" s="65" t="s">
        <v>165</v>
      </c>
      <c r="E94" s="74"/>
      <c r="F94" s="75"/>
      <c r="G94" s="76"/>
      <c r="H94" s="77"/>
      <c r="I94" s="76"/>
      <c r="J94" s="75"/>
      <c r="K94" s="78"/>
      <c r="L94" s="79"/>
      <c r="M94" s="76"/>
      <c r="N94" s="75"/>
      <c r="O94" s="78"/>
      <c r="P94" s="77"/>
      <c r="Q94" s="76"/>
      <c r="R94" s="75"/>
      <c r="S94" s="78"/>
      <c r="T94" s="79"/>
      <c r="U94" s="80"/>
      <c r="V94" s="75"/>
      <c r="W94" s="75"/>
      <c r="X94" s="81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</row>
    <row r="95" spans="1:240" x14ac:dyDescent="0.2">
      <c r="A95" s="274"/>
      <c r="B95" s="275"/>
      <c r="C95" s="64" t="s">
        <v>166</v>
      </c>
      <c r="D95" s="65" t="s">
        <v>167</v>
      </c>
      <c r="E95" s="74"/>
      <c r="F95" s="75"/>
      <c r="G95" s="76"/>
      <c r="H95" s="77"/>
      <c r="I95" s="76"/>
      <c r="J95" s="75"/>
      <c r="K95" s="78"/>
      <c r="L95" s="79"/>
      <c r="M95" s="76"/>
      <c r="N95" s="75"/>
      <c r="O95" s="78"/>
      <c r="P95" s="77"/>
      <c r="Q95" s="76"/>
      <c r="R95" s="75"/>
      <c r="S95" s="78"/>
      <c r="T95" s="79"/>
      <c r="U95" s="80"/>
      <c r="V95" s="75">
        <v>2</v>
      </c>
      <c r="W95" s="75"/>
      <c r="X95" s="81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</row>
    <row r="96" spans="1:240" x14ac:dyDescent="0.2">
      <c r="A96" s="274"/>
      <c r="B96" s="275"/>
      <c r="C96" s="275" t="s">
        <v>168</v>
      </c>
      <c r="D96" s="65" t="s">
        <v>169</v>
      </c>
      <c r="E96" s="74"/>
      <c r="F96" s="75"/>
      <c r="G96" s="76"/>
      <c r="H96" s="77"/>
      <c r="I96" s="76"/>
      <c r="J96" s="75"/>
      <c r="K96" s="78"/>
      <c r="L96" s="79"/>
      <c r="M96" s="76"/>
      <c r="N96" s="75"/>
      <c r="O96" s="78"/>
      <c r="P96" s="77"/>
      <c r="Q96" s="76"/>
      <c r="R96" s="75"/>
      <c r="S96" s="78"/>
      <c r="T96" s="79"/>
      <c r="U96" s="80"/>
      <c r="V96" s="75"/>
      <c r="W96" s="75"/>
      <c r="X96" s="81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</row>
    <row r="97" spans="1:240" x14ac:dyDescent="0.2">
      <c r="A97" s="274"/>
      <c r="B97" s="275"/>
      <c r="C97" s="275"/>
      <c r="D97" s="65" t="s">
        <v>170</v>
      </c>
      <c r="E97" s="74"/>
      <c r="F97" s="75"/>
      <c r="G97" s="76"/>
      <c r="H97" s="77"/>
      <c r="I97" s="76"/>
      <c r="J97" s="75"/>
      <c r="K97" s="78"/>
      <c r="L97" s="79"/>
      <c r="M97" s="76"/>
      <c r="N97" s="75"/>
      <c r="O97" s="78"/>
      <c r="P97" s="77"/>
      <c r="Q97" s="76"/>
      <c r="R97" s="75"/>
      <c r="S97" s="78"/>
      <c r="T97" s="79"/>
      <c r="U97" s="80"/>
      <c r="V97" s="75"/>
      <c r="W97" s="75"/>
      <c r="X97" s="81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</row>
    <row r="98" spans="1:240" x14ac:dyDescent="0.2">
      <c r="A98" s="274"/>
      <c r="B98" s="275"/>
      <c r="C98" s="275"/>
      <c r="D98" s="65" t="s">
        <v>171</v>
      </c>
      <c r="E98" s="74">
        <v>10</v>
      </c>
      <c r="F98" s="75">
        <v>6</v>
      </c>
      <c r="G98" s="76">
        <f>E98-F98</f>
        <v>4</v>
      </c>
      <c r="H98" s="77">
        <f>F98/E98</f>
        <v>0.6</v>
      </c>
      <c r="I98" s="76">
        <v>10</v>
      </c>
      <c r="J98" s="75">
        <v>8</v>
      </c>
      <c r="K98" s="78">
        <f>I98-J98</f>
        <v>2</v>
      </c>
      <c r="L98" s="79">
        <f>J98/I98</f>
        <v>0.8</v>
      </c>
      <c r="M98" s="76"/>
      <c r="N98" s="75"/>
      <c r="O98" s="78"/>
      <c r="P98" s="77"/>
      <c r="Q98" s="76"/>
      <c r="R98" s="75"/>
      <c r="S98" s="78"/>
      <c r="T98" s="79"/>
      <c r="U98" s="80"/>
      <c r="V98" s="75">
        <v>3</v>
      </c>
      <c r="W98" s="75"/>
      <c r="X98" s="81"/>
    </row>
    <row r="99" spans="1:240" x14ac:dyDescent="0.2">
      <c r="A99" s="274"/>
      <c r="B99" s="275"/>
      <c r="C99" s="64" t="s">
        <v>172</v>
      </c>
      <c r="D99" s="65" t="s">
        <v>173</v>
      </c>
      <c r="E99" s="74"/>
      <c r="F99" s="75"/>
      <c r="G99" s="76"/>
      <c r="H99" s="77"/>
      <c r="I99" s="76"/>
      <c r="J99" s="75"/>
      <c r="K99" s="78"/>
      <c r="L99" s="79"/>
      <c r="M99" s="76"/>
      <c r="N99" s="75"/>
      <c r="O99" s="78"/>
      <c r="P99" s="77"/>
      <c r="Q99" s="76"/>
      <c r="R99" s="75"/>
      <c r="S99" s="78"/>
      <c r="T99" s="79"/>
      <c r="U99" s="80"/>
      <c r="V99" s="75">
        <v>1</v>
      </c>
      <c r="W99" s="75"/>
      <c r="X99" s="81"/>
    </row>
    <row r="100" spans="1:240" x14ac:dyDescent="0.2">
      <c r="A100" s="274"/>
      <c r="B100" s="275" t="s">
        <v>174</v>
      </c>
      <c r="C100" s="64" t="s">
        <v>175</v>
      </c>
      <c r="D100" s="65" t="s">
        <v>176</v>
      </c>
      <c r="E100" s="74"/>
      <c r="F100" s="75"/>
      <c r="G100" s="76"/>
      <c r="H100" s="77"/>
      <c r="I100" s="76"/>
      <c r="J100" s="75"/>
      <c r="K100" s="78"/>
      <c r="L100" s="79"/>
      <c r="M100" s="76"/>
      <c r="N100" s="75"/>
      <c r="O100" s="78"/>
      <c r="P100" s="77"/>
      <c r="Q100" s="76"/>
      <c r="R100" s="75"/>
      <c r="S100" s="78"/>
      <c r="T100" s="79"/>
      <c r="U100" s="80"/>
      <c r="V100" s="75"/>
      <c r="W100" s="75"/>
      <c r="X100" s="81"/>
    </row>
    <row r="101" spans="1:240" x14ac:dyDescent="0.2">
      <c r="A101" s="274"/>
      <c r="B101" s="275"/>
      <c r="C101" s="64" t="s">
        <v>177</v>
      </c>
      <c r="D101" s="65" t="s">
        <v>178</v>
      </c>
      <c r="E101" s="74"/>
      <c r="F101" s="75"/>
      <c r="G101" s="76"/>
      <c r="H101" s="77"/>
      <c r="I101" s="76"/>
      <c r="J101" s="75"/>
      <c r="K101" s="78"/>
      <c r="L101" s="79"/>
      <c r="M101" s="76"/>
      <c r="N101" s="75"/>
      <c r="O101" s="78"/>
      <c r="P101" s="77"/>
      <c r="Q101" s="76"/>
      <c r="R101" s="75"/>
      <c r="S101" s="78"/>
      <c r="T101" s="79"/>
      <c r="U101" s="80"/>
      <c r="V101" s="75"/>
      <c r="W101" s="75"/>
      <c r="X101" s="81"/>
    </row>
    <row r="102" spans="1:240" x14ac:dyDescent="0.2">
      <c r="A102" s="274"/>
      <c r="B102" s="275"/>
      <c r="C102" s="64" t="s">
        <v>179</v>
      </c>
      <c r="D102" s="65" t="s">
        <v>180</v>
      </c>
      <c r="E102" s="74"/>
      <c r="F102" s="75"/>
      <c r="G102" s="76"/>
      <c r="H102" s="77"/>
      <c r="I102" s="76"/>
      <c r="J102" s="75"/>
      <c r="K102" s="78"/>
      <c r="L102" s="79"/>
      <c r="M102" s="76"/>
      <c r="N102" s="75"/>
      <c r="O102" s="78"/>
      <c r="P102" s="77"/>
      <c r="Q102" s="76"/>
      <c r="R102" s="75"/>
      <c r="S102" s="78"/>
      <c r="T102" s="79"/>
      <c r="U102" s="80"/>
      <c r="V102" s="75"/>
      <c r="W102" s="75"/>
      <c r="X102" s="81"/>
    </row>
    <row r="103" spans="1:240" x14ac:dyDescent="0.2">
      <c r="A103" s="274"/>
      <c r="B103" s="275"/>
      <c r="C103" s="275" t="s">
        <v>181</v>
      </c>
      <c r="D103" s="65" t="s">
        <v>182</v>
      </c>
      <c r="E103" s="74">
        <v>30</v>
      </c>
      <c r="F103" s="75">
        <v>30</v>
      </c>
      <c r="G103" s="76">
        <f>E103-F103</f>
        <v>0</v>
      </c>
      <c r="H103" s="77">
        <f>F103/E103</f>
        <v>1</v>
      </c>
      <c r="I103" s="76">
        <v>52</v>
      </c>
      <c r="J103" s="75">
        <v>41</v>
      </c>
      <c r="K103" s="78">
        <f>I103-J103</f>
        <v>11</v>
      </c>
      <c r="L103" s="79">
        <f>J103/I103</f>
        <v>0.78846153846153844</v>
      </c>
      <c r="M103" s="76"/>
      <c r="N103" s="75"/>
      <c r="O103" s="78"/>
      <c r="P103" s="77"/>
      <c r="Q103" s="76"/>
      <c r="R103" s="75"/>
      <c r="S103" s="78"/>
      <c r="T103" s="79"/>
      <c r="U103" s="80">
        <v>10</v>
      </c>
      <c r="V103" s="75">
        <v>22</v>
      </c>
      <c r="W103" s="75"/>
      <c r="X103" s="81">
        <v>1</v>
      </c>
    </row>
    <row r="104" spans="1:240" x14ac:dyDescent="0.2">
      <c r="A104" s="274"/>
      <c r="B104" s="275"/>
      <c r="C104" s="275"/>
      <c r="D104" s="65" t="s">
        <v>183</v>
      </c>
      <c r="E104" s="74"/>
      <c r="F104" s="75"/>
      <c r="G104" s="76"/>
      <c r="H104" s="77"/>
      <c r="I104" s="76"/>
      <c r="J104" s="75"/>
      <c r="K104" s="78"/>
      <c r="L104" s="79"/>
      <c r="M104" s="76"/>
      <c r="N104" s="75"/>
      <c r="O104" s="78"/>
      <c r="P104" s="77"/>
      <c r="Q104" s="76"/>
      <c r="R104" s="75"/>
      <c r="S104" s="78"/>
      <c r="T104" s="79"/>
      <c r="U104" s="80">
        <v>8</v>
      </c>
      <c r="V104" s="75">
        <v>2</v>
      </c>
      <c r="W104" s="75"/>
      <c r="X104" s="81"/>
    </row>
    <row r="105" spans="1:240" x14ac:dyDescent="0.2">
      <c r="A105" s="274"/>
      <c r="B105" s="275" t="s">
        <v>184</v>
      </c>
      <c r="C105" s="64" t="s">
        <v>185</v>
      </c>
      <c r="D105" s="65" t="s">
        <v>186</v>
      </c>
      <c r="E105" s="74"/>
      <c r="F105" s="75"/>
      <c r="G105" s="76"/>
      <c r="H105" s="77"/>
      <c r="I105" s="76"/>
      <c r="J105" s="75"/>
      <c r="K105" s="78"/>
      <c r="L105" s="79"/>
      <c r="M105" s="76"/>
      <c r="N105" s="75"/>
      <c r="O105" s="78"/>
      <c r="P105" s="77"/>
      <c r="Q105" s="76"/>
      <c r="R105" s="75"/>
      <c r="S105" s="78"/>
      <c r="T105" s="79"/>
      <c r="U105" s="80"/>
      <c r="V105" s="75"/>
      <c r="W105" s="75"/>
      <c r="X105" s="81"/>
    </row>
    <row r="106" spans="1:240" x14ac:dyDescent="0.2">
      <c r="A106" s="274"/>
      <c r="B106" s="275"/>
      <c r="C106" s="275" t="s">
        <v>187</v>
      </c>
      <c r="D106" s="65" t="s">
        <v>188</v>
      </c>
      <c r="E106" s="74">
        <v>30</v>
      </c>
      <c r="F106" s="75">
        <v>16</v>
      </c>
      <c r="G106" s="76">
        <f>E106-F106</f>
        <v>14</v>
      </c>
      <c r="H106" s="77">
        <f>F106/E106</f>
        <v>0.53333333333333333</v>
      </c>
      <c r="I106" s="76">
        <v>27</v>
      </c>
      <c r="J106" s="75">
        <v>15</v>
      </c>
      <c r="K106" s="78">
        <f>I106-J106</f>
        <v>12</v>
      </c>
      <c r="L106" s="79">
        <f>J106/I106</f>
        <v>0.55555555555555558</v>
      </c>
      <c r="M106" s="76"/>
      <c r="N106" s="75"/>
      <c r="O106" s="78"/>
      <c r="P106" s="77"/>
      <c r="Q106" s="76"/>
      <c r="R106" s="75"/>
      <c r="S106" s="78"/>
      <c r="T106" s="79"/>
      <c r="U106" s="80"/>
      <c r="V106" s="75">
        <v>2</v>
      </c>
      <c r="W106" s="75"/>
      <c r="X106" s="81"/>
    </row>
    <row r="107" spans="1:240" x14ac:dyDescent="0.2">
      <c r="A107" s="274"/>
      <c r="B107" s="275"/>
      <c r="C107" s="275"/>
      <c r="D107" s="82" t="s">
        <v>189</v>
      </c>
      <c r="E107" s="74">
        <v>14</v>
      </c>
      <c r="F107" s="75">
        <v>10</v>
      </c>
      <c r="G107" s="76">
        <f>E107-F107</f>
        <v>4</v>
      </c>
      <c r="H107" s="77">
        <f>F107/E107</f>
        <v>0.7142857142857143</v>
      </c>
      <c r="I107" s="76">
        <v>28</v>
      </c>
      <c r="J107" s="75">
        <v>10</v>
      </c>
      <c r="K107" s="78">
        <f>I107-J107</f>
        <v>18</v>
      </c>
      <c r="L107" s="79">
        <f>J107/I107</f>
        <v>0.35714285714285715</v>
      </c>
      <c r="M107" s="76"/>
      <c r="N107" s="75"/>
      <c r="O107" s="78"/>
      <c r="P107" s="77"/>
      <c r="Q107" s="76"/>
      <c r="R107" s="75"/>
      <c r="S107" s="78"/>
      <c r="T107" s="79"/>
      <c r="U107" s="80"/>
      <c r="V107" s="75"/>
      <c r="W107" s="75"/>
      <c r="X107" s="81"/>
    </row>
    <row r="108" spans="1:240" x14ac:dyDescent="0.2">
      <c r="A108" s="274"/>
      <c r="B108" s="275"/>
      <c r="C108" s="275" t="s">
        <v>187</v>
      </c>
      <c r="D108" s="65" t="s">
        <v>190</v>
      </c>
      <c r="E108" s="74">
        <v>2</v>
      </c>
      <c r="F108" s="75">
        <v>1</v>
      </c>
      <c r="G108" s="76">
        <f>E108-F108</f>
        <v>1</v>
      </c>
      <c r="H108" s="77">
        <f>F108/E108</f>
        <v>0.5</v>
      </c>
      <c r="I108" s="76">
        <v>4</v>
      </c>
      <c r="J108" s="75">
        <v>0</v>
      </c>
      <c r="K108" s="78">
        <f>I108-J108</f>
        <v>4</v>
      </c>
      <c r="L108" s="79">
        <f>J108/I108</f>
        <v>0</v>
      </c>
      <c r="M108" s="76"/>
      <c r="N108" s="75"/>
      <c r="O108" s="78"/>
      <c r="P108" s="77"/>
      <c r="Q108" s="76"/>
      <c r="R108" s="75"/>
      <c r="S108" s="78"/>
      <c r="T108" s="79"/>
      <c r="U108" s="80"/>
      <c r="V108" s="75"/>
      <c r="W108" s="75"/>
      <c r="X108" s="81"/>
    </row>
    <row r="109" spans="1:240" x14ac:dyDescent="0.2">
      <c r="A109" s="274"/>
      <c r="B109" s="275"/>
      <c r="C109" s="275"/>
      <c r="D109" s="65" t="s">
        <v>191</v>
      </c>
      <c r="E109" s="74"/>
      <c r="F109" s="75"/>
      <c r="G109" s="76"/>
      <c r="H109" s="77"/>
      <c r="I109" s="76"/>
      <c r="J109" s="75"/>
      <c r="K109" s="78"/>
      <c r="L109" s="79"/>
      <c r="M109" s="76"/>
      <c r="N109" s="75"/>
      <c r="O109" s="78"/>
      <c r="P109" s="77"/>
      <c r="Q109" s="76"/>
      <c r="R109" s="75"/>
      <c r="S109" s="78"/>
      <c r="T109" s="79"/>
      <c r="U109" s="80"/>
      <c r="V109" s="75"/>
      <c r="W109" s="75"/>
      <c r="X109" s="81"/>
    </row>
    <row r="110" spans="1:240" x14ac:dyDescent="0.2">
      <c r="A110" s="274"/>
      <c r="B110" s="275"/>
      <c r="C110" s="275"/>
      <c r="D110" s="65" t="s">
        <v>192</v>
      </c>
      <c r="E110" s="74"/>
      <c r="F110" s="75"/>
      <c r="G110" s="76"/>
      <c r="H110" s="77"/>
      <c r="I110" s="76"/>
      <c r="J110" s="75"/>
      <c r="K110" s="78"/>
      <c r="L110" s="79"/>
      <c r="M110" s="76"/>
      <c r="N110" s="75"/>
      <c r="O110" s="78"/>
      <c r="P110" s="77"/>
      <c r="Q110" s="76"/>
      <c r="R110" s="75"/>
      <c r="S110" s="78"/>
      <c r="T110" s="79"/>
      <c r="U110" s="80"/>
      <c r="V110" s="75"/>
      <c r="W110" s="75"/>
      <c r="X110" s="81"/>
    </row>
    <row r="111" spans="1:240" x14ac:dyDescent="0.2">
      <c r="A111" s="274"/>
      <c r="B111" s="275"/>
      <c r="C111" s="275"/>
      <c r="D111" s="65" t="s">
        <v>193</v>
      </c>
      <c r="E111" s="74"/>
      <c r="F111" s="75"/>
      <c r="G111" s="76"/>
      <c r="H111" s="77"/>
      <c r="I111" s="76"/>
      <c r="J111" s="75"/>
      <c r="K111" s="78"/>
      <c r="L111" s="79"/>
      <c r="M111" s="76"/>
      <c r="N111" s="75"/>
      <c r="O111" s="78"/>
      <c r="P111" s="77"/>
      <c r="Q111" s="76"/>
      <c r="R111" s="75"/>
      <c r="S111" s="78"/>
      <c r="T111" s="79"/>
      <c r="U111" s="80">
        <v>1</v>
      </c>
      <c r="V111" s="75"/>
      <c r="W111" s="75"/>
      <c r="X111" s="81"/>
    </row>
    <row r="112" spans="1:240" x14ac:dyDescent="0.2">
      <c r="A112" s="274"/>
      <c r="B112" s="275"/>
      <c r="C112" s="64" t="s">
        <v>194</v>
      </c>
      <c r="D112" s="65" t="s">
        <v>195</v>
      </c>
      <c r="E112" s="74"/>
      <c r="F112" s="75"/>
      <c r="G112" s="76"/>
      <c r="H112" s="77"/>
      <c r="I112" s="76"/>
      <c r="J112" s="75"/>
      <c r="K112" s="78"/>
      <c r="L112" s="79"/>
      <c r="M112" s="76"/>
      <c r="N112" s="75"/>
      <c r="O112" s="78"/>
      <c r="P112" s="77"/>
      <c r="Q112" s="76"/>
      <c r="R112" s="75"/>
      <c r="S112" s="78"/>
      <c r="T112" s="79"/>
      <c r="U112" s="80"/>
      <c r="V112" s="75"/>
      <c r="W112" s="75"/>
      <c r="X112" s="81"/>
    </row>
    <row r="113" spans="1:24" x14ac:dyDescent="0.2">
      <c r="A113" s="274"/>
      <c r="B113" s="275"/>
      <c r="C113" s="64" t="s">
        <v>196</v>
      </c>
      <c r="D113" s="65" t="s">
        <v>47</v>
      </c>
      <c r="E113" s="74"/>
      <c r="F113" s="75"/>
      <c r="G113" s="76"/>
      <c r="H113" s="77"/>
      <c r="I113" s="76"/>
      <c r="J113" s="75"/>
      <c r="K113" s="78"/>
      <c r="L113" s="79"/>
      <c r="M113" s="76"/>
      <c r="N113" s="75"/>
      <c r="O113" s="78"/>
      <c r="P113" s="77"/>
      <c r="Q113" s="76"/>
      <c r="R113" s="75"/>
      <c r="S113" s="78"/>
      <c r="T113" s="79"/>
      <c r="U113" s="80"/>
      <c r="V113" s="75"/>
      <c r="W113" s="75"/>
      <c r="X113" s="81"/>
    </row>
    <row r="114" spans="1:24" x14ac:dyDescent="0.2">
      <c r="A114" s="274"/>
      <c r="B114" s="275"/>
      <c r="C114" s="64" t="s">
        <v>197</v>
      </c>
      <c r="D114" s="65" t="s">
        <v>198</v>
      </c>
      <c r="E114" s="74"/>
      <c r="F114" s="75"/>
      <c r="G114" s="76"/>
      <c r="H114" s="77"/>
      <c r="I114" s="76"/>
      <c r="J114" s="75"/>
      <c r="K114" s="78"/>
      <c r="L114" s="79"/>
      <c r="M114" s="76"/>
      <c r="N114" s="75"/>
      <c r="O114" s="78"/>
      <c r="P114" s="77"/>
      <c r="Q114" s="76"/>
      <c r="R114" s="75"/>
      <c r="S114" s="78"/>
      <c r="T114" s="79"/>
      <c r="U114" s="80"/>
      <c r="V114" s="75">
        <v>1</v>
      </c>
      <c r="W114" s="75"/>
      <c r="X114" s="81"/>
    </row>
    <row r="115" spans="1:24" x14ac:dyDescent="0.2">
      <c r="A115" s="274"/>
      <c r="B115" s="275"/>
      <c r="C115" s="64" t="s">
        <v>199</v>
      </c>
      <c r="D115" s="65" t="s">
        <v>200</v>
      </c>
      <c r="E115" s="74"/>
      <c r="F115" s="75"/>
      <c r="G115" s="76"/>
      <c r="H115" s="77"/>
      <c r="I115" s="76"/>
      <c r="J115" s="75"/>
      <c r="K115" s="78"/>
      <c r="L115" s="79"/>
      <c r="M115" s="76"/>
      <c r="N115" s="75"/>
      <c r="O115" s="78"/>
      <c r="P115" s="77"/>
      <c r="Q115" s="76"/>
      <c r="R115" s="75"/>
      <c r="S115" s="78"/>
      <c r="T115" s="79"/>
      <c r="U115" s="80"/>
      <c r="V115" s="75"/>
      <c r="W115" s="75"/>
      <c r="X115" s="81"/>
    </row>
    <row r="116" spans="1:24" x14ac:dyDescent="0.2">
      <c r="A116" s="274"/>
      <c r="B116" s="275"/>
      <c r="C116" s="275" t="s">
        <v>201</v>
      </c>
      <c r="D116" s="65" t="s">
        <v>202</v>
      </c>
      <c r="E116" s="74"/>
      <c r="F116" s="75"/>
      <c r="G116" s="76"/>
      <c r="H116" s="77"/>
      <c r="I116" s="76"/>
      <c r="J116" s="75"/>
      <c r="K116" s="78"/>
      <c r="L116" s="79"/>
      <c r="M116" s="76"/>
      <c r="N116" s="75"/>
      <c r="O116" s="78"/>
      <c r="P116" s="77"/>
      <c r="Q116" s="76"/>
      <c r="R116" s="75"/>
      <c r="S116" s="78"/>
      <c r="T116" s="79"/>
      <c r="U116" s="80"/>
      <c r="V116" s="75"/>
      <c r="W116" s="75"/>
      <c r="X116" s="81"/>
    </row>
    <row r="117" spans="1:24" x14ac:dyDescent="0.2">
      <c r="A117" s="274"/>
      <c r="B117" s="275"/>
      <c r="C117" s="275"/>
      <c r="D117" s="65" t="s">
        <v>203</v>
      </c>
      <c r="E117" s="74"/>
      <c r="F117" s="75"/>
      <c r="G117" s="76"/>
      <c r="H117" s="77"/>
      <c r="I117" s="76"/>
      <c r="J117" s="75"/>
      <c r="K117" s="78"/>
      <c r="L117" s="79"/>
      <c r="M117" s="76"/>
      <c r="N117" s="75"/>
      <c r="O117" s="78"/>
      <c r="P117" s="77"/>
      <c r="Q117" s="76"/>
      <c r="R117" s="75"/>
      <c r="S117" s="78"/>
      <c r="T117" s="79"/>
      <c r="U117" s="80"/>
      <c r="V117" s="75"/>
      <c r="W117" s="75"/>
      <c r="X117" s="81"/>
    </row>
    <row r="118" spans="1:24" x14ac:dyDescent="0.2">
      <c r="A118" s="274"/>
      <c r="B118" s="275"/>
      <c r="C118" s="275"/>
      <c r="D118" s="65" t="s">
        <v>204</v>
      </c>
      <c r="E118" s="74"/>
      <c r="F118" s="75"/>
      <c r="G118" s="76"/>
      <c r="H118" s="77"/>
      <c r="I118" s="76"/>
      <c r="J118" s="75"/>
      <c r="K118" s="78"/>
      <c r="L118" s="79"/>
      <c r="M118" s="76"/>
      <c r="N118" s="75"/>
      <c r="O118" s="78"/>
      <c r="P118" s="77"/>
      <c r="Q118" s="76"/>
      <c r="R118" s="75"/>
      <c r="S118" s="78"/>
      <c r="T118" s="79"/>
      <c r="U118" s="80"/>
      <c r="V118" s="75">
        <v>3</v>
      </c>
      <c r="W118" s="75"/>
      <c r="X118" s="81"/>
    </row>
    <row r="119" spans="1:24" x14ac:dyDescent="0.2">
      <c r="A119" s="274"/>
      <c r="B119" s="275"/>
      <c r="C119" s="64" t="s">
        <v>205</v>
      </c>
      <c r="D119" s="65" t="s">
        <v>206</v>
      </c>
      <c r="E119" s="74"/>
      <c r="F119" s="75"/>
      <c r="G119" s="76"/>
      <c r="H119" s="77"/>
      <c r="I119" s="76"/>
      <c r="J119" s="75"/>
      <c r="K119" s="78"/>
      <c r="L119" s="79"/>
      <c r="M119" s="76"/>
      <c r="N119" s="75"/>
      <c r="O119" s="78"/>
      <c r="P119" s="77"/>
      <c r="Q119" s="76"/>
      <c r="R119" s="75"/>
      <c r="S119" s="78"/>
      <c r="T119" s="79"/>
      <c r="U119" s="80"/>
      <c r="V119" s="75"/>
      <c r="W119" s="75"/>
      <c r="X119" s="81"/>
    </row>
    <row r="120" spans="1:24" x14ac:dyDescent="0.2">
      <c r="A120" s="274"/>
      <c r="B120" s="275"/>
      <c r="C120" s="64" t="s">
        <v>207</v>
      </c>
      <c r="D120" s="65" t="s">
        <v>47</v>
      </c>
      <c r="E120" s="74"/>
      <c r="F120" s="75"/>
      <c r="G120" s="76"/>
      <c r="H120" s="77"/>
      <c r="I120" s="76"/>
      <c r="J120" s="75"/>
      <c r="K120" s="78"/>
      <c r="L120" s="79"/>
      <c r="M120" s="76"/>
      <c r="N120" s="75"/>
      <c r="O120" s="78"/>
      <c r="P120" s="77"/>
      <c r="Q120" s="76"/>
      <c r="R120" s="75"/>
      <c r="S120" s="78"/>
      <c r="T120" s="79"/>
      <c r="U120" s="80"/>
      <c r="V120" s="75">
        <v>3</v>
      </c>
      <c r="W120" s="75"/>
      <c r="X120" s="81"/>
    </row>
    <row r="121" spans="1:24" x14ac:dyDescent="0.2">
      <c r="A121" s="274"/>
      <c r="B121" s="275"/>
      <c r="C121" s="64" t="s">
        <v>208</v>
      </c>
      <c r="D121" s="65" t="s">
        <v>123</v>
      </c>
      <c r="E121" s="74"/>
      <c r="F121" s="75"/>
      <c r="G121" s="76"/>
      <c r="H121" s="77"/>
      <c r="I121" s="76"/>
      <c r="J121" s="75"/>
      <c r="K121" s="78"/>
      <c r="L121" s="79"/>
      <c r="M121" s="76"/>
      <c r="N121" s="75"/>
      <c r="O121" s="78"/>
      <c r="P121" s="77"/>
      <c r="Q121" s="76"/>
      <c r="R121" s="75"/>
      <c r="S121" s="78"/>
      <c r="T121" s="79"/>
      <c r="U121" s="80"/>
      <c r="V121" s="75"/>
      <c r="W121" s="75"/>
      <c r="X121" s="81"/>
    </row>
    <row r="122" spans="1:24" x14ac:dyDescent="0.2">
      <c r="A122" s="274"/>
      <c r="B122" s="275"/>
      <c r="C122" s="64" t="s">
        <v>209</v>
      </c>
      <c r="D122" s="65" t="s">
        <v>210</v>
      </c>
      <c r="E122" s="74"/>
      <c r="F122" s="75"/>
      <c r="G122" s="76"/>
      <c r="H122" s="77"/>
      <c r="I122" s="76"/>
      <c r="J122" s="75"/>
      <c r="K122" s="78"/>
      <c r="L122" s="79"/>
      <c r="M122" s="76"/>
      <c r="N122" s="75"/>
      <c r="O122" s="78"/>
      <c r="P122" s="77"/>
      <c r="Q122" s="76"/>
      <c r="R122" s="75"/>
      <c r="S122" s="78"/>
      <c r="T122" s="79"/>
      <c r="U122" s="80"/>
      <c r="V122" s="75"/>
      <c r="W122" s="75"/>
      <c r="X122" s="81"/>
    </row>
    <row r="123" spans="1:24" x14ac:dyDescent="0.2">
      <c r="A123" s="274"/>
      <c r="B123" s="275"/>
      <c r="C123" s="64" t="s">
        <v>211</v>
      </c>
      <c r="D123" s="65" t="s">
        <v>202</v>
      </c>
      <c r="E123" s="74"/>
      <c r="F123" s="75"/>
      <c r="G123" s="76"/>
      <c r="H123" s="77"/>
      <c r="I123" s="76"/>
      <c r="J123" s="75"/>
      <c r="K123" s="78"/>
      <c r="L123" s="79"/>
      <c r="M123" s="76"/>
      <c r="N123" s="75"/>
      <c r="O123" s="78"/>
      <c r="P123" s="77"/>
      <c r="Q123" s="76"/>
      <c r="R123" s="75"/>
      <c r="S123" s="78"/>
      <c r="T123" s="79"/>
      <c r="U123" s="80"/>
      <c r="V123" s="75"/>
      <c r="W123" s="75"/>
      <c r="X123" s="81"/>
    </row>
    <row r="124" spans="1:24" x14ac:dyDescent="0.2">
      <c r="A124" s="274"/>
      <c r="B124" s="275"/>
      <c r="C124" s="64" t="s">
        <v>212</v>
      </c>
      <c r="D124" s="65" t="s">
        <v>213</v>
      </c>
      <c r="E124" s="74"/>
      <c r="F124" s="75"/>
      <c r="G124" s="76"/>
      <c r="H124" s="77"/>
      <c r="I124" s="76"/>
      <c r="J124" s="75"/>
      <c r="K124" s="78"/>
      <c r="L124" s="79"/>
      <c r="M124" s="76"/>
      <c r="N124" s="75"/>
      <c r="O124" s="78"/>
      <c r="P124" s="77"/>
      <c r="Q124" s="76"/>
      <c r="R124" s="75"/>
      <c r="S124" s="78"/>
      <c r="T124" s="79"/>
      <c r="U124" s="80"/>
      <c r="V124" s="75"/>
      <c r="W124" s="75"/>
      <c r="X124" s="81"/>
    </row>
    <row r="125" spans="1:24" x14ac:dyDescent="0.2">
      <c r="A125" s="274"/>
      <c r="B125" s="275"/>
      <c r="C125" s="64" t="s">
        <v>214</v>
      </c>
      <c r="D125" s="65" t="s">
        <v>47</v>
      </c>
      <c r="E125" s="74"/>
      <c r="F125" s="75"/>
      <c r="G125" s="76"/>
      <c r="H125" s="77"/>
      <c r="I125" s="76"/>
      <c r="J125" s="75"/>
      <c r="K125" s="78"/>
      <c r="L125" s="79"/>
      <c r="M125" s="76"/>
      <c r="N125" s="75"/>
      <c r="O125" s="78"/>
      <c r="P125" s="77"/>
      <c r="Q125" s="76"/>
      <c r="R125" s="75"/>
      <c r="S125" s="78"/>
      <c r="T125" s="79"/>
      <c r="U125" s="80"/>
      <c r="V125" s="75">
        <v>1</v>
      </c>
      <c r="W125" s="75"/>
      <c r="X125" s="81"/>
    </row>
    <row r="126" spans="1:24" x14ac:dyDescent="0.2">
      <c r="A126" s="274"/>
      <c r="B126" s="275" t="s">
        <v>215</v>
      </c>
      <c r="C126" s="64" t="s">
        <v>216</v>
      </c>
      <c r="D126" s="65" t="s">
        <v>217</v>
      </c>
      <c r="E126" s="74">
        <v>14</v>
      </c>
      <c r="F126" s="75">
        <v>9</v>
      </c>
      <c r="G126" s="76">
        <f>E126-F126</f>
        <v>5</v>
      </c>
      <c r="H126" s="77">
        <f>F126/E126</f>
        <v>0.6428571428571429</v>
      </c>
      <c r="I126" s="76">
        <v>14</v>
      </c>
      <c r="J126" s="75">
        <v>7</v>
      </c>
      <c r="K126" s="78">
        <f>I126-J126</f>
        <v>7</v>
      </c>
      <c r="L126" s="79">
        <f>J126/I126</f>
        <v>0.5</v>
      </c>
      <c r="M126" s="76"/>
      <c r="N126" s="75"/>
      <c r="O126" s="78"/>
      <c r="P126" s="77"/>
      <c r="Q126" s="76"/>
      <c r="R126" s="75"/>
      <c r="S126" s="78"/>
      <c r="T126" s="79"/>
      <c r="U126" s="80"/>
      <c r="V126" s="75"/>
      <c r="W126" s="75"/>
      <c r="X126" s="81"/>
    </row>
    <row r="127" spans="1:24" x14ac:dyDescent="0.2">
      <c r="A127" s="274"/>
      <c r="B127" s="275"/>
      <c r="C127" s="64" t="s">
        <v>218</v>
      </c>
      <c r="D127" s="65" t="s">
        <v>219</v>
      </c>
      <c r="E127" s="74">
        <v>24</v>
      </c>
      <c r="F127" s="75">
        <v>11</v>
      </c>
      <c r="G127" s="76">
        <f>E127-F127</f>
        <v>13</v>
      </c>
      <c r="H127" s="77">
        <f>F127/E127</f>
        <v>0.45833333333333331</v>
      </c>
      <c r="I127" s="76"/>
      <c r="J127" s="75"/>
      <c r="K127" s="78"/>
      <c r="L127" s="79"/>
      <c r="M127" s="76"/>
      <c r="N127" s="75"/>
      <c r="O127" s="78"/>
      <c r="P127" s="77"/>
      <c r="Q127" s="76"/>
      <c r="R127" s="75"/>
      <c r="S127" s="78"/>
      <c r="T127" s="79"/>
      <c r="U127" s="80"/>
      <c r="V127" s="75"/>
      <c r="W127" s="75"/>
      <c r="X127" s="81"/>
    </row>
    <row r="128" spans="1:24" x14ac:dyDescent="0.2">
      <c r="A128" s="274"/>
      <c r="B128" s="275"/>
      <c r="C128" s="64" t="s">
        <v>220</v>
      </c>
      <c r="D128" s="65" t="s">
        <v>221</v>
      </c>
      <c r="E128" s="74"/>
      <c r="F128" s="75"/>
      <c r="G128" s="76"/>
      <c r="H128" s="77"/>
      <c r="I128" s="76"/>
      <c r="J128" s="75"/>
      <c r="K128" s="78"/>
      <c r="L128" s="79"/>
      <c r="M128" s="76"/>
      <c r="N128" s="75"/>
      <c r="O128" s="78"/>
      <c r="P128" s="77"/>
      <c r="Q128" s="76"/>
      <c r="R128" s="75"/>
      <c r="S128" s="78"/>
      <c r="T128" s="79"/>
      <c r="U128" s="80"/>
      <c r="V128" s="75"/>
      <c r="W128" s="75"/>
      <c r="X128" s="81"/>
    </row>
    <row r="129" spans="1:240" x14ac:dyDescent="0.2">
      <c r="A129" s="274"/>
      <c r="B129" s="275"/>
      <c r="C129" s="64" t="s">
        <v>222</v>
      </c>
      <c r="D129" s="65" t="s">
        <v>180</v>
      </c>
      <c r="E129" s="74"/>
      <c r="F129" s="75"/>
      <c r="G129" s="76"/>
      <c r="H129" s="77"/>
      <c r="I129" s="76"/>
      <c r="J129" s="75"/>
      <c r="K129" s="78"/>
      <c r="L129" s="79"/>
      <c r="M129" s="76"/>
      <c r="N129" s="75"/>
      <c r="O129" s="78"/>
      <c r="P129" s="77"/>
      <c r="Q129" s="76"/>
      <c r="R129" s="75"/>
      <c r="S129" s="78"/>
      <c r="T129" s="79"/>
      <c r="U129" s="80"/>
      <c r="V129" s="75">
        <v>1</v>
      </c>
      <c r="W129" s="75"/>
      <c r="X129" s="81"/>
    </row>
    <row r="130" spans="1:240" x14ac:dyDescent="0.2">
      <c r="A130" s="274"/>
      <c r="B130" s="275"/>
      <c r="C130" s="64" t="s">
        <v>223</v>
      </c>
      <c r="D130" s="65" t="s">
        <v>47</v>
      </c>
      <c r="E130" s="74"/>
      <c r="F130" s="75"/>
      <c r="G130" s="76"/>
      <c r="H130" s="77"/>
      <c r="I130" s="76"/>
      <c r="J130" s="75"/>
      <c r="K130" s="78"/>
      <c r="L130" s="79"/>
      <c r="M130" s="76"/>
      <c r="N130" s="75"/>
      <c r="O130" s="78"/>
      <c r="P130" s="77"/>
      <c r="Q130" s="76"/>
      <c r="R130" s="75"/>
      <c r="S130" s="78"/>
      <c r="T130" s="79"/>
      <c r="U130" s="80"/>
      <c r="V130" s="75"/>
      <c r="W130" s="75"/>
      <c r="X130" s="81"/>
    </row>
    <row r="131" spans="1:240" x14ac:dyDescent="0.2">
      <c r="A131" s="274"/>
      <c r="B131" s="275"/>
      <c r="C131" s="64" t="s">
        <v>224</v>
      </c>
      <c r="D131" s="65" t="s">
        <v>180</v>
      </c>
      <c r="E131" s="74"/>
      <c r="F131" s="75"/>
      <c r="G131" s="76"/>
      <c r="H131" s="77"/>
      <c r="I131" s="76"/>
      <c r="J131" s="75"/>
      <c r="K131" s="78"/>
      <c r="L131" s="79"/>
      <c r="M131" s="76"/>
      <c r="N131" s="75"/>
      <c r="O131" s="78"/>
      <c r="P131" s="77"/>
      <c r="Q131" s="76"/>
      <c r="R131" s="75"/>
      <c r="S131" s="78"/>
      <c r="T131" s="79"/>
      <c r="U131" s="80"/>
      <c r="V131" s="75">
        <v>1</v>
      </c>
      <c r="W131" s="75"/>
      <c r="X131" s="81"/>
    </row>
    <row r="132" spans="1:240" x14ac:dyDescent="0.2">
      <c r="A132" s="274"/>
      <c r="B132" s="275"/>
      <c r="C132" s="64" t="s">
        <v>225</v>
      </c>
      <c r="D132" s="65" t="s">
        <v>47</v>
      </c>
      <c r="E132" s="74"/>
      <c r="F132" s="75"/>
      <c r="G132" s="76"/>
      <c r="H132" s="77"/>
      <c r="I132" s="76"/>
      <c r="J132" s="75"/>
      <c r="K132" s="78"/>
      <c r="L132" s="79"/>
      <c r="M132" s="76"/>
      <c r="N132" s="75"/>
      <c r="O132" s="78"/>
      <c r="P132" s="77"/>
      <c r="Q132" s="76"/>
      <c r="R132" s="75"/>
      <c r="S132" s="78"/>
      <c r="T132" s="79"/>
      <c r="U132" s="80"/>
      <c r="V132" s="75">
        <v>1</v>
      </c>
      <c r="W132" s="75"/>
      <c r="X132" s="81"/>
    </row>
    <row r="133" spans="1:240" x14ac:dyDescent="0.2">
      <c r="A133" s="274"/>
      <c r="B133" s="275"/>
      <c r="C133" s="64" t="s">
        <v>226</v>
      </c>
      <c r="D133" s="65" t="s">
        <v>227</v>
      </c>
      <c r="E133" s="74"/>
      <c r="F133" s="75"/>
      <c r="G133" s="76"/>
      <c r="H133" s="77"/>
      <c r="I133" s="76"/>
      <c r="J133" s="75"/>
      <c r="K133" s="78"/>
      <c r="L133" s="79"/>
      <c r="M133" s="76"/>
      <c r="N133" s="75"/>
      <c r="O133" s="78"/>
      <c r="P133" s="77"/>
      <c r="Q133" s="76"/>
      <c r="R133" s="75"/>
      <c r="S133" s="78"/>
      <c r="T133" s="79"/>
      <c r="U133" s="80"/>
      <c r="V133" s="75"/>
      <c r="W133" s="75"/>
      <c r="X133" s="81"/>
    </row>
    <row r="134" spans="1:240" x14ac:dyDescent="0.2">
      <c r="A134" s="274"/>
      <c r="B134" s="275"/>
      <c r="C134" s="64" t="s">
        <v>228</v>
      </c>
      <c r="D134" s="65" t="s">
        <v>229</v>
      </c>
      <c r="E134" s="74"/>
      <c r="F134" s="75"/>
      <c r="G134" s="76"/>
      <c r="H134" s="77"/>
      <c r="I134" s="76"/>
      <c r="J134" s="75"/>
      <c r="K134" s="78"/>
      <c r="L134" s="79"/>
      <c r="M134" s="76"/>
      <c r="N134" s="75"/>
      <c r="O134" s="78"/>
      <c r="P134" s="77"/>
      <c r="Q134" s="76"/>
      <c r="R134" s="75"/>
      <c r="S134" s="78"/>
      <c r="T134" s="79"/>
      <c r="U134" s="80"/>
      <c r="V134" s="75"/>
      <c r="W134" s="75"/>
      <c r="X134" s="81"/>
    </row>
    <row r="135" spans="1:240" x14ac:dyDescent="0.2">
      <c r="A135" s="276" t="s">
        <v>230</v>
      </c>
      <c r="B135" s="276"/>
      <c r="C135" s="276"/>
      <c r="D135" s="276"/>
      <c r="E135" s="83">
        <f>SUM(E82:E134)</f>
        <v>156</v>
      </c>
      <c r="F135" s="84">
        <f>SUM(F82:F134)</f>
        <v>96</v>
      </c>
      <c r="G135" s="84">
        <f>E135-F135</f>
        <v>60</v>
      </c>
      <c r="H135" s="85">
        <f>F135/E135</f>
        <v>0.61538461538461542</v>
      </c>
      <c r="I135" s="84">
        <f>SUM(I82:I134)</f>
        <v>184</v>
      </c>
      <c r="J135" s="84">
        <f>SUM(J82:J134)</f>
        <v>96</v>
      </c>
      <c r="K135" s="86">
        <f>I135-J135</f>
        <v>88</v>
      </c>
      <c r="L135" s="87">
        <f>J135/I135</f>
        <v>0.52173913043478259</v>
      </c>
      <c r="M135" s="84">
        <f>SUM(M82:M134)</f>
        <v>2</v>
      </c>
      <c r="N135" s="84">
        <f>SUM(N82:N134)</f>
        <v>1</v>
      </c>
      <c r="O135" s="86">
        <f>(M135-N135)</f>
        <v>1</v>
      </c>
      <c r="P135" s="85">
        <f>N135/M135</f>
        <v>0.5</v>
      </c>
      <c r="Q135" s="84">
        <f>SUM(Q82:Q134)</f>
        <v>3</v>
      </c>
      <c r="R135" s="84">
        <f>SUM(R82:R134)</f>
        <v>0</v>
      </c>
      <c r="S135" s="86">
        <f>Q135-R135</f>
        <v>3</v>
      </c>
      <c r="T135" s="87">
        <f>R135/Q135</f>
        <v>0</v>
      </c>
      <c r="U135" s="83">
        <f>SUM(U82:U134)</f>
        <v>19</v>
      </c>
      <c r="V135" s="84">
        <f>SUM(V82:V134)</f>
        <v>46</v>
      </c>
      <c r="W135" s="84">
        <f>SUM(W82:W134)</f>
        <v>1</v>
      </c>
      <c r="X135" s="88">
        <f>SUM(X82:X134)</f>
        <v>2</v>
      </c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</row>
    <row r="136" spans="1:240" x14ac:dyDescent="0.2">
      <c r="A136" s="4" t="s">
        <v>231</v>
      </c>
      <c r="B136" s="277" t="s">
        <v>232</v>
      </c>
      <c r="C136" s="277" t="s">
        <v>233</v>
      </c>
      <c r="D136" s="89" t="s">
        <v>234</v>
      </c>
      <c r="E136" s="90">
        <v>15</v>
      </c>
      <c r="F136" s="91">
        <v>9</v>
      </c>
      <c r="G136" s="92">
        <f>E136-F136</f>
        <v>6</v>
      </c>
      <c r="H136" s="93">
        <f>F136/E136</f>
        <v>0.6</v>
      </c>
      <c r="I136" s="92">
        <v>25</v>
      </c>
      <c r="J136" s="91">
        <v>13</v>
      </c>
      <c r="K136" s="94">
        <f>I136-J136</f>
        <v>12</v>
      </c>
      <c r="L136" s="95">
        <f>J136/I136</f>
        <v>0.52</v>
      </c>
      <c r="M136" s="92"/>
      <c r="N136" s="91"/>
      <c r="O136" s="94"/>
      <c r="P136" s="93"/>
      <c r="Q136" s="92"/>
      <c r="R136" s="91"/>
      <c r="S136" s="94"/>
      <c r="T136" s="95"/>
      <c r="U136" s="96"/>
      <c r="V136" s="97">
        <v>1</v>
      </c>
      <c r="W136" s="97"/>
      <c r="X136" s="98"/>
    </row>
    <row r="137" spans="1:240" x14ac:dyDescent="0.2">
      <c r="A137" s="4"/>
      <c r="B137" s="277"/>
      <c r="C137" s="277"/>
      <c r="D137" s="99" t="s">
        <v>235</v>
      </c>
      <c r="E137" s="100"/>
      <c r="F137" s="97"/>
      <c r="G137" s="101"/>
      <c r="H137" s="102"/>
      <c r="I137" s="101"/>
      <c r="J137" s="97"/>
      <c r="K137" s="103"/>
      <c r="L137" s="104"/>
      <c r="M137" s="101"/>
      <c r="N137" s="97"/>
      <c r="O137" s="103"/>
      <c r="P137" s="102"/>
      <c r="Q137" s="101"/>
      <c r="R137" s="97"/>
      <c r="S137" s="103"/>
      <c r="T137" s="104"/>
      <c r="U137" s="96"/>
      <c r="V137" s="97"/>
      <c r="W137" s="97"/>
      <c r="X137" s="98"/>
    </row>
    <row r="138" spans="1:240" x14ac:dyDescent="0.2">
      <c r="A138" s="4"/>
      <c r="B138" s="277"/>
      <c r="C138" s="105" t="s">
        <v>236</v>
      </c>
      <c r="D138" s="99" t="s">
        <v>237</v>
      </c>
      <c r="E138" s="100"/>
      <c r="F138" s="97"/>
      <c r="G138" s="101"/>
      <c r="H138" s="102"/>
      <c r="I138" s="101"/>
      <c r="J138" s="97"/>
      <c r="K138" s="103"/>
      <c r="L138" s="104"/>
      <c r="M138" s="101"/>
      <c r="N138" s="97"/>
      <c r="O138" s="103"/>
      <c r="P138" s="102"/>
      <c r="Q138" s="101"/>
      <c r="R138" s="97"/>
      <c r="S138" s="103"/>
      <c r="T138" s="104"/>
      <c r="U138" s="96"/>
      <c r="V138" s="97"/>
      <c r="W138" s="97"/>
      <c r="X138" s="98"/>
    </row>
    <row r="139" spans="1:240" x14ac:dyDescent="0.2">
      <c r="A139" s="4"/>
      <c r="B139" s="277"/>
      <c r="C139" s="105" t="s">
        <v>238</v>
      </c>
      <c r="D139" s="99" t="s">
        <v>239</v>
      </c>
      <c r="E139" s="100">
        <v>10</v>
      </c>
      <c r="F139" s="97">
        <v>3</v>
      </c>
      <c r="G139" s="101">
        <f>E139-F139</f>
        <v>7</v>
      </c>
      <c r="H139" s="102">
        <f>F139/E139</f>
        <v>0.3</v>
      </c>
      <c r="I139" s="101">
        <v>20</v>
      </c>
      <c r="J139" s="97">
        <v>1</v>
      </c>
      <c r="K139" s="103">
        <f>I139-J139</f>
        <v>19</v>
      </c>
      <c r="L139" s="104">
        <f>J139/I139</f>
        <v>0.05</v>
      </c>
      <c r="M139" s="101"/>
      <c r="N139" s="97"/>
      <c r="O139" s="103"/>
      <c r="P139" s="102"/>
      <c r="Q139" s="101"/>
      <c r="R139" s="97"/>
      <c r="S139" s="103"/>
      <c r="T139" s="104"/>
      <c r="U139" s="96"/>
      <c r="V139" s="97"/>
      <c r="W139" s="97"/>
      <c r="X139" s="98"/>
    </row>
    <row r="140" spans="1:240" x14ac:dyDescent="0.2">
      <c r="A140" s="4"/>
      <c r="B140" s="277"/>
      <c r="C140" s="105" t="s">
        <v>240</v>
      </c>
      <c r="D140" s="99" t="s">
        <v>47</v>
      </c>
      <c r="E140" s="100"/>
      <c r="F140" s="97"/>
      <c r="G140" s="101"/>
      <c r="H140" s="102"/>
      <c r="I140" s="101"/>
      <c r="J140" s="97"/>
      <c r="K140" s="103"/>
      <c r="L140" s="104"/>
      <c r="M140" s="101"/>
      <c r="N140" s="97"/>
      <c r="O140" s="103"/>
      <c r="P140" s="102"/>
      <c r="Q140" s="101"/>
      <c r="R140" s="97"/>
      <c r="S140" s="103"/>
      <c r="T140" s="104"/>
      <c r="U140" s="96"/>
      <c r="V140" s="97"/>
      <c r="W140" s="97"/>
      <c r="X140" s="98"/>
    </row>
    <row r="141" spans="1:240" x14ac:dyDescent="0.2">
      <c r="A141" s="4"/>
      <c r="B141" s="277"/>
      <c r="C141" s="105" t="s">
        <v>241</v>
      </c>
      <c r="D141" s="99" t="s">
        <v>242</v>
      </c>
      <c r="E141" s="100"/>
      <c r="F141" s="97"/>
      <c r="G141" s="101"/>
      <c r="H141" s="102"/>
      <c r="I141" s="101"/>
      <c r="J141" s="97"/>
      <c r="K141" s="103"/>
      <c r="L141" s="104"/>
      <c r="M141" s="101"/>
      <c r="N141" s="97"/>
      <c r="O141" s="103"/>
      <c r="P141" s="102"/>
      <c r="Q141" s="101"/>
      <c r="R141" s="97"/>
      <c r="S141" s="103"/>
      <c r="T141" s="104"/>
      <c r="U141" s="96"/>
      <c r="V141" s="97"/>
      <c r="W141" s="97"/>
      <c r="X141" s="98"/>
    </row>
    <row r="142" spans="1:240" x14ac:dyDescent="0.2">
      <c r="A142" s="4"/>
      <c r="B142" s="277"/>
      <c r="C142" s="105" t="s">
        <v>243</v>
      </c>
      <c r="D142" s="99" t="s">
        <v>244</v>
      </c>
      <c r="E142" s="100"/>
      <c r="F142" s="97"/>
      <c r="G142" s="101"/>
      <c r="H142" s="102"/>
      <c r="I142" s="101"/>
      <c r="J142" s="97"/>
      <c r="K142" s="103"/>
      <c r="L142" s="104"/>
      <c r="M142" s="101"/>
      <c r="N142" s="97"/>
      <c r="O142" s="103"/>
      <c r="P142" s="102"/>
      <c r="Q142" s="101"/>
      <c r="R142" s="97"/>
      <c r="S142" s="103"/>
      <c r="T142" s="104"/>
      <c r="U142" s="96"/>
      <c r="V142" s="97"/>
      <c r="W142" s="97"/>
      <c r="X142" s="98"/>
    </row>
    <row r="143" spans="1:240" x14ac:dyDescent="0.2">
      <c r="A143" s="4"/>
      <c r="B143" s="277"/>
      <c r="C143" s="105" t="s">
        <v>245</v>
      </c>
      <c r="D143" s="99" t="s">
        <v>56</v>
      </c>
      <c r="E143" s="100"/>
      <c r="F143" s="97"/>
      <c r="G143" s="101"/>
      <c r="H143" s="102"/>
      <c r="I143" s="101"/>
      <c r="J143" s="97"/>
      <c r="K143" s="103"/>
      <c r="L143" s="104"/>
      <c r="M143" s="101"/>
      <c r="N143" s="97"/>
      <c r="O143" s="103"/>
      <c r="P143" s="102"/>
      <c r="Q143" s="101"/>
      <c r="R143" s="97"/>
      <c r="S143" s="103"/>
      <c r="T143" s="104"/>
      <c r="U143" s="96"/>
      <c r="V143" s="97">
        <v>1</v>
      </c>
      <c r="W143" s="97"/>
      <c r="X143" s="98"/>
    </row>
    <row r="144" spans="1:240" x14ac:dyDescent="0.2">
      <c r="A144" s="4"/>
      <c r="B144" s="277"/>
      <c r="C144" s="105" t="s">
        <v>246</v>
      </c>
      <c r="D144" s="99" t="s">
        <v>247</v>
      </c>
      <c r="E144" s="100"/>
      <c r="F144" s="97"/>
      <c r="G144" s="101"/>
      <c r="H144" s="102"/>
      <c r="I144" s="101"/>
      <c r="J144" s="97"/>
      <c r="K144" s="103"/>
      <c r="L144" s="104"/>
      <c r="M144" s="101"/>
      <c r="N144" s="97"/>
      <c r="O144" s="103"/>
      <c r="P144" s="102"/>
      <c r="Q144" s="101"/>
      <c r="R144" s="97"/>
      <c r="S144" s="103"/>
      <c r="T144" s="104"/>
      <c r="U144" s="96"/>
      <c r="V144" s="97"/>
      <c r="W144" s="97"/>
      <c r="X144" s="98"/>
    </row>
    <row r="145" spans="1:24" x14ac:dyDescent="0.2">
      <c r="A145" s="4"/>
      <c r="B145" s="278" t="s">
        <v>248</v>
      </c>
      <c r="C145" s="278" t="s">
        <v>249</v>
      </c>
      <c r="D145" s="99" t="s">
        <v>250</v>
      </c>
      <c r="E145" s="100">
        <v>10</v>
      </c>
      <c r="F145" s="97">
        <v>4</v>
      </c>
      <c r="G145" s="101">
        <f>E145-F145</f>
        <v>6</v>
      </c>
      <c r="H145" s="102">
        <f>F145/E145</f>
        <v>0.4</v>
      </c>
      <c r="I145" s="101">
        <v>30</v>
      </c>
      <c r="J145" s="97">
        <v>19</v>
      </c>
      <c r="K145" s="103">
        <f>I145-J145</f>
        <v>11</v>
      </c>
      <c r="L145" s="104">
        <f>J145/I145</f>
        <v>0.6333333333333333</v>
      </c>
      <c r="M145" s="101"/>
      <c r="N145" s="97"/>
      <c r="O145" s="103"/>
      <c r="P145" s="102"/>
      <c r="Q145" s="101"/>
      <c r="R145" s="97"/>
      <c r="S145" s="103"/>
      <c r="T145" s="104"/>
      <c r="U145" s="96">
        <v>2</v>
      </c>
      <c r="V145" s="97">
        <v>1</v>
      </c>
      <c r="W145" s="97"/>
      <c r="X145" s="98"/>
    </row>
    <row r="146" spans="1:24" x14ac:dyDescent="0.2">
      <c r="A146" s="4"/>
      <c r="B146" s="278"/>
      <c r="C146" s="278"/>
      <c r="D146" s="99" t="s">
        <v>251</v>
      </c>
      <c r="E146" s="100">
        <v>10</v>
      </c>
      <c r="F146" s="97">
        <v>7</v>
      </c>
      <c r="G146" s="101">
        <f>E146-F146</f>
        <v>3</v>
      </c>
      <c r="H146" s="102">
        <f>F146/E146</f>
        <v>0.7</v>
      </c>
      <c r="I146" s="101">
        <v>10</v>
      </c>
      <c r="J146" s="97">
        <v>5</v>
      </c>
      <c r="K146" s="103">
        <f>I146-J146</f>
        <v>5</v>
      </c>
      <c r="L146" s="104">
        <f>J146/I146</f>
        <v>0.5</v>
      </c>
      <c r="M146" s="101"/>
      <c r="N146" s="97"/>
      <c r="O146" s="103"/>
      <c r="P146" s="102"/>
      <c r="Q146" s="101"/>
      <c r="R146" s="97"/>
      <c r="S146" s="103"/>
      <c r="T146" s="104"/>
      <c r="U146" s="96"/>
      <c r="V146" s="97"/>
      <c r="W146" s="97"/>
      <c r="X146" s="98"/>
    </row>
    <row r="147" spans="1:24" x14ac:dyDescent="0.2">
      <c r="A147" s="4"/>
      <c r="B147" s="278"/>
      <c r="C147" s="278"/>
      <c r="D147" s="99" t="s">
        <v>252</v>
      </c>
      <c r="E147" s="100"/>
      <c r="F147" s="97"/>
      <c r="G147" s="101"/>
      <c r="H147" s="102"/>
      <c r="I147" s="101"/>
      <c r="J147" s="97"/>
      <c r="K147" s="103"/>
      <c r="L147" s="104"/>
      <c r="M147" s="101"/>
      <c r="N147" s="97"/>
      <c r="O147" s="103"/>
      <c r="P147" s="102"/>
      <c r="Q147" s="101"/>
      <c r="R147" s="97"/>
      <c r="S147" s="103"/>
      <c r="T147" s="104"/>
      <c r="U147" s="96"/>
      <c r="V147" s="97"/>
      <c r="W147" s="97"/>
      <c r="X147" s="98"/>
    </row>
    <row r="148" spans="1:24" x14ac:dyDescent="0.2">
      <c r="A148" s="4"/>
      <c r="B148" s="278"/>
      <c r="C148" s="278"/>
      <c r="D148" s="99" t="s">
        <v>253</v>
      </c>
      <c r="E148" s="100"/>
      <c r="F148" s="97"/>
      <c r="G148" s="101"/>
      <c r="H148" s="102"/>
      <c r="I148" s="101"/>
      <c r="J148" s="97"/>
      <c r="K148" s="103"/>
      <c r="L148" s="104"/>
      <c r="M148" s="101"/>
      <c r="N148" s="97"/>
      <c r="O148" s="103"/>
      <c r="P148" s="102"/>
      <c r="Q148" s="101"/>
      <c r="R148" s="97"/>
      <c r="S148" s="103"/>
      <c r="T148" s="104"/>
      <c r="U148" s="96">
        <v>1</v>
      </c>
      <c r="V148" s="97"/>
      <c r="W148" s="97"/>
      <c r="X148" s="98"/>
    </row>
    <row r="149" spans="1:24" x14ac:dyDescent="0.2">
      <c r="A149" s="4"/>
      <c r="B149" s="278" t="s">
        <v>254</v>
      </c>
      <c r="C149" s="105" t="s">
        <v>255</v>
      </c>
      <c r="D149" s="99" t="s">
        <v>256</v>
      </c>
      <c r="E149" s="100"/>
      <c r="F149" s="97"/>
      <c r="G149" s="101"/>
      <c r="H149" s="102"/>
      <c r="I149" s="101"/>
      <c r="J149" s="97"/>
      <c r="K149" s="103"/>
      <c r="L149" s="104"/>
      <c r="M149" s="101"/>
      <c r="N149" s="97"/>
      <c r="O149" s="103"/>
      <c r="P149" s="102"/>
      <c r="Q149" s="101"/>
      <c r="R149" s="97"/>
      <c r="S149" s="103"/>
      <c r="T149" s="104"/>
      <c r="U149" s="96"/>
      <c r="V149" s="97"/>
      <c r="W149" s="97"/>
      <c r="X149" s="98"/>
    </row>
    <row r="150" spans="1:24" x14ac:dyDescent="0.2">
      <c r="A150" s="4"/>
      <c r="B150" s="278"/>
      <c r="C150" s="105" t="s">
        <v>257</v>
      </c>
      <c r="D150" s="99" t="s">
        <v>47</v>
      </c>
      <c r="E150" s="100"/>
      <c r="F150" s="97"/>
      <c r="G150" s="101"/>
      <c r="H150" s="102"/>
      <c r="I150" s="101"/>
      <c r="J150" s="97"/>
      <c r="K150" s="103"/>
      <c r="L150" s="104"/>
      <c r="M150" s="101"/>
      <c r="N150" s="97"/>
      <c r="O150" s="103"/>
      <c r="P150" s="102"/>
      <c r="Q150" s="101"/>
      <c r="R150" s="97"/>
      <c r="S150" s="103"/>
      <c r="T150" s="104"/>
      <c r="U150" s="96"/>
      <c r="V150" s="97"/>
      <c r="W150" s="97"/>
      <c r="X150" s="98"/>
    </row>
    <row r="151" spans="1:24" x14ac:dyDescent="0.2">
      <c r="A151" s="4"/>
      <c r="B151" s="278"/>
      <c r="C151" s="105" t="s">
        <v>258</v>
      </c>
      <c r="D151" s="99" t="s">
        <v>259</v>
      </c>
      <c r="E151" s="100"/>
      <c r="F151" s="97"/>
      <c r="G151" s="101"/>
      <c r="H151" s="102"/>
      <c r="I151" s="101"/>
      <c r="J151" s="97"/>
      <c r="K151" s="103"/>
      <c r="L151" s="104"/>
      <c r="M151" s="101"/>
      <c r="N151" s="97"/>
      <c r="O151" s="103"/>
      <c r="P151" s="102"/>
      <c r="Q151" s="101"/>
      <c r="R151" s="97"/>
      <c r="S151" s="103"/>
      <c r="T151" s="104"/>
      <c r="U151" s="96"/>
      <c r="V151" s="97"/>
      <c r="W151" s="97"/>
      <c r="X151" s="98"/>
    </row>
    <row r="152" spans="1:24" x14ac:dyDescent="0.2">
      <c r="A152" s="4"/>
      <c r="B152" s="278"/>
      <c r="C152" s="105" t="s">
        <v>260</v>
      </c>
      <c r="D152" s="99" t="s">
        <v>180</v>
      </c>
      <c r="E152" s="100"/>
      <c r="F152" s="97"/>
      <c r="G152" s="101"/>
      <c r="H152" s="102"/>
      <c r="I152" s="101"/>
      <c r="J152" s="97"/>
      <c r="K152" s="103"/>
      <c r="L152" s="104"/>
      <c r="M152" s="101"/>
      <c r="N152" s="97"/>
      <c r="O152" s="103"/>
      <c r="P152" s="102"/>
      <c r="Q152" s="101"/>
      <c r="R152" s="97"/>
      <c r="S152" s="103"/>
      <c r="T152" s="104"/>
      <c r="U152" s="96"/>
      <c r="V152" s="97"/>
      <c r="W152" s="97"/>
      <c r="X152" s="98"/>
    </row>
    <row r="153" spans="1:24" x14ac:dyDescent="0.2">
      <c r="A153" s="4"/>
      <c r="B153" s="278"/>
      <c r="C153" s="105" t="s">
        <v>261</v>
      </c>
      <c r="D153" s="99" t="s">
        <v>262</v>
      </c>
      <c r="E153" s="100"/>
      <c r="F153" s="97"/>
      <c r="G153" s="101"/>
      <c r="H153" s="102"/>
      <c r="I153" s="101"/>
      <c r="J153" s="97"/>
      <c r="K153" s="103"/>
      <c r="L153" s="104"/>
      <c r="M153" s="101"/>
      <c r="N153" s="97"/>
      <c r="O153" s="103"/>
      <c r="P153" s="102"/>
      <c r="Q153" s="101"/>
      <c r="R153" s="97"/>
      <c r="S153" s="103"/>
      <c r="T153" s="104"/>
      <c r="U153" s="96"/>
      <c r="V153" s="97"/>
      <c r="W153" s="97"/>
      <c r="X153" s="98"/>
    </row>
    <row r="154" spans="1:24" x14ac:dyDescent="0.2">
      <c r="A154" s="4"/>
      <c r="B154" s="278"/>
      <c r="C154" s="278" t="s">
        <v>263</v>
      </c>
      <c r="D154" s="99" t="s">
        <v>264</v>
      </c>
      <c r="E154" s="100"/>
      <c r="F154" s="97"/>
      <c r="G154" s="101"/>
      <c r="H154" s="102"/>
      <c r="I154" s="101"/>
      <c r="J154" s="97"/>
      <c r="K154" s="103"/>
      <c r="L154" s="104"/>
      <c r="M154" s="101"/>
      <c r="N154" s="97"/>
      <c r="O154" s="103"/>
      <c r="P154" s="102"/>
      <c r="Q154" s="101"/>
      <c r="R154" s="97"/>
      <c r="S154" s="103"/>
      <c r="T154" s="104"/>
      <c r="U154" s="96"/>
      <c r="V154" s="97"/>
      <c r="W154" s="97"/>
      <c r="X154" s="98"/>
    </row>
    <row r="155" spans="1:24" x14ac:dyDescent="0.2">
      <c r="A155" s="4"/>
      <c r="B155" s="278"/>
      <c r="C155" s="278"/>
      <c r="D155" s="99" t="s">
        <v>265</v>
      </c>
      <c r="E155" s="100">
        <v>6</v>
      </c>
      <c r="F155" s="97">
        <v>4</v>
      </c>
      <c r="G155" s="101">
        <f>E155-F155</f>
        <v>2</v>
      </c>
      <c r="H155" s="102">
        <f>F155/E155</f>
        <v>0.66666666666666663</v>
      </c>
      <c r="I155" s="101">
        <v>13</v>
      </c>
      <c r="J155" s="97">
        <v>3</v>
      </c>
      <c r="K155" s="103">
        <f>I155-J155</f>
        <v>10</v>
      </c>
      <c r="L155" s="104">
        <f>J155/I155</f>
        <v>0.23076923076923078</v>
      </c>
      <c r="M155" s="101"/>
      <c r="N155" s="97"/>
      <c r="O155" s="103"/>
      <c r="P155" s="102"/>
      <c r="Q155" s="101"/>
      <c r="R155" s="97"/>
      <c r="S155" s="103"/>
      <c r="T155" s="104"/>
      <c r="U155" s="96"/>
      <c r="V155" s="97">
        <v>1</v>
      </c>
      <c r="W155" s="97"/>
      <c r="X155" s="98"/>
    </row>
    <row r="156" spans="1:24" x14ac:dyDescent="0.2">
      <c r="A156" s="4"/>
      <c r="B156" s="278" t="s">
        <v>266</v>
      </c>
      <c r="C156" s="105" t="s">
        <v>267</v>
      </c>
      <c r="D156" s="99" t="s">
        <v>268</v>
      </c>
      <c r="E156" s="100">
        <v>10</v>
      </c>
      <c r="F156" s="97">
        <v>8</v>
      </c>
      <c r="G156" s="101">
        <f>E156-F156</f>
        <v>2</v>
      </c>
      <c r="H156" s="102">
        <f>F156/E156</f>
        <v>0.8</v>
      </c>
      <c r="I156" s="101">
        <v>20</v>
      </c>
      <c r="J156" s="97">
        <v>5</v>
      </c>
      <c r="K156" s="103">
        <f>I156-J156</f>
        <v>15</v>
      </c>
      <c r="L156" s="104">
        <f>J156/I156</f>
        <v>0.25</v>
      </c>
      <c r="M156" s="101"/>
      <c r="N156" s="97"/>
      <c r="O156" s="103"/>
      <c r="P156" s="102"/>
      <c r="Q156" s="101"/>
      <c r="R156" s="97"/>
      <c r="S156" s="103"/>
      <c r="T156" s="104"/>
      <c r="U156" s="96"/>
      <c r="V156" s="97">
        <v>1</v>
      </c>
      <c r="W156" s="97"/>
      <c r="X156" s="98"/>
    </row>
    <row r="157" spans="1:24" x14ac:dyDescent="0.2">
      <c r="A157" s="4"/>
      <c r="B157" s="278"/>
      <c r="C157" s="105" t="s">
        <v>269</v>
      </c>
      <c r="D157" s="99" t="s">
        <v>270</v>
      </c>
      <c r="E157" s="100"/>
      <c r="F157" s="97"/>
      <c r="G157" s="101"/>
      <c r="H157" s="102"/>
      <c r="I157" s="101"/>
      <c r="J157" s="97"/>
      <c r="K157" s="103"/>
      <c r="L157" s="104"/>
      <c r="M157" s="101"/>
      <c r="N157" s="97"/>
      <c r="O157" s="103"/>
      <c r="P157" s="102"/>
      <c r="Q157" s="101"/>
      <c r="R157" s="97"/>
      <c r="S157" s="103"/>
      <c r="T157" s="104"/>
      <c r="U157" s="96"/>
      <c r="V157" s="97"/>
      <c r="W157" s="97"/>
      <c r="X157" s="98"/>
    </row>
    <row r="158" spans="1:24" x14ac:dyDescent="0.2">
      <c r="A158" s="4"/>
      <c r="B158" s="278"/>
      <c r="C158" s="105" t="s">
        <v>271</v>
      </c>
      <c r="D158" s="99" t="s">
        <v>47</v>
      </c>
      <c r="E158" s="100"/>
      <c r="F158" s="97"/>
      <c r="G158" s="101"/>
      <c r="H158" s="102"/>
      <c r="I158" s="101"/>
      <c r="J158" s="97"/>
      <c r="K158" s="103"/>
      <c r="L158" s="104"/>
      <c r="M158" s="101"/>
      <c r="N158" s="97"/>
      <c r="O158" s="103"/>
      <c r="P158" s="102"/>
      <c r="Q158" s="101"/>
      <c r="R158" s="97"/>
      <c r="S158" s="103"/>
      <c r="T158" s="104"/>
      <c r="U158" s="96"/>
      <c r="V158" s="97"/>
      <c r="W158" s="97"/>
      <c r="X158" s="98"/>
    </row>
    <row r="159" spans="1:24" x14ac:dyDescent="0.2">
      <c r="A159" s="4"/>
      <c r="B159" s="278"/>
      <c r="C159" s="105" t="s">
        <v>272</v>
      </c>
      <c r="D159" s="99" t="s">
        <v>47</v>
      </c>
      <c r="E159" s="100"/>
      <c r="F159" s="97"/>
      <c r="G159" s="101"/>
      <c r="H159" s="102"/>
      <c r="I159" s="101"/>
      <c r="J159" s="97"/>
      <c r="K159" s="103"/>
      <c r="L159" s="104"/>
      <c r="M159" s="101"/>
      <c r="N159" s="97"/>
      <c r="O159" s="103"/>
      <c r="P159" s="102"/>
      <c r="Q159" s="101"/>
      <c r="R159" s="97"/>
      <c r="S159" s="103"/>
      <c r="T159" s="104"/>
      <c r="U159" s="96"/>
      <c r="V159" s="97"/>
      <c r="W159" s="97"/>
      <c r="X159" s="98"/>
    </row>
    <row r="160" spans="1:24" x14ac:dyDescent="0.2">
      <c r="A160" s="4"/>
      <c r="B160" s="278"/>
      <c r="C160" s="105" t="s">
        <v>273</v>
      </c>
      <c r="D160" s="99" t="s">
        <v>47</v>
      </c>
      <c r="E160" s="100"/>
      <c r="F160" s="97"/>
      <c r="G160" s="101"/>
      <c r="H160" s="102"/>
      <c r="I160" s="101"/>
      <c r="J160" s="97"/>
      <c r="K160" s="103"/>
      <c r="L160" s="104"/>
      <c r="M160" s="101"/>
      <c r="N160" s="97"/>
      <c r="O160" s="103"/>
      <c r="P160" s="102"/>
      <c r="Q160" s="101"/>
      <c r="R160" s="97"/>
      <c r="S160" s="103"/>
      <c r="T160" s="104"/>
      <c r="U160" s="96"/>
      <c r="V160" s="97">
        <v>1</v>
      </c>
      <c r="W160" s="97"/>
      <c r="X160" s="98"/>
    </row>
    <row r="161" spans="1:29" x14ac:dyDescent="0.2">
      <c r="A161" s="4"/>
      <c r="B161" s="278"/>
      <c r="C161" s="278" t="s">
        <v>274</v>
      </c>
      <c r="D161" s="99" t="s">
        <v>275</v>
      </c>
      <c r="E161" s="100"/>
      <c r="F161" s="97"/>
      <c r="G161" s="101"/>
      <c r="H161" s="102"/>
      <c r="I161" s="101"/>
      <c r="J161" s="97"/>
      <c r="K161" s="103"/>
      <c r="L161" s="104"/>
      <c r="M161" s="101"/>
      <c r="N161" s="97"/>
      <c r="O161" s="103"/>
      <c r="P161" s="102"/>
      <c r="Q161" s="101"/>
      <c r="R161" s="97"/>
      <c r="S161" s="103"/>
      <c r="T161" s="104"/>
      <c r="U161" s="96"/>
      <c r="V161" s="97">
        <v>1</v>
      </c>
      <c r="W161" s="97"/>
      <c r="X161" s="98"/>
    </row>
    <row r="162" spans="1:29" x14ac:dyDescent="0.2">
      <c r="A162" s="4"/>
      <c r="B162" s="278"/>
      <c r="C162" s="278"/>
      <c r="D162" s="99" t="s">
        <v>276</v>
      </c>
      <c r="E162" s="100"/>
      <c r="F162" s="97"/>
      <c r="G162" s="101"/>
      <c r="H162" s="102"/>
      <c r="I162" s="101"/>
      <c r="J162" s="97"/>
      <c r="K162" s="103"/>
      <c r="L162" s="104"/>
      <c r="M162" s="101"/>
      <c r="N162" s="97"/>
      <c r="O162" s="103"/>
      <c r="P162" s="102"/>
      <c r="Q162" s="101"/>
      <c r="R162" s="97"/>
      <c r="S162" s="103"/>
      <c r="T162" s="104"/>
      <c r="U162" s="96"/>
      <c r="V162" s="97">
        <v>1</v>
      </c>
      <c r="W162" s="97"/>
      <c r="X162" s="98"/>
    </row>
    <row r="163" spans="1:29" x14ac:dyDescent="0.2">
      <c r="A163" s="4"/>
      <c r="B163" s="278"/>
      <c r="C163" s="105" t="s">
        <v>277</v>
      </c>
      <c r="D163" s="99" t="s">
        <v>47</v>
      </c>
      <c r="E163" s="100"/>
      <c r="F163" s="97"/>
      <c r="G163" s="101"/>
      <c r="H163" s="102"/>
      <c r="I163" s="101"/>
      <c r="J163" s="97"/>
      <c r="K163" s="103"/>
      <c r="L163" s="104"/>
      <c r="M163" s="101"/>
      <c r="N163" s="97"/>
      <c r="O163" s="103"/>
      <c r="P163" s="102"/>
      <c r="Q163" s="101"/>
      <c r="R163" s="97"/>
      <c r="S163" s="103"/>
      <c r="T163" s="104"/>
      <c r="U163" s="96"/>
      <c r="V163" s="97"/>
      <c r="W163" s="97"/>
      <c r="X163" s="98"/>
    </row>
    <row r="164" spans="1:29" x14ac:dyDescent="0.2">
      <c r="A164" s="4"/>
      <c r="B164" s="278"/>
      <c r="C164" s="105" t="s">
        <v>278</v>
      </c>
      <c r="D164" s="99" t="s">
        <v>47</v>
      </c>
      <c r="E164" s="100"/>
      <c r="F164" s="97"/>
      <c r="G164" s="101"/>
      <c r="H164" s="102"/>
      <c r="I164" s="101"/>
      <c r="J164" s="97"/>
      <c r="K164" s="103"/>
      <c r="L164" s="104"/>
      <c r="M164" s="101"/>
      <c r="N164" s="97"/>
      <c r="O164" s="103"/>
      <c r="P164" s="102"/>
      <c r="Q164" s="101"/>
      <c r="R164" s="97"/>
      <c r="S164" s="103"/>
      <c r="T164" s="104"/>
      <c r="U164" s="96"/>
      <c r="V164" s="97">
        <v>2</v>
      </c>
      <c r="W164" s="97"/>
      <c r="X164" s="98"/>
    </row>
    <row r="165" spans="1:29" x14ac:dyDescent="0.2">
      <c r="A165" s="4"/>
      <c r="B165" s="278"/>
      <c r="C165" s="105" t="s">
        <v>279</v>
      </c>
      <c r="D165" s="99" t="s">
        <v>47</v>
      </c>
      <c r="E165" s="100"/>
      <c r="F165" s="97"/>
      <c r="G165" s="101"/>
      <c r="H165" s="102"/>
      <c r="I165" s="101"/>
      <c r="J165" s="97"/>
      <c r="K165" s="103"/>
      <c r="L165" s="104"/>
      <c r="M165" s="101"/>
      <c r="N165" s="97"/>
      <c r="O165" s="103"/>
      <c r="P165" s="102"/>
      <c r="Q165" s="101"/>
      <c r="R165" s="97"/>
      <c r="S165" s="103"/>
      <c r="T165" s="104"/>
      <c r="U165" s="96"/>
      <c r="V165" s="97"/>
      <c r="W165" s="97"/>
      <c r="X165" s="98"/>
    </row>
    <row r="166" spans="1:29" x14ac:dyDescent="0.2">
      <c r="A166" s="4"/>
      <c r="B166" s="278"/>
      <c r="C166" s="105" t="s">
        <v>280</v>
      </c>
      <c r="D166" s="99" t="s">
        <v>281</v>
      </c>
      <c r="E166" s="100"/>
      <c r="F166" s="97"/>
      <c r="G166" s="101"/>
      <c r="H166" s="102"/>
      <c r="I166" s="101"/>
      <c r="J166" s="97"/>
      <c r="K166" s="103"/>
      <c r="L166" s="104"/>
      <c r="M166" s="101"/>
      <c r="N166" s="97"/>
      <c r="O166" s="103"/>
      <c r="P166" s="102"/>
      <c r="Q166" s="101"/>
      <c r="R166" s="97"/>
      <c r="S166" s="103"/>
      <c r="T166" s="104"/>
      <c r="U166" s="96"/>
      <c r="V166" s="97"/>
      <c r="W166" s="97"/>
      <c r="X166" s="98"/>
    </row>
    <row r="167" spans="1:29" x14ac:dyDescent="0.2">
      <c r="A167" s="4"/>
      <c r="B167" s="278"/>
      <c r="C167" s="105" t="s">
        <v>282</v>
      </c>
      <c r="D167" s="99" t="s">
        <v>283</v>
      </c>
      <c r="E167" s="100"/>
      <c r="F167" s="97"/>
      <c r="G167" s="101"/>
      <c r="H167" s="102"/>
      <c r="I167" s="101"/>
      <c r="J167" s="97"/>
      <c r="K167" s="103"/>
      <c r="L167" s="104"/>
      <c r="M167" s="101"/>
      <c r="N167" s="97"/>
      <c r="O167" s="103"/>
      <c r="P167" s="102"/>
      <c r="Q167" s="101"/>
      <c r="R167" s="97"/>
      <c r="S167" s="103"/>
      <c r="T167" s="104"/>
      <c r="U167" s="96"/>
      <c r="V167" s="97"/>
      <c r="W167" s="97"/>
      <c r="X167" s="98"/>
    </row>
    <row r="168" spans="1:29" x14ac:dyDescent="0.2">
      <c r="A168" s="4"/>
      <c r="B168" s="278" t="s">
        <v>284</v>
      </c>
      <c r="C168" s="105" t="s">
        <v>285</v>
      </c>
      <c r="D168" s="99" t="s">
        <v>286</v>
      </c>
      <c r="E168" s="100">
        <v>10</v>
      </c>
      <c r="F168" s="97">
        <v>3</v>
      </c>
      <c r="G168" s="101">
        <f>E168-F168</f>
        <v>7</v>
      </c>
      <c r="H168" s="102">
        <f>F168/E168</f>
        <v>0.3</v>
      </c>
      <c r="I168" s="101">
        <v>25</v>
      </c>
      <c r="J168" s="97">
        <v>2</v>
      </c>
      <c r="K168" s="103">
        <f>I168-J168</f>
        <v>23</v>
      </c>
      <c r="L168" s="104">
        <f>J168/I168</f>
        <v>0.08</v>
      </c>
      <c r="M168" s="101"/>
      <c r="N168" s="97"/>
      <c r="O168" s="103"/>
      <c r="P168" s="102"/>
      <c r="Q168" s="101"/>
      <c r="R168" s="97"/>
      <c r="S168" s="103"/>
      <c r="T168" s="104"/>
      <c r="U168" s="96"/>
      <c r="V168" s="97"/>
      <c r="W168" s="97"/>
      <c r="X168" s="98"/>
      <c r="AC168"/>
    </row>
    <row r="169" spans="1:29" x14ac:dyDescent="0.2">
      <c r="A169" s="4"/>
      <c r="B169" s="278"/>
      <c r="C169" s="278" t="s">
        <v>287</v>
      </c>
      <c r="D169" s="99" t="s">
        <v>288</v>
      </c>
      <c r="E169" s="100">
        <v>25</v>
      </c>
      <c r="F169" s="97">
        <v>14</v>
      </c>
      <c r="G169" s="101">
        <f>E169-F169</f>
        <v>11</v>
      </c>
      <c r="H169" s="102">
        <f>F169/E169</f>
        <v>0.56000000000000005</v>
      </c>
      <c r="I169" s="101">
        <v>52</v>
      </c>
      <c r="J169" s="97">
        <v>7</v>
      </c>
      <c r="K169" s="103">
        <f>I169-J169</f>
        <v>45</v>
      </c>
      <c r="L169" s="104">
        <f>J169/I169</f>
        <v>0.13461538461538461</v>
      </c>
      <c r="M169" s="101"/>
      <c r="N169" s="97"/>
      <c r="O169" s="103"/>
      <c r="P169" s="102"/>
      <c r="Q169" s="101"/>
      <c r="R169" s="97"/>
      <c r="S169" s="103"/>
      <c r="T169" s="104"/>
      <c r="U169" s="96"/>
      <c r="V169" s="97">
        <v>13</v>
      </c>
      <c r="W169" s="97"/>
      <c r="X169" s="98"/>
      <c r="AC169"/>
    </row>
    <row r="170" spans="1:29" x14ac:dyDescent="0.2">
      <c r="A170" s="4"/>
      <c r="B170" s="278"/>
      <c r="C170" s="278"/>
      <c r="D170" s="99" t="s">
        <v>289</v>
      </c>
      <c r="E170" s="100">
        <v>10</v>
      </c>
      <c r="F170" s="97">
        <v>10</v>
      </c>
      <c r="G170" s="101">
        <f>E170-F170</f>
        <v>0</v>
      </c>
      <c r="H170" s="102">
        <f>F170/E170</f>
        <v>1</v>
      </c>
      <c r="I170" s="101">
        <v>20</v>
      </c>
      <c r="J170" s="97">
        <v>4</v>
      </c>
      <c r="K170" s="103">
        <f>I170-J170</f>
        <v>16</v>
      </c>
      <c r="L170" s="104">
        <f>J170/I170</f>
        <v>0.2</v>
      </c>
      <c r="M170" s="101">
        <v>9</v>
      </c>
      <c r="N170" s="97">
        <v>1</v>
      </c>
      <c r="O170" s="103">
        <f>M170-N170</f>
        <v>8</v>
      </c>
      <c r="P170" s="102">
        <f>N170/M170</f>
        <v>0.1111111111111111</v>
      </c>
      <c r="Q170" s="101">
        <v>18</v>
      </c>
      <c r="R170" s="97">
        <v>1</v>
      </c>
      <c r="S170" s="103">
        <f>Q170-R170</f>
        <v>17</v>
      </c>
      <c r="T170" s="104">
        <f>R170/Q170</f>
        <v>5.5555555555555552E-2</v>
      </c>
      <c r="U170" s="96"/>
      <c r="V170" s="97">
        <v>1</v>
      </c>
      <c r="W170" s="97">
        <v>1</v>
      </c>
      <c r="X170" s="98"/>
      <c r="AC170"/>
    </row>
    <row r="171" spans="1:29" x14ac:dyDescent="0.2">
      <c r="A171" s="4"/>
      <c r="B171" s="278"/>
      <c r="C171" s="278"/>
      <c r="D171" s="99" t="s">
        <v>290</v>
      </c>
      <c r="E171" s="100"/>
      <c r="F171" s="97"/>
      <c r="G171" s="101"/>
      <c r="H171" s="102"/>
      <c r="I171" s="101"/>
      <c r="J171" s="97"/>
      <c r="K171" s="103"/>
      <c r="L171" s="104"/>
      <c r="M171" s="101"/>
      <c r="N171" s="97"/>
      <c r="O171" s="103"/>
      <c r="P171" s="102"/>
      <c r="Q171" s="101"/>
      <c r="R171" s="97"/>
      <c r="S171" s="103"/>
      <c r="T171" s="104"/>
      <c r="U171" s="96"/>
      <c r="V171" s="97">
        <v>1</v>
      </c>
      <c r="W171" s="97"/>
      <c r="X171" s="98"/>
      <c r="AC171"/>
    </row>
    <row r="172" spans="1:29" x14ac:dyDescent="0.2">
      <c r="A172" s="4"/>
      <c r="B172" s="278"/>
      <c r="C172" s="278"/>
      <c r="D172" s="99" t="s">
        <v>291</v>
      </c>
      <c r="E172" s="100"/>
      <c r="F172" s="97"/>
      <c r="G172" s="101"/>
      <c r="H172" s="102"/>
      <c r="I172" s="101"/>
      <c r="J172" s="97"/>
      <c r="K172" s="103"/>
      <c r="L172" s="104"/>
      <c r="M172" s="101"/>
      <c r="N172" s="97"/>
      <c r="O172" s="103"/>
      <c r="P172" s="102"/>
      <c r="Q172" s="101"/>
      <c r="R172" s="97"/>
      <c r="S172" s="103"/>
      <c r="T172" s="104"/>
      <c r="U172" s="96"/>
      <c r="V172" s="97">
        <v>1</v>
      </c>
      <c r="W172" s="97"/>
      <c r="X172" s="98"/>
    </row>
    <row r="173" spans="1:29" x14ac:dyDescent="0.2">
      <c r="A173" s="4"/>
      <c r="B173" s="278"/>
      <c r="C173" s="278"/>
      <c r="D173" s="99" t="s">
        <v>292</v>
      </c>
      <c r="E173" s="100"/>
      <c r="F173" s="97"/>
      <c r="G173" s="101"/>
      <c r="H173" s="102"/>
      <c r="I173" s="101"/>
      <c r="J173" s="97"/>
      <c r="K173" s="103"/>
      <c r="L173" s="104"/>
      <c r="M173" s="101"/>
      <c r="N173" s="97"/>
      <c r="O173" s="103"/>
      <c r="P173" s="102"/>
      <c r="Q173" s="101"/>
      <c r="R173" s="97"/>
      <c r="S173" s="103"/>
      <c r="T173" s="104"/>
      <c r="U173" s="96"/>
      <c r="V173" s="97"/>
      <c r="W173" s="97"/>
      <c r="X173" s="98"/>
    </row>
    <row r="174" spans="1:29" x14ac:dyDescent="0.2">
      <c r="A174" s="4"/>
      <c r="B174" s="278"/>
      <c r="C174" s="278"/>
      <c r="D174" s="99" t="s">
        <v>293</v>
      </c>
      <c r="E174" s="100">
        <v>20</v>
      </c>
      <c r="F174" s="97">
        <v>11</v>
      </c>
      <c r="G174" s="101">
        <f>E174-F174</f>
        <v>9</v>
      </c>
      <c r="H174" s="102">
        <f>F174/E174</f>
        <v>0.55000000000000004</v>
      </c>
      <c r="I174" s="101">
        <v>30</v>
      </c>
      <c r="J174" s="97">
        <v>13</v>
      </c>
      <c r="K174" s="103">
        <f>I174-J174</f>
        <v>17</v>
      </c>
      <c r="L174" s="104">
        <f>J174/I174</f>
        <v>0.43333333333333335</v>
      </c>
      <c r="M174" s="101"/>
      <c r="N174" s="97"/>
      <c r="O174" s="103"/>
      <c r="P174" s="102"/>
      <c r="Q174" s="101"/>
      <c r="R174" s="97"/>
      <c r="S174" s="103"/>
      <c r="T174" s="104"/>
      <c r="U174" s="96">
        <v>2</v>
      </c>
      <c r="V174" s="97">
        <v>7</v>
      </c>
      <c r="W174" s="97"/>
      <c r="X174" s="98"/>
    </row>
    <row r="175" spans="1:29" x14ac:dyDescent="0.2">
      <c r="A175" s="4"/>
      <c r="B175" s="278"/>
      <c r="C175" s="105" t="s">
        <v>294</v>
      </c>
      <c r="D175" s="99" t="s">
        <v>295</v>
      </c>
      <c r="E175" s="100"/>
      <c r="F175" s="97"/>
      <c r="G175" s="101"/>
      <c r="H175" s="102"/>
      <c r="I175" s="101"/>
      <c r="J175" s="97"/>
      <c r="K175" s="103"/>
      <c r="L175" s="104"/>
      <c r="M175" s="101"/>
      <c r="N175" s="97"/>
      <c r="O175" s="103"/>
      <c r="P175" s="102"/>
      <c r="Q175" s="101"/>
      <c r="R175" s="97"/>
      <c r="S175" s="103"/>
      <c r="T175" s="104"/>
      <c r="U175" s="96"/>
      <c r="V175" s="97"/>
      <c r="W175" s="97"/>
      <c r="X175" s="98"/>
    </row>
    <row r="176" spans="1:29" x14ac:dyDescent="0.2">
      <c r="A176" s="4"/>
      <c r="B176" s="278"/>
      <c r="C176" s="105" t="s">
        <v>296</v>
      </c>
      <c r="D176" s="99" t="s">
        <v>47</v>
      </c>
      <c r="E176" s="100"/>
      <c r="F176" s="97"/>
      <c r="G176" s="101"/>
      <c r="H176" s="102"/>
      <c r="I176" s="101"/>
      <c r="J176" s="97"/>
      <c r="K176" s="103"/>
      <c r="L176" s="104"/>
      <c r="M176" s="101"/>
      <c r="N176" s="97"/>
      <c r="O176" s="103"/>
      <c r="P176" s="102"/>
      <c r="Q176" s="101"/>
      <c r="R176" s="97"/>
      <c r="S176" s="103"/>
      <c r="T176" s="104"/>
      <c r="U176" s="96"/>
      <c r="V176" s="97"/>
      <c r="W176" s="97"/>
      <c r="X176" s="98"/>
    </row>
    <row r="177" spans="1:240" x14ac:dyDescent="0.2">
      <c r="A177" s="4"/>
      <c r="B177" s="278"/>
      <c r="C177" s="105" t="s">
        <v>297</v>
      </c>
      <c r="D177" s="99" t="s">
        <v>298</v>
      </c>
      <c r="E177" s="100">
        <v>12</v>
      </c>
      <c r="F177" s="97">
        <v>11</v>
      </c>
      <c r="G177" s="101">
        <f>E177-F177</f>
        <v>1</v>
      </c>
      <c r="H177" s="102">
        <f>F177/E177</f>
        <v>0.91666666666666663</v>
      </c>
      <c r="I177" s="101">
        <v>29</v>
      </c>
      <c r="J177" s="97">
        <v>15</v>
      </c>
      <c r="K177" s="103">
        <f>I177-J177</f>
        <v>14</v>
      </c>
      <c r="L177" s="104">
        <f>J177/I177</f>
        <v>0.51724137931034486</v>
      </c>
      <c r="M177" s="101">
        <v>2</v>
      </c>
      <c r="N177" s="97">
        <v>0</v>
      </c>
      <c r="O177" s="103">
        <f>M177-N177</f>
        <v>2</v>
      </c>
      <c r="P177" s="102">
        <f>N177/M177</f>
        <v>0</v>
      </c>
      <c r="Q177" s="101">
        <v>2</v>
      </c>
      <c r="R177" s="97">
        <v>0</v>
      </c>
      <c r="S177" s="103">
        <f>Q177-R177</f>
        <v>2</v>
      </c>
      <c r="T177" s="102">
        <f>R177/Q177</f>
        <v>0</v>
      </c>
      <c r="U177" s="96">
        <v>1</v>
      </c>
      <c r="V177" s="97">
        <v>10</v>
      </c>
      <c r="W177" s="97">
        <v>1</v>
      </c>
      <c r="X177" s="98"/>
    </row>
    <row r="178" spans="1:240" x14ac:dyDescent="0.2">
      <c r="A178" s="4"/>
      <c r="B178" s="278"/>
      <c r="C178" s="105" t="s">
        <v>299</v>
      </c>
      <c r="D178" s="99" t="s">
        <v>300</v>
      </c>
      <c r="E178" s="100"/>
      <c r="F178" s="97"/>
      <c r="G178" s="101"/>
      <c r="H178" s="102"/>
      <c r="I178" s="101"/>
      <c r="J178" s="97"/>
      <c r="K178" s="103"/>
      <c r="L178" s="104"/>
      <c r="M178" s="101"/>
      <c r="N178" s="97"/>
      <c r="O178" s="103"/>
      <c r="P178" s="102"/>
      <c r="Q178" s="101"/>
      <c r="R178" s="97"/>
      <c r="S178" s="103"/>
      <c r="T178" s="104"/>
      <c r="U178" s="96"/>
      <c r="V178" s="97"/>
      <c r="W178" s="97"/>
      <c r="X178" s="98"/>
    </row>
    <row r="179" spans="1:240" x14ac:dyDescent="0.2">
      <c r="A179" s="279" t="s">
        <v>301</v>
      </c>
      <c r="B179" s="279"/>
      <c r="C179" s="279"/>
      <c r="D179" s="279"/>
      <c r="E179" s="58">
        <f>SUM(E136:E178)</f>
        <v>138</v>
      </c>
      <c r="F179" s="59">
        <f>SUM(F136:F178)</f>
        <v>84</v>
      </c>
      <c r="G179" s="59">
        <f>E179-F179</f>
        <v>54</v>
      </c>
      <c r="H179" s="24">
        <f>F179/E179</f>
        <v>0.60869565217391308</v>
      </c>
      <c r="I179" s="59">
        <f>SUM(I136:I178)</f>
        <v>274</v>
      </c>
      <c r="J179" s="59">
        <f>SUM(J136:J178)</f>
        <v>87</v>
      </c>
      <c r="K179" s="23">
        <f>I179-J179</f>
        <v>187</v>
      </c>
      <c r="L179" s="60">
        <f>J179/I179</f>
        <v>0.31751824817518248</v>
      </c>
      <c r="M179" s="59">
        <f>SUM(M136:M178)</f>
        <v>11</v>
      </c>
      <c r="N179" s="59">
        <f>SUM(N136:N178)</f>
        <v>1</v>
      </c>
      <c r="O179" s="23">
        <f>M179-N179</f>
        <v>10</v>
      </c>
      <c r="P179" s="24">
        <f>N179/M179</f>
        <v>9.0909090909090912E-2</v>
      </c>
      <c r="Q179" s="59">
        <f>SUM(Q136:Q178)</f>
        <v>20</v>
      </c>
      <c r="R179" s="59">
        <f>SUM(R136:R178)</f>
        <v>1</v>
      </c>
      <c r="S179" s="23">
        <f>Q179-R179</f>
        <v>19</v>
      </c>
      <c r="T179" s="60">
        <f>R179/Q179</f>
        <v>0.05</v>
      </c>
      <c r="U179" s="58">
        <f>SUM(U136:U178)</f>
        <v>6</v>
      </c>
      <c r="V179" s="59">
        <f>SUM(V136:V178)</f>
        <v>43</v>
      </c>
      <c r="W179" s="59">
        <f>SUM(W136:W178)</f>
        <v>2</v>
      </c>
      <c r="X179" s="62">
        <f>SUM(X136:X178)</f>
        <v>0</v>
      </c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</row>
    <row r="180" spans="1:240" x14ac:dyDescent="0.2">
      <c r="A180" s="274" t="s">
        <v>302</v>
      </c>
      <c r="B180" s="280" t="s">
        <v>303</v>
      </c>
      <c r="C180" s="106" t="s">
        <v>304</v>
      </c>
      <c r="D180" s="107" t="s">
        <v>305</v>
      </c>
      <c r="E180" s="108">
        <v>30</v>
      </c>
      <c r="F180" s="109">
        <v>16</v>
      </c>
      <c r="G180" s="110">
        <f>E180-F180</f>
        <v>14</v>
      </c>
      <c r="H180" s="111">
        <f>F180/E180</f>
        <v>0.53333333333333333</v>
      </c>
      <c r="I180" s="110">
        <v>40</v>
      </c>
      <c r="J180" s="109">
        <v>15</v>
      </c>
      <c r="K180" s="112">
        <f>I180-J180</f>
        <v>25</v>
      </c>
      <c r="L180" s="113">
        <f>J180/I180</f>
        <v>0.375</v>
      </c>
      <c r="M180" s="114"/>
      <c r="N180" s="115"/>
      <c r="O180" s="116"/>
      <c r="P180" s="117"/>
      <c r="Q180" s="114"/>
      <c r="R180" s="115"/>
      <c r="S180" s="116"/>
      <c r="T180" s="118"/>
      <c r="U180" s="115"/>
      <c r="V180" s="115"/>
      <c r="W180" s="115"/>
      <c r="X180" s="119"/>
      <c r="Y180"/>
      <c r="Z180"/>
      <c r="AA180"/>
      <c r="AB180"/>
    </row>
    <row r="181" spans="1:240" x14ac:dyDescent="0.2">
      <c r="A181" s="274"/>
      <c r="B181" s="280"/>
      <c r="C181" s="106" t="s">
        <v>306</v>
      </c>
      <c r="D181" s="107" t="s">
        <v>307</v>
      </c>
      <c r="E181" s="120"/>
      <c r="F181" s="115"/>
      <c r="G181" s="114"/>
      <c r="H181" s="117"/>
      <c r="I181" s="114"/>
      <c r="J181" s="115"/>
      <c r="K181" s="116"/>
      <c r="L181" s="118"/>
      <c r="M181" s="114"/>
      <c r="N181" s="115"/>
      <c r="O181" s="116"/>
      <c r="P181" s="117"/>
      <c r="Q181" s="114"/>
      <c r="R181" s="115"/>
      <c r="S181" s="116"/>
      <c r="T181" s="118"/>
      <c r="U181" s="115"/>
      <c r="V181" s="115"/>
      <c r="W181" s="115"/>
      <c r="X181" s="119"/>
      <c r="Y181"/>
      <c r="Z181"/>
      <c r="AA181"/>
      <c r="AB181"/>
    </row>
    <row r="182" spans="1:240" x14ac:dyDescent="0.2">
      <c r="A182" s="274"/>
      <c r="B182" s="280"/>
      <c r="C182" s="106" t="s">
        <v>308</v>
      </c>
      <c r="D182" s="107" t="s">
        <v>47</v>
      </c>
      <c r="E182" s="120"/>
      <c r="F182" s="115"/>
      <c r="G182" s="114"/>
      <c r="H182" s="117"/>
      <c r="I182" s="114"/>
      <c r="J182" s="115"/>
      <c r="K182" s="116"/>
      <c r="L182" s="118"/>
      <c r="M182" s="114"/>
      <c r="N182" s="115"/>
      <c r="O182" s="116"/>
      <c r="P182" s="117"/>
      <c r="Q182" s="114"/>
      <c r="R182" s="115"/>
      <c r="S182" s="116"/>
      <c r="T182" s="118"/>
      <c r="U182" s="115"/>
      <c r="V182" s="115"/>
      <c r="W182" s="115"/>
      <c r="X182" s="119"/>
      <c r="Y182"/>
      <c r="Z182"/>
      <c r="AA182"/>
      <c r="AB182"/>
    </row>
    <row r="183" spans="1:240" x14ac:dyDescent="0.2">
      <c r="A183" s="274"/>
      <c r="B183" s="280"/>
      <c r="C183" s="106" t="s">
        <v>309</v>
      </c>
      <c r="D183" s="107" t="s">
        <v>310</v>
      </c>
      <c r="E183" s="120"/>
      <c r="F183" s="115"/>
      <c r="G183" s="114"/>
      <c r="H183" s="117"/>
      <c r="I183" s="114"/>
      <c r="J183" s="115"/>
      <c r="K183" s="116"/>
      <c r="L183" s="118"/>
      <c r="M183" s="114"/>
      <c r="N183" s="115"/>
      <c r="O183" s="116"/>
      <c r="P183" s="117"/>
      <c r="Q183" s="114"/>
      <c r="R183" s="115"/>
      <c r="S183" s="116"/>
      <c r="T183" s="118"/>
      <c r="U183" s="115"/>
      <c r="V183" s="115">
        <v>163</v>
      </c>
      <c r="W183" s="115"/>
      <c r="X183" s="119"/>
      <c r="Y183"/>
      <c r="Z183"/>
      <c r="AA183"/>
      <c r="AB183"/>
    </row>
    <row r="184" spans="1:240" x14ac:dyDescent="0.2">
      <c r="A184" s="274"/>
      <c r="B184" s="280"/>
      <c r="C184" s="280" t="s">
        <v>311</v>
      </c>
      <c r="D184" s="107" t="s">
        <v>312</v>
      </c>
      <c r="E184" s="120">
        <v>13</v>
      </c>
      <c r="F184" s="115">
        <v>12</v>
      </c>
      <c r="G184" s="114">
        <f>E184-F184</f>
        <v>1</v>
      </c>
      <c r="H184" s="117">
        <f>F184/E184</f>
        <v>0.92307692307692313</v>
      </c>
      <c r="I184" s="114">
        <v>20</v>
      </c>
      <c r="J184" s="115">
        <v>13</v>
      </c>
      <c r="K184" s="116">
        <f>I184-J184</f>
        <v>7</v>
      </c>
      <c r="L184" s="118">
        <f>J184/I184</f>
        <v>0.65</v>
      </c>
      <c r="M184" s="114"/>
      <c r="N184" s="115"/>
      <c r="O184" s="116"/>
      <c r="P184" s="117"/>
      <c r="Q184" s="114"/>
      <c r="R184" s="115"/>
      <c r="S184" s="116"/>
      <c r="T184" s="118"/>
      <c r="U184" s="115">
        <v>1</v>
      </c>
      <c r="V184" s="115">
        <v>2</v>
      </c>
      <c r="W184" s="115"/>
      <c r="X184" s="119"/>
      <c r="Y184"/>
      <c r="Z184"/>
      <c r="AA184"/>
      <c r="AB184"/>
    </row>
    <row r="185" spans="1:240" x14ac:dyDescent="0.2">
      <c r="A185" s="274"/>
      <c r="B185" s="280"/>
      <c r="C185" s="280"/>
      <c r="D185" s="107" t="s">
        <v>313</v>
      </c>
      <c r="E185" s="120"/>
      <c r="F185" s="115"/>
      <c r="G185" s="114"/>
      <c r="H185" s="117"/>
      <c r="I185" s="114"/>
      <c r="J185" s="115"/>
      <c r="K185" s="116"/>
      <c r="L185" s="118"/>
      <c r="M185" s="114">
        <v>1</v>
      </c>
      <c r="N185" s="115">
        <v>0</v>
      </c>
      <c r="O185" s="116">
        <f>M185-N185</f>
        <v>1</v>
      </c>
      <c r="P185" s="117">
        <f>N185/M185</f>
        <v>0</v>
      </c>
      <c r="Q185" s="114">
        <v>14</v>
      </c>
      <c r="R185" s="115">
        <v>1</v>
      </c>
      <c r="S185" s="116">
        <f>Q185-R185</f>
        <v>13</v>
      </c>
      <c r="T185" s="118">
        <f>R185/Q185</f>
        <v>7.1428571428571425E-2</v>
      </c>
      <c r="U185" s="115"/>
      <c r="V185" s="115"/>
      <c r="W185" s="115">
        <v>1</v>
      </c>
      <c r="X185" s="119"/>
      <c r="Y185"/>
      <c r="Z185"/>
      <c r="AA185"/>
      <c r="AB185"/>
    </row>
    <row r="186" spans="1:240" x14ac:dyDescent="0.2">
      <c r="A186" s="274"/>
      <c r="B186" s="280" t="s">
        <v>314</v>
      </c>
      <c r="C186" s="280" t="s">
        <v>315</v>
      </c>
      <c r="D186" s="107" t="s">
        <v>316</v>
      </c>
      <c r="E186" s="120"/>
      <c r="F186" s="115"/>
      <c r="G186" s="114"/>
      <c r="H186" s="117"/>
      <c r="I186" s="114"/>
      <c r="J186" s="115"/>
      <c r="K186" s="116"/>
      <c r="L186" s="118"/>
      <c r="M186" s="114"/>
      <c r="N186" s="115"/>
      <c r="O186" s="116"/>
      <c r="P186" s="117"/>
      <c r="Q186" s="114"/>
      <c r="R186" s="115"/>
      <c r="S186" s="116"/>
      <c r="T186" s="118"/>
      <c r="U186" s="115"/>
      <c r="V186" s="115"/>
      <c r="W186" s="115"/>
      <c r="X186" s="119"/>
      <c r="Y186"/>
      <c r="Z186"/>
      <c r="AA186"/>
      <c r="AB186"/>
    </row>
    <row r="187" spans="1:240" x14ac:dyDescent="0.2">
      <c r="A187" s="274"/>
      <c r="B187" s="280"/>
      <c r="C187" s="280"/>
      <c r="D187" s="107" t="s">
        <v>40</v>
      </c>
      <c r="E187" s="120"/>
      <c r="F187" s="115"/>
      <c r="G187" s="114"/>
      <c r="H187" s="117"/>
      <c r="I187" s="114"/>
      <c r="J187" s="115"/>
      <c r="K187" s="116"/>
      <c r="L187" s="118"/>
      <c r="M187" s="114"/>
      <c r="N187" s="115"/>
      <c r="O187" s="116"/>
      <c r="P187" s="117"/>
      <c r="Q187" s="114"/>
      <c r="R187" s="115"/>
      <c r="S187" s="116"/>
      <c r="T187" s="118"/>
      <c r="U187" s="115"/>
      <c r="V187" s="115">
        <v>1</v>
      </c>
      <c r="W187" s="115"/>
      <c r="X187" s="119"/>
      <c r="Y187"/>
      <c r="Z187"/>
      <c r="AA187"/>
      <c r="AB187"/>
    </row>
    <row r="188" spans="1:240" x14ac:dyDescent="0.2">
      <c r="A188" s="274"/>
      <c r="B188" s="280"/>
      <c r="C188" s="280"/>
      <c r="D188" s="107" t="s">
        <v>317</v>
      </c>
      <c r="E188" s="120"/>
      <c r="F188" s="115"/>
      <c r="G188" s="114"/>
      <c r="H188" s="117"/>
      <c r="I188" s="114"/>
      <c r="J188" s="115"/>
      <c r="K188" s="116"/>
      <c r="L188" s="118"/>
      <c r="M188" s="114"/>
      <c r="N188" s="115"/>
      <c r="O188" s="116"/>
      <c r="P188" s="117"/>
      <c r="Q188" s="114"/>
      <c r="R188" s="115"/>
      <c r="S188" s="116"/>
      <c r="T188" s="118"/>
      <c r="U188" s="115"/>
      <c r="V188" s="115"/>
      <c r="W188" s="115"/>
      <c r="X188" s="119"/>
      <c r="Y188"/>
      <c r="Z188"/>
      <c r="AA188"/>
      <c r="AB188"/>
    </row>
    <row r="189" spans="1:240" x14ac:dyDescent="0.2">
      <c r="A189" s="274"/>
      <c r="B189" s="280"/>
      <c r="C189" s="280"/>
      <c r="D189" s="107" t="s">
        <v>191</v>
      </c>
      <c r="E189" s="120">
        <v>50</v>
      </c>
      <c r="F189" s="115">
        <v>31</v>
      </c>
      <c r="G189" s="114">
        <f>E189-F189</f>
        <v>19</v>
      </c>
      <c r="H189" s="117">
        <f>F189/E189</f>
        <v>0.62</v>
      </c>
      <c r="I189" s="114"/>
      <c r="J189" s="115"/>
      <c r="K189" s="116"/>
      <c r="L189" s="118"/>
      <c r="M189" s="114"/>
      <c r="N189" s="115"/>
      <c r="O189" s="116"/>
      <c r="P189" s="117"/>
      <c r="Q189" s="114"/>
      <c r="R189" s="115"/>
      <c r="S189" s="116"/>
      <c r="T189" s="118"/>
      <c r="U189" s="115"/>
      <c r="V189" s="115"/>
      <c r="W189" s="115"/>
      <c r="X189" s="119"/>
      <c r="Y189"/>
      <c r="Z189"/>
      <c r="AA189"/>
      <c r="AB189"/>
    </row>
    <row r="190" spans="1:240" x14ac:dyDescent="0.2">
      <c r="A190" s="274"/>
      <c r="B190" s="280"/>
      <c r="C190" s="280"/>
      <c r="D190" s="107" t="s">
        <v>318</v>
      </c>
      <c r="E190" s="120">
        <v>66</v>
      </c>
      <c r="F190" s="115">
        <v>45</v>
      </c>
      <c r="G190" s="114">
        <f>E190-F190</f>
        <v>21</v>
      </c>
      <c r="H190" s="117">
        <f>F190/E190</f>
        <v>0.68181818181818177</v>
      </c>
      <c r="I190" s="114">
        <v>96</v>
      </c>
      <c r="J190" s="115">
        <v>82</v>
      </c>
      <c r="K190" s="116">
        <f>I190-J190</f>
        <v>14</v>
      </c>
      <c r="L190" s="118">
        <f>J190/I190</f>
        <v>0.85416666666666663</v>
      </c>
      <c r="M190" s="114">
        <v>14</v>
      </c>
      <c r="N190" s="115">
        <v>4</v>
      </c>
      <c r="O190" s="116">
        <f>M190-N190</f>
        <v>10</v>
      </c>
      <c r="P190" s="117">
        <f>N190/M190</f>
        <v>0.2857142857142857</v>
      </c>
      <c r="Q190" s="114"/>
      <c r="R190" s="115"/>
      <c r="S190" s="116"/>
      <c r="T190" s="118"/>
      <c r="U190" s="115">
        <v>5</v>
      </c>
      <c r="V190" s="115">
        <v>33</v>
      </c>
      <c r="W190" s="115"/>
      <c r="X190" s="119">
        <v>1</v>
      </c>
      <c r="Y190"/>
      <c r="Z190"/>
      <c r="AA190"/>
      <c r="AB190"/>
    </row>
    <row r="191" spans="1:240" x14ac:dyDescent="0.2">
      <c r="A191" s="274"/>
      <c r="B191" s="280"/>
      <c r="C191" s="280"/>
      <c r="D191" s="107" t="s">
        <v>319</v>
      </c>
      <c r="E191" s="120"/>
      <c r="F191" s="115"/>
      <c r="G191" s="114"/>
      <c r="H191" s="117"/>
      <c r="I191" s="114"/>
      <c r="J191" s="115"/>
      <c r="K191" s="116"/>
      <c r="L191" s="118"/>
      <c r="M191" s="114"/>
      <c r="N191" s="115"/>
      <c r="O191" s="116"/>
      <c r="P191" s="117"/>
      <c r="Q191" s="114"/>
      <c r="R191" s="115"/>
      <c r="S191" s="116"/>
      <c r="T191" s="118"/>
      <c r="U191" s="115"/>
      <c r="V191" s="115">
        <v>2</v>
      </c>
      <c r="W191" s="115"/>
      <c r="X191" s="119"/>
      <c r="Y191"/>
      <c r="Z191"/>
      <c r="AA191"/>
      <c r="AB191"/>
    </row>
    <row r="192" spans="1:240" x14ac:dyDescent="0.2">
      <c r="A192" s="274"/>
      <c r="B192" s="280"/>
      <c r="C192" s="280"/>
      <c r="D192" s="107" t="s">
        <v>320</v>
      </c>
      <c r="E192" s="120"/>
      <c r="F192" s="115"/>
      <c r="G192" s="114"/>
      <c r="H192" s="117"/>
      <c r="I192" s="114"/>
      <c r="J192" s="115"/>
      <c r="K192" s="116"/>
      <c r="L192" s="118"/>
      <c r="M192" s="114"/>
      <c r="N192" s="115"/>
      <c r="O192" s="116"/>
      <c r="P192" s="117"/>
      <c r="Q192" s="114"/>
      <c r="R192" s="115"/>
      <c r="S192" s="116"/>
      <c r="T192" s="118"/>
      <c r="U192" s="115"/>
      <c r="V192" s="115"/>
      <c r="W192" s="115"/>
      <c r="X192" s="119"/>
      <c r="Y192"/>
      <c r="Z192"/>
      <c r="AA192"/>
      <c r="AB192"/>
    </row>
    <row r="193" spans="1:28" x14ac:dyDescent="0.2">
      <c r="A193" s="274"/>
      <c r="B193" s="280"/>
      <c r="C193" s="280"/>
      <c r="D193" s="107" t="s">
        <v>321</v>
      </c>
      <c r="E193" s="120"/>
      <c r="F193" s="115"/>
      <c r="G193" s="114"/>
      <c r="H193" s="117"/>
      <c r="I193" s="114"/>
      <c r="J193" s="115"/>
      <c r="K193" s="116"/>
      <c r="L193" s="118"/>
      <c r="M193" s="114"/>
      <c r="N193" s="115"/>
      <c r="O193" s="116"/>
      <c r="P193" s="117"/>
      <c r="Q193" s="114"/>
      <c r="R193" s="115"/>
      <c r="S193" s="116"/>
      <c r="T193" s="118"/>
      <c r="U193" s="115"/>
      <c r="V193" s="115">
        <v>2</v>
      </c>
      <c r="W193" s="115"/>
      <c r="X193" s="119"/>
      <c r="Y193"/>
      <c r="Z193"/>
      <c r="AA193"/>
      <c r="AB193"/>
    </row>
    <row r="194" spans="1:28" x14ac:dyDescent="0.2">
      <c r="A194" s="274"/>
      <c r="B194" s="280"/>
      <c r="C194" s="106" t="s">
        <v>322</v>
      </c>
      <c r="D194" s="107" t="s">
        <v>323</v>
      </c>
      <c r="E194" s="120"/>
      <c r="F194" s="115"/>
      <c r="G194" s="114"/>
      <c r="H194" s="117"/>
      <c r="I194" s="114"/>
      <c r="J194" s="115"/>
      <c r="K194" s="116"/>
      <c r="L194" s="118"/>
      <c r="M194" s="114"/>
      <c r="N194" s="115"/>
      <c r="O194" s="116"/>
      <c r="P194" s="117"/>
      <c r="Q194" s="114"/>
      <c r="R194" s="115"/>
      <c r="S194" s="116"/>
      <c r="T194" s="118"/>
      <c r="U194" s="115"/>
      <c r="V194" s="115"/>
      <c r="W194" s="115"/>
      <c r="X194" s="119"/>
      <c r="Y194"/>
      <c r="Z194"/>
      <c r="AA194"/>
      <c r="AB194"/>
    </row>
    <row r="195" spans="1:28" x14ac:dyDescent="0.2">
      <c r="A195" s="274"/>
      <c r="B195" s="280"/>
      <c r="C195" s="106" t="s">
        <v>324</v>
      </c>
      <c r="D195" s="107" t="s">
        <v>61</v>
      </c>
      <c r="E195" s="120"/>
      <c r="F195" s="115"/>
      <c r="G195" s="114"/>
      <c r="H195" s="117"/>
      <c r="I195" s="114"/>
      <c r="J195" s="115"/>
      <c r="K195" s="116"/>
      <c r="L195" s="118"/>
      <c r="M195" s="114"/>
      <c r="N195" s="115"/>
      <c r="O195" s="116"/>
      <c r="P195" s="117"/>
      <c r="Q195" s="114"/>
      <c r="R195" s="115"/>
      <c r="S195" s="116"/>
      <c r="T195" s="118"/>
      <c r="U195" s="115"/>
      <c r="V195" s="115"/>
      <c r="W195" s="115"/>
      <c r="X195" s="119"/>
      <c r="Y195"/>
      <c r="Z195"/>
      <c r="AA195"/>
      <c r="AB195"/>
    </row>
    <row r="196" spans="1:28" x14ac:dyDescent="0.2">
      <c r="A196" s="274"/>
      <c r="B196" s="280"/>
      <c r="C196" s="106" t="s">
        <v>325</v>
      </c>
      <c r="D196" s="107" t="s">
        <v>47</v>
      </c>
      <c r="E196" s="120"/>
      <c r="F196" s="115"/>
      <c r="G196" s="114"/>
      <c r="H196" s="117"/>
      <c r="I196" s="114"/>
      <c r="J196" s="115"/>
      <c r="K196" s="116"/>
      <c r="L196" s="118"/>
      <c r="M196" s="114"/>
      <c r="N196" s="115"/>
      <c r="O196" s="116"/>
      <c r="P196" s="117"/>
      <c r="Q196" s="114"/>
      <c r="R196" s="115"/>
      <c r="S196" s="116"/>
      <c r="T196" s="118"/>
      <c r="U196" s="115"/>
      <c r="V196" s="115"/>
      <c r="W196" s="115"/>
      <c r="X196" s="119"/>
      <c r="Y196"/>
      <c r="Z196"/>
      <c r="AA196"/>
      <c r="AB196"/>
    </row>
    <row r="197" spans="1:28" x14ac:dyDescent="0.2">
      <c r="A197" s="274"/>
      <c r="B197" s="280"/>
      <c r="C197" s="106" t="s">
        <v>326</v>
      </c>
      <c r="D197" s="107" t="s">
        <v>86</v>
      </c>
      <c r="E197" s="120"/>
      <c r="F197" s="115"/>
      <c r="G197" s="114"/>
      <c r="H197" s="117"/>
      <c r="I197" s="114"/>
      <c r="J197" s="115"/>
      <c r="K197" s="116"/>
      <c r="L197" s="118"/>
      <c r="M197" s="114"/>
      <c r="N197" s="115"/>
      <c r="O197" s="116"/>
      <c r="P197" s="117"/>
      <c r="Q197" s="114"/>
      <c r="R197" s="115"/>
      <c r="S197" s="116"/>
      <c r="T197" s="118"/>
      <c r="U197" s="115"/>
      <c r="V197" s="115"/>
      <c r="W197" s="115"/>
      <c r="X197" s="119"/>
      <c r="Y197"/>
      <c r="Z197"/>
      <c r="AA197"/>
      <c r="AB197"/>
    </row>
    <row r="198" spans="1:28" x14ac:dyDescent="0.2">
      <c r="A198" s="274"/>
      <c r="B198" s="280"/>
      <c r="C198" s="106" t="s">
        <v>327</v>
      </c>
      <c r="D198" s="107" t="s">
        <v>47</v>
      </c>
      <c r="E198" s="120"/>
      <c r="F198" s="115"/>
      <c r="G198" s="114"/>
      <c r="H198" s="117"/>
      <c r="I198" s="114"/>
      <c r="J198" s="115"/>
      <c r="K198" s="116"/>
      <c r="L198" s="118"/>
      <c r="M198" s="114"/>
      <c r="N198" s="115"/>
      <c r="O198" s="116"/>
      <c r="P198" s="117"/>
      <c r="Q198" s="114"/>
      <c r="R198" s="115"/>
      <c r="S198" s="116"/>
      <c r="T198" s="118"/>
      <c r="U198" s="115"/>
      <c r="V198" s="115"/>
      <c r="W198" s="115"/>
      <c r="X198" s="119"/>
      <c r="Y198"/>
      <c r="Z198"/>
      <c r="AA198"/>
      <c r="AB198"/>
    </row>
    <row r="199" spans="1:28" x14ac:dyDescent="0.2">
      <c r="A199" s="274"/>
      <c r="B199" s="280"/>
      <c r="C199" s="280" t="s">
        <v>328</v>
      </c>
      <c r="D199" s="107" t="s">
        <v>329</v>
      </c>
      <c r="E199" s="120"/>
      <c r="F199" s="115"/>
      <c r="G199" s="114"/>
      <c r="H199" s="117"/>
      <c r="I199" s="114"/>
      <c r="J199" s="115"/>
      <c r="K199" s="116"/>
      <c r="L199" s="118"/>
      <c r="M199" s="114"/>
      <c r="N199" s="115"/>
      <c r="O199" s="116"/>
      <c r="P199" s="117"/>
      <c r="Q199" s="114"/>
      <c r="R199" s="115"/>
      <c r="S199" s="116"/>
      <c r="T199" s="118"/>
      <c r="U199" s="115"/>
      <c r="V199" s="115"/>
      <c r="W199" s="115"/>
      <c r="X199" s="119"/>
      <c r="Y199"/>
      <c r="Z199"/>
      <c r="AA199"/>
      <c r="AB199"/>
    </row>
    <row r="200" spans="1:28" x14ac:dyDescent="0.2">
      <c r="A200" s="274"/>
      <c r="B200" s="280"/>
      <c r="C200" s="280"/>
      <c r="D200" s="107" t="s">
        <v>330</v>
      </c>
      <c r="E200" s="120"/>
      <c r="F200" s="115"/>
      <c r="G200" s="114"/>
      <c r="H200" s="117"/>
      <c r="I200" s="114"/>
      <c r="J200" s="115"/>
      <c r="K200" s="116"/>
      <c r="L200" s="118"/>
      <c r="M200" s="114"/>
      <c r="N200" s="115"/>
      <c r="O200" s="116"/>
      <c r="P200" s="117"/>
      <c r="Q200" s="114"/>
      <c r="R200" s="115"/>
      <c r="S200" s="116"/>
      <c r="T200" s="118"/>
      <c r="U200" s="115"/>
      <c r="V200" s="115"/>
      <c r="W200" s="115"/>
      <c r="X200" s="119"/>
      <c r="Y200"/>
      <c r="Z200"/>
      <c r="AA200"/>
      <c r="AB200"/>
    </row>
    <row r="201" spans="1:28" x14ac:dyDescent="0.2">
      <c r="A201" s="274"/>
      <c r="B201" s="280"/>
      <c r="C201" s="106" t="s">
        <v>331</v>
      </c>
      <c r="D201" s="107" t="s">
        <v>47</v>
      </c>
      <c r="E201" s="120"/>
      <c r="F201" s="115"/>
      <c r="G201" s="114"/>
      <c r="H201" s="117"/>
      <c r="I201" s="114"/>
      <c r="J201" s="115"/>
      <c r="K201" s="116"/>
      <c r="L201" s="118"/>
      <c r="M201" s="114"/>
      <c r="N201" s="115"/>
      <c r="O201" s="116"/>
      <c r="P201" s="117"/>
      <c r="Q201" s="114"/>
      <c r="R201" s="115"/>
      <c r="S201" s="116"/>
      <c r="T201" s="118"/>
      <c r="U201" s="115"/>
      <c r="V201" s="115"/>
      <c r="W201" s="115"/>
      <c r="X201" s="119"/>
      <c r="Y201"/>
      <c r="Z201"/>
      <c r="AA201"/>
      <c r="AB201"/>
    </row>
    <row r="202" spans="1:28" x14ac:dyDescent="0.2">
      <c r="A202" s="274"/>
      <c r="B202" s="280"/>
      <c r="C202" s="106" t="s">
        <v>332</v>
      </c>
      <c r="D202" s="107" t="s">
        <v>47</v>
      </c>
      <c r="E202" s="120"/>
      <c r="F202" s="115"/>
      <c r="G202" s="114"/>
      <c r="H202" s="117"/>
      <c r="I202" s="114"/>
      <c r="J202" s="115"/>
      <c r="K202" s="116"/>
      <c r="L202" s="118"/>
      <c r="M202" s="114"/>
      <c r="N202" s="115"/>
      <c r="O202" s="116"/>
      <c r="P202" s="117"/>
      <c r="Q202" s="114"/>
      <c r="R202" s="115"/>
      <c r="S202" s="116"/>
      <c r="T202" s="118"/>
      <c r="U202" s="115"/>
      <c r="V202" s="115"/>
      <c r="W202" s="115"/>
      <c r="X202" s="119"/>
      <c r="Y202"/>
      <c r="Z202"/>
      <c r="AA202"/>
      <c r="AB202"/>
    </row>
    <row r="203" spans="1:28" x14ac:dyDescent="0.2">
      <c r="A203" s="274"/>
      <c r="B203" s="280"/>
      <c r="C203" s="106" t="s">
        <v>333</v>
      </c>
      <c r="D203" s="107" t="s">
        <v>334</v>
      </c>
      <c r="E203" s="120"/>
      <c r="F203" s="115"/>
      <c r="G203" s="114"/>
      <c r="H203" s="117"/>
      <c r="I203" s="114"/>
      <c r="J203" s="115"/>
      <c r="K203" s="116"/>
      <c r="L203" s="118"/>
      <c r="M203" s="114"/>
      <c r="N203" s="115"/>
      <c r="O203" s="116"/>
      <c r="P203" s="117"/>
      <c r="Q203" s="114"/>
      <c r="R203" s="115"/>
      <c r="S203" s="116"/>
      <c r="T203" s="118"/>
      <c r="U203" s="115"/>
      <c r="V203" s="115"/>
      <c r="W203" s="115"/>
      <c r="X203" s="119"/>
      <c r="Y203"/>
      <c r="Z203"/>
      <c r="AA203"/>
      <c r="AB203"/>
    </row>
    <row r="204" spans="1:28" x14ac:dyDescent="0.2">
      <c r="A204" s="274"/>
      <c r="B204" s="280"/>
      <c r="C204" s="106" t="s">
        <v>335</v>
      </c>
      <c r="D204" s="107" t="s">
        <v>336</v>
      </c>
      <c r="E204" s="120"/>
      <c r="F204" s="115"/>
      <c r="G204" s="114"/>
      <c r="H204" s="117"/>
      <c r="I204" s="114"/>
      <c r="J204" s="115"/>
      <c r="K204" s="116"/>
      <c r="L204" s="118"/>
      <c r="M204" s="114"/>
      <c r="N204" s="115"/>
      <c r="O204" s="116"/>
      <c r="P204" s="117"/>
      <c r="Q204" s="114"/>
      <c r="R204" s="115"/>
      <c r="S204" s="116"/>
      <c r="T204" s="118"/>
      <c r="U204" s="115"/>
      <c r="V204" s="115"/>
      <c r="W204" s="115"/>
      <c r="X204" s="119"/>
      <c r="Y204"/>
      <c r="Z204"/>
      <c r="AA204"/>
      <c r="AB204"/>
    </row>
    <row r="205" spans="1:28" x14ac:dyDescent="0.2">
      <c r="A205" s="274"/>
      <c r="B205" s="280"/>
      <c r="C205" s="106" t="s">
        <v>337</v>
      </c>
      <c r="D205" s="107" t="s">
        <v>169</v>
      </c>
      <c r="E205" s="120"/>
      <c r="F205" s="115"/>
      <c r="G205" s="114"/>
      <c r="H205" s="117"/>
      <c r="I205" s="114"/>
      <c r="J205" s="115"/>
      <c r="K205" s="116"/>
      <c r="L205" s="118"/>
      <c r="M205" s="114"/>
      <c r="N205" s="115"/>
      <c r="O205" s="116"/>
      <c r="P205" s="117"/>
      <c r="Q205" s="114"/>
      <c r="R205" s="115"/>
      <c r="S205" s="116"/>
      <c r="T205" s="118"/>
      <c r="U205" s="115"/>
      <c r="V205" s="115"/>
      <c r="W205" s="115"/>
      <c r="X205" s="119"/>
      <c r="Y205"/>
      <c r="Z205"/>
      <c r="AA205"/>
      <c r="AB205"/>
    </row>
    <row r="206" spans="1:28" x14ac:dyDescent="0.2">
      <c r="A206" s="274"/>
      <c r="B206" s="280"/>
      <c r="C206" s="106" t="s">
        <v>338</v>
      </c>
      <c r="D206" s="107" t="s">
        <v>339</v>
      </c>
      <c r="E206" s="120"/>
      <c r="F206" s="115"/>
      <c r="G206" s="114"/>
      <c r="H206" s="117"/>
      <c r="I206" s="114"/>
      <c r="J206" s="115"/>
      <c r="K206" s="116"/>
      <c r="L206" s="118"/>
      <c r="M206" s="114"/>
      <c r="N206" s="115"/>
      <c r="O206" s="116"/>
      <c r="P206" s="117"/>
      <c r="Q206" s="114"/>
      <c r="R206" s="115"/>
      <c r="S206" s="116"/>
      <c r="T206" s="118"/>
      <c r="U206" s="115">
        <v>1</v>
      </c>
      <c r="V206" s="115"/>
      <c r="W206" s="115"/>
      <c r="X206" s="119"/>
      <c r="Y206"/>
      <c r="Z206"/>
      <c r="AA206"/>
      <c r="AB206"/>
    </row>
    <row r="207" spans="1:28" x14ac:dyDescent="0.2">
      <c r="A207" s="274"/>
      <c r="B207" s="280" t="s">
        <v>340</v>
      </c>
      <c r="C207" s="106" t="s">
        <v>341</v>
      </c>
      <c r="D207" s="107" t="s">
        <v>342</v>
      </c>
      <c r="E207" s="120"/>
      <c r="F207" s="115"/>
      <c r="G207" s="114"/>
      <c r="H207" s="117"/>
      <c r="I207" s="114"/>
      <c r="J207" s="115"/>
      <c r="K207" s="116"/>
      <c r="L207" s="118"/>
      <c r="M207" s="114"/>
      <c r="N207" s="115"/>
      <c r="O207" s="116"/>
      <c r="P207" s="117"/>
      <c r="Q207" s="114"/>
      <c r="R207" s="115"/>
      <c r="S207" s="116"/>
      <c r="T207" s="118"/>
      <c r="U207" s="115"/>
      <c r="V207" s="115"/>
      <c r="W207" s="115"/>
      <c r="X207" s="119"/>
      <c r="Y207"/>
      <c r="Z207"/>
      <c r="AA207"/>
      <c r="AB207"/>
    </row>
    <row r="208" spans="1:28" x14ac:dyDescent="0.2">
      <c r="A208" s="274"/>
      <c r="B208" s="280"/>
      <c r="C208" s="106" t="s">
        <v>343</v>
      </c>
      <c r="D208" s="107" t="s">
        <v>344</v>
      </c>
      <c r="E208" s="120"/>
      <c r="F208" s="115"/>
      <c r="G208" s="114"/>
      <c r="H208" s="117"/>
      <c r="I208" s="114"/>
      <c r="J208" s="115"/>
      <c r="K208" s="116"/>
      <c r="L208" s="118"/>
      <c r="M208" s="114"/>
      <c r="N208" s="115"/>
      <c r="O208" s="116"/>
      <c r="P208" s="117"/>
      <c r="Q208" s="114"/>
      <c r="R208" s="115"/>
      <c r="S208" s="116"/>
      <c r="T208" s="118"/>
      <c r="U208" s="115"/>
      <c r="V208" s="115">
        <v>1</v>
      </c>
      <c r="W208" s="115"/>
      <c r="X208" s="119"/>
      <c r="Y208"/>
      <c r="Z208"/>
      <c r="AA208"/>
      <c r="AB208"/>
    </row>
    <row r="209" spans="1:38" x14ac:dyDescent="0.2">
      <c r="A209" s="274"/>
      <c r="B209" s="280"/>
      <c r="C209" s="106" t="s">
        <v>345</v>
      </c>
      <c r="D209" s="107" t="s">
        <v>180</v>
      </c>
      <c r="E209" s="120"/>
      <c r="F209" s="115"/>
      <c r="G209" s="114"/>
      <c r="H209" s="117"/>
      <c r="I209" s="114"/>
      <c r="J209" s="115"/>
      <c r="K209" s="116"/>
      <c r="L209" s="118"/>
      <c r="M209" s="114"/>
      <c r="N209" s="115"/>
      <c r="O209" s="116"/>
      <c r="P209" s="117"/>
      <c r="Q209" s="114"/>
      <c r="R209" s="115"/>
      <c r="S209" s="116"/>
      <c r="T209" s="118"/>
      <c r="U209" s="115"/>
      <c r="V209" s="115"/>
      <c r="W209" s="115"/>
      <c r="X209" s="119"/>
      <c r="Y209"/>
      <c r="Z209"/>
      <c r="AA209"/>
      <c r="AB209"/>
    </row>
    <row r="210" spans="1:38" x14ac:dyDescent="0.2">
      <c r="A210" s="274"/>
      <c r="B210" s="280"/>
      <c r="C210" s="106" t="s">
        <v>346</v>
      </c>
      <c r="D210" s="107" t="s">
        <v>347</v>
      </c>
      <c r="E210" s="120"/>
      <c r="F210" s="115"/>
      <c r="G210" s="114"/>
      <c r="H210" s="117"/>
      <c r="I210" s="114"/>
      <c r="J210" s="115"/>
      <c r="K210" s="116"/>
      <c r="L210" s="118"/>
      <c r="M210" s="114"/>
      <c r="N210" s="115"/>
      <c r="O210" s="116"/>
      <c r="P210" s="117"/>
      <c r="Q210" s="114"/>
      <c r="R210" s="115"/>
      <c r="S210" s="116"/>
      <c r="T210" s="118"/>
      <c r="U210" s="115"/>
      <c r="V210" s="115"/>
      <c r="W210" s="115"/>
      <c r="X210" s="119"/>
      <c r="Y210"/>
      <c r="Z210"/>
      <c r="AA210"/>
      <c r="AB210"/>
    </row>
    <row r="211" spans="1:38" x14ac:dyDescent="0.2">
      <c r="A211" s="274"/>
      <c r="B211" s="280"/>
      <c r="C211" s="106" t="s">
        <v>348</v>
      </c>
      <c r="D211" s="107" t="s">
        <v>349</v>
      </c>
      <c r="E211" s="120"/>
      <c r="F211" s="115"/>
      <c r="G211" s="114"/>
      <c r="H211" s="117"/>
      <c r="I211" s="114"/>
      <c r="J211" s="115"/>
      <c r="K211" s="116"/>
      <c r="L211" s="118"/>
      <c r="M211" s="114"/>
      <c r="N211" s="115"/>
      <c r="O211" s="116"/>
      <c r="P211" s="117"/>
      <c r="Q211" s="114"/>
      <c r="R211" s="115"/>
      <c r="S211" s="116"/>
      <c r="T211" s="118"/>
      <c r="U211" s="115"/>
      <c r="V211" s="115"/>
      <c r="W211" s="115"/>
      <c r="X211" s="119"/>
      <c r="Y211"/>
      <c r="Z211"/>
      <c r="AA211"/>
      <c r="AB211"/>
    </row>
    <row r="212" spans="1:38" x14ac:dyDescent="0.2">
      <c r="A212" s="274"/>
      <c r="B212" s="280"/>
      <c r="C212" s="106" t="s">
        <v>350</v>
      </c>
      <c r="D212" s="107" t="s">
        <v>351</v>
      </c>
      <c r="E212" s="120"/>
      <c r="F212" s="115"/>
      <c r="G212" s="114"/>
      <c r="H212" s="117"/>
      <c r="I212" s="114"/>
      <c r="J212" s="115"/>
      <c r="K212" s="116"/>
      <c r="L212" s="118"/>
      <c r="M212" s="114"/>
      <c r="N212" s="115"/>
      <c r="O212" s="116"/>
      <c r="P212" s="117"/>
      <c r="Q212" s="114"/>
      <c r="R212" s="115"/>
      <c r="S212" s="116"/>
      <c r="T212" s="118"/>
      <c r="U212" s="115"/>
      <c r="V212" s="115"/>
      <c r="W212" s="115"/>
      <c r="X212" s="119"/>
      <c r="Y212"/>
      <c r="Z212"/>
      <c r="AA212"/>
      <c r="AB212"/>
    </row>
    <row r="213" spans="1:38" x14ac:dyDescent="0.2">
      <c r="A213" s="274"/>
      <c r="B213" s="280"/>
      <c r="C213" s="280" t="s">
        <v>352</v>
      </c>
      <c r="D213" s="107" t="s">
        <v>353</v>
      </c>
      <c r="E213" s="120">
        <v>10</v>
      </c>
      <c r="F213" s="115">
        <v>8</v>
      </c>
      <c r="G213" s="114">
        <f>E213-F213</f>
        <v>2</v>
      </c>
      <c r="H213" s="117">
        <f>F213/E213</f>
        <v>0.8</v>
      </c>
      <c r="I213" s="114">
        <v>10</v>
      </c>
      <c r="J213" s="115">
        <v>10</v>
      </c>
      <c r="K213" s="116">
        <f>I213-J213</f>
        <v>0</v>
      </c>
      <c r="L213" s="118">
        <f>J213/I213</f>
        <v>1</v>
      </c>
      <c r="M213" s="114"/>
      <c r="N213" s="115"/>
      <c r="O213" s="116"/>
      <c r="P213" s="117"/>
      <c r="Q213" s="114"/>
      <c r="R213" s="115"/>
      <c r="S213" s="116"/>
      <c r="T213" s="118"/>
      <c r="U213" s="115"/>
      <c r="V213" s="115"/>
      <c r="W213" s="115"/>
      <c r="X213" s="119"/>
      <c r="Y213"/>
      <c r="Z213"/>
      <c r="AA213"/>
      <c r="AB213"/>
    </row>
    <row r="214" spans="1:38" x14ac:dyDescent="0.2">
      <c r="A214" s="274"/>
      <c r="B214" s="280"/>
      <c r="C214" s="280"/>
      <c r="D214" s="107" t="s">
        <v>354</v>
      </c>
      <c r="E214" s="120"/>
      <c r="F214" s="115"/>
      <c r="G214" s="114"/>
      <c r="H214" s="117"/>
      <c r="I214" s="114"/>
      <c r="J214" s="115"/>
      <c r="K214" s="116"/>
      <c r="L214" s="118"/>
      <c r="M214" s="114"/>
      <c r="N214" s="115"/>
      <c r="O214" s="116"/>
      <c r="P214" s="117"/>
      <c r="Q214" s="114"/>
      <c r="R214" s="115"/>
      <c r="S214" s="116"/>
      <c r="T214" s="118"/>
      <c r="U214" s="115"/>
      <c r="V214" s="115">
        <v>1</v>
      </c>
      <c r="W214" s="115"/>
      <c r="X214" s="119"/>
      <c r="Y214"/>
      <c r="Z214"/>
      <c r="AA214"/>
      <c r="AB214"/>
    </row>
    <row r="215" spans="1:38" x14ac:dyDescent="0.2">
      <c r="A215" s="274"/>
      <c r="B215" s="280" t="s">
        <v>355</v>
      </c>
      <c r="C215" s="106" t="s">
        <v>356</v>
      </c>
      <c r="D215" s="107" t="s">
        <v>357</v>
      </c>
      <c r="E215" s="120">
        <v>1</v>
      </c>
      <c r="F215" s="115">
        <v>1</v>
      </c>
      <c r="G215" s="114">
        <f>E215-F215</f>
        <v>0</v>
      </c>
      <c r="H215" s="117">
        <f>F215/E215</f>
        <v>1</v>
      </c>
      <c r="I215" s="114">
        <v>10</v>
      </c>
      <c r="J215" s="115">
        <v>5</v>
      </c>
      <c r="K215" s="116">
        <f>I215-J215</f>
        <v>5</v>
      </c>
      <c r="L215" s="118">
        <f>J215/I215</f>
        <v>0.5</v>
      </c>
      <c r="M215" s="114"/>
      <c r="N215" s="115"/>
      <c r="O215" s="116"/>
      <c r="P215" s="117"/>
      <c r="Q215" s="114"/>
      <c r="R215" s="115"/>
      <c r="S215" s="116"/>
      <c r="T215" s="118"/>
      <c r="U215" s="115"/>
      <c r="V215" s="115"/>
      <c r="W215" s="115"/>
      <c r="X215" s="119"/>
      <c r="Y215"/>
      <c r="Z215"/>
      <c r="AA215"/>
      <c r="AB215"/>
    </row>
    <row r="216" spans="1:38" x14ac:dyDescent="0.2">
      <c r="A216" s="274"/>
      <c r="B216" s="280"/>
      <c r="C216" s="106" t="s">
        <v>358</v>
      </c>
      <c r="D216" s="107" t="s">
        <v>359</v>
      </c>
      <c r="E216" s="120"/>
      <c r="F216" s="115"/>
      <c r="G216" s="114"/>
      <c r="H216" s="117"/>
      <c r="I216" s="114"/>
      <c r="J216" s="115"/>
      <c r="K216" s="116"/>
      <c r="L216" s="118"/>
      <c r="M216" s="114"/>
      <c r="N216" s="115"/>
      <c r="O216" s="116"/>
      <c r="P216" s="117"/>
      <c r="Q216" s="114"/>
      <c r="R216" s="115"/>
      <c r="S216" s="116"/>
      <c r="T216" s="118"/>
      <c r="U216" s="115"/>
      <c r="V216" s="115"/>
      <c r="W216" s="115"/>
      <c r="X216" s="119"/>
      <c r="Y216"/>
      <c r="Z216"/>
      <c r="AA216"/>
      <c r="AB216"/>
    </row>
    <row r="217" spans="1:38" x14ac:dyDescent="0.2">
      <c r="A217" s="274"/>
      <c r="B217" s="280"/>
      <c r="C217" s="106" t="s">
        <v>360</v>
      </c>
      <c r="D217" s="107" t="s">
        <v>361</v>
      </c>
      <c r="E217" s="120"/>
      <c r="F217" s="115"/>
      <c r="G217" s="114"/>
      <c r="H217" s="117"/>
      <c r="I217" s="114"/>
      <c r="J217" s="115"/>
      <c r="K217" s="116"/>
      <c r="L217" s="118"/>
      <c r="M217" s="114"/>
      <c r="N217" s="115"/>
      <c r="O217" s="116"/>
      <c r="P217" s="117"/>
      <c r="Q217" s="114"/>
      <c r="R217" s="115"/>
      <c r="S217" s="116"/>
      <c r="T217" s="118"/>
      <c r="U217" s="115"/>
      <c r="V217" s="115"/>
      <c r="W217" s="115"/>
      <c r="X217" s="119"/>
      <c r="Y217"/>
      <c r="Z217"/>
      <c r="AA217"/>
      <c r="AB217"/>
    </row>
    <row r="218" spans="1:38" x14ac:dyDescent="0.2">
      <c r="A218" s="274"/>
      <c r="B218" s="280"/>
      <c r="C218" s="106" t="s">
        <v>362</v>
      </c>
      <c r="D218" s="107" t="s">
        <v>290</v>
      </c>
      <c r="E218" s="120"/>
      <c r="F218" s="115"/>
      <c r="G218" s="114"/>
      <c r="H218" s="117"/>
      <c r="I218" s="114"/>
      <c r="J218" s="115"/>
      <c r="K218" s="116"/>
      <c r="L218" s="118"/>
      <c r="M218" s="114"/>
      <c r="N218" s="115"/>
      <c r="O218" s="116"/>
      <c r="P218" s="117"/>
      <c r="Q218" s="114"/>
      <c r="R218" s="115"/>
      <c r="S218" s="116"/>
      <c r="T218" s="118"/>
      <c r="U218" s="115"/>
      <c r="V218" s="115"/>
      <c r="W218" s="115"/>
      <c r="X218" s="119"/>
      <c r="Y218"/>
      <c r="Z218"/>
      <c r="AA218"/>
      <c r="AB218"/>
    </row>
    <row r="219" spans="1:38" x14ac:dyDescent="0.2">
      <c r="A219" s="274"/>
      <c r="B219" s="280"/>
      <c r="C219" s="106" t="s">
        <v>363</v>
      </c>
      <c r="D219" s="107" t="s">
        <v>47</v>
      </c>
      <c r="E219" s="120"/>
      <c r="F219" s="115"/>
      <c r="G219" s="114"/>
      <c r="H219" s="117"/>
      <c r="I219" s="114"/>
      <c r="J219" s="115"/>
      <c r="K219" s="116"/>
      <c r="L219" s="118"/>
      <c r="M219" s="114"/>
      <c r="N219" s="115"/>
      <c r="O219" s="116"/>
      <c r="P219" s="117"/>
      <c r="Q219" s="114"/>
      <c r="R219" s="115"/>
      <c r="S219" s="116"/>
      <c r="T219" s="118"/>
      <c r="U219" s="115"/>
      <c r="V219" s="115"/>
      <c r="W219" s="115"/>
      <c r="X219" s="119"/>
      <c r="Y219"/>
      <c r="Z219"/>
      <c r="AA219"/>
      <c r="AB219"/>
    </row>
    <row r="220" spans="1:38" x14ac:dyDescent="0.2">
      <c r="A220" s="274"/>
      <c r="B220" s="280"/>
      <c r="C220" s="106" t="s">
        <v>364</v>
      </c>
      <c r="D220" s="107" t="s">
        <v>89</v>
      </c>
      <c r="E220" s="120"/>
      <c r="F220" s="115"/>
      <c r="G220" s="114"/>
      <c r="H220" s="117"/>
      <c r="I220" s="114"/>
      <c r="J220" s="115"/>
      <c r="K220" s="116"/>
      <c r="L220" s="118"/>
      <c r="M220" s="114"/>
      <c r="N220" s="115"/>
      <c r="O220" s="116"/>
      <c r="P220" s="117"/>
      <c r="Q220" s="114"/>
      <c r="R220" s="115"/>
      <c r="S220" s="116"/>
      <c r="T220" s="118"/>
      <c r="U220" s="115"/>
      <c r="V220" s="115"/>
      <c r="W220" s="115"/>
      <c r="X220" s="119"/>
      <c r="Y220"/>
      <c r="Z220"/>
      <c r="AA220"/>
      <c r="AB220"/>
    </row>
    <row r="221" spans="1:38" x14ac:dyDescent="0.2">
      <c r="A221" s="274"/>
      <c r="B221" s="280"/>
      <c r="C221" s="106" t="s">
        <v>365</v>
      </c>
      <c r="D221" s="107" t="s">
        <v>47</v>
      </c>
      <c r="E221" s="120"/>
      <c r="F221" s="115"/>
      <c r="G221" s="114"/>
      <c r="H221" s="117"/>
      <c r="I221" s="114"/>
      <c r="J221" s="115"/>
      <c r="K221" s="116"/>
      <c r="L221" s="118"/>
      <c r="M221" s="114"/>
      <c r="N221" s="115"/>
      <c r="O221" s="116"/>
      <c r="P221" s="117"/>
      <c r="Q221" s="114"/>
      <c r="R221" s="115"/>
      <c r="S221" s="116"/>
      <c r="T221" s="118"/>
      <c r="U221" s="115"/>
      <c r="V221" s="115">
        <v>1</v>
      </c>
      <c r="W221" s="115"/>
      <c r="X221" s="119"/>
      <c r="Y221"/>
      <c r="Z221"/>
      <c r="AA221"/>
      <c r="AB221"/>
    </row>
    <row r="222" spans="1:38" x14ac:dyDescent="0.2">
      <c r="A222" s="274"/>
      <c r="B222" s="280"/>
      <c r="C222" s="106" t="s">
        <v>366</v>
      </c>
      <c r="D222" s="107" t="s">
        <v>367</v>
      </c>
      <c r="E222" s="120"/>
      <c r="F222" s="115"/>
      <c r="G222" s="114"/>
      <c r="H222" s="117"/>
      <c r="I222" s="114"/>
      <c r="J222" s="115"/>
      <c r="K222" s="116"/>
      <c r="L222" s="118"/>
      <c r="M222" s="114"/>
      <c r="N222" s="115"/>
      <c r="O222" s="116"/>
      <c r="P222" s="117"/>
      <c r="Q222" s="114"/>
      <c r="R222" s="115"/>
      <c r="S222" s="116"/>
      <c r="T222" s="118"/>
      <c r="U222" s="115"/>
      <c r="V222" s="115"/>
      <c r="W222" s="115"/>
      <c r="X222" s="119"/>
      <c r="Y222"/>
      <c r="Z222"/>
      <c r="AA222"/>
      <c r="AB222"/>
    </row>
    <row r="223" spans="1:38" x14ac:dyDescent="0.2">
      <c r="A223" s="274"/>
      <c r="B223" s="280"/>
      <c r="C223" s="280" t="s">
        <v>368</v>
      </c>
      <c r="D223" s="107" t="s">
        <v>369</v>
      </c>
      <c r="E223" s="120">
        <v>10</v>
      </c>
      <c r="F223" s="115">
        <v>3</v>
      </c>
      <c r="G223" s="114">
        <f>E223-F223</f>
        <v>7</v>
      </c>
      <c r="H223" s="117">
        <f>F223/E223</f>
        <v>0.3</v>
      </c>
      <c r="I223" s="114">
        <v>9</v>
      </c>
      <c r="J223" s="115">
        <v>8</v>
      </c>
      <c r="K223" s="116">
        <f>I223-J223</f>
        <v>1</v>
      </c>
      <c r="L223" s="118">
        <f>J223/I223</f>
        <v>0.88888888888888884</v>
      </c>
      <c r="M223" s="114"/>
      <c r="N223" s="115"/>
      <c r="O223" s="116"/>
      <c r="P223" s="117"/>
      <c r="Q223" s="114"/>
      <c r="R223" s="115"/>
      <c r="S223" s="116"/>
      <c r="T223" s="118"/>
      <c r="U223" s="115"/>
      <c r="V223" s="115"/>
      <c r="W223" s="115"/>
      <c r="X223" s="119"/>
      <c r="Y223"/>
      <c r="Z223"/>
      <c r="AA223"/>
      <c r="AB223"/>
      <c r="AG223"/>
      <c r="AH223"/>
      <c r="AI223"/>
      <c r="AJ223"/>
      <c r="AK223"/>
      <c r="AL223"/>
    </row>
    <row r="224" spans="1:38" x14ac:dyDescent="0.2">
      <c r="A224" s="274"/>
      <c r="B224" s="280"/>
      <c r="C224" s="280"/>
      <c r="D224" s="107" t="s">
        <v>370</v>
      </c>
      <c r="E224" s="120"/>
      <c r="F224" s="115"/>
      <c r="G224" s="114"/>
      <c r="H224" s="117"/>
      <c r="I224" s="114"/>
      <c r="J224" s="115"/>
      <c r="K224" s="116"/>
      <c r="L224" s="118"/>
      <c r="M224" s="114"/>
      <c r="N224" s="115"/>
      <c r="O224" s="116"/>
      <c r="P224" s="117"/>
      <c r="Q224" s="114"/>
      <c r="R224" s="115"/>
      <c r="S224" s="116"/>
      <c r="T224" s="118"/>
      <c r="U224" s="115"/>
      <c r="V224" s="115"/>
      <c r="W224" s="115"/>
      <c r="X224" s="119"/>
      <c r="Y224"/>
      <c r="Z224"/>
      <c r="AA224"/>
      <c r="AB224"/>
      <c r="AG224"/>
      <c r="AH224"/>
      <c r="AI224"/>
      <c r="AJ224"/>
      <c r="AK224"/>
      <c r="AL224"/>
    </row>
    <row r="225" spans="1:240" x14ac:dyDescent="0.2">
      <c r="A225" s="274"/>
      <c r="B225" s="280"/>
      <c r="C225" s="106" t="s">
        <v>371</v>
      </c>
      <c r="D225" s="107" t="s">
        <v>159</v>
      </c>
      <c r="E225" s="120"/>
      <c r="F225" s="115"/>
      <c r="G225" s="114"/>
      <c r="H225" s="117"/>
      <c r="I225" s="114"/>
      <c r="J225" s="115"/>
      <c r="K225" s="116"/>
      <c r="L225" s="118"/>
      <c r="M225" s="114"/>
      <c r="N225" s="115"/>
      <c r="O225" s="116"/>
      <c r="P225" s="117"/>
      <c r="Q225" s="114"/>
      <c r="R225" s="115"/>
      <c r="S225" s="116"/>
      <c r="T225" s="118"/>
      <c r="U225" s="115"/>
      <c r="V225" s="115">
        <v>1</v>
      </c>
      <c r="W225" s="115"/>
      <c r="X225" s="119"/>
      <c r="Y225"/>
      <c r="Z225"/>
      <c r="AA225"/>
      <c r="AB225"/>
      <c r="AG225"/>
      <c r="AH225"/>
      <c r="AI225"/>
      <c r="AJ225"/>
      <c r="AK225"/>
      <c r="AL225"/>
    </row>
    <row r="226" spans="1:240" x14ac:dyDescent="0.2">
      <c r="A226" s="274"/>
      <c r="B226" s="280"/>
      <c r="C226" s="106" t="s">
        <v>372</v>
      </c>
      <c r="D226" s="107" t="s">
        <v>47</v>
      </c>
      <c r="E226" s="120"/>
      <c r="F226" s="115"/>
      <c r="G226" s="114"/>
      <c r="H226" s="117"/>
      <c r="I226" s="114"/>
      <c r="J226" s="115"/>
      <c r="K226" s="116"/>
      <c r="L226" s="118"/>
      <c r="M226" s="114"/>
      <c r="N226" s="115"/>
      <c r="O226" s="116"/>
      <c r="P226" s="117"/>
      <c r="Q226" s="114"/>
      <c r="R226" s="115"/>
      <c r="S226" s="116"/>
      <c r="T226" s="118"/>
      <c r="U226" s="115"/>
      <c r="V226" s="115"/>
      <c r="W226" s="115"/>
      <c r="X226" s="119"/>
      <c r="Y226"/>
      <c r="Z226"/>
      <c r="AA226"/>
      <c r="AB226"/>
    </row>
    <row r="227" spans="1:240" x14ac:dyDescent="0.2">
      <c r="A227" s="274"/>
      <c r="B227" s="280"/>
      <c r="C227" s="106" t="s">
        <v>373</v>
      </c>
      <c r="D227" s="107" t="s">
        <v>374</v>
      </c>
      <c r="E227" s="120"/>
      <c r="F227" s="115"/>
      <c r="G227" s="114"/>
      <c r="H227" s="117"/>
      <c r="I227" s="114"/>
      <c r="J227" s="115"/>
      <c r="K227" s="116"/>
      <c r="L227" s="118"/>
      <c r="M227" s="114"/>
      <c r="N227" s="115"/>
      <c r="O227" s="116"/>
      <c r="P227" s="117"/>
      <c r="Q227" s="114"/>
      <c r="R227" s="115"/>
      <c r="S227" s="116"/>
      <c r="T227" s="118"/>
      <c r="U227" s="115"/>
      <c r="V227" s="115"/>
      <c r="W227" s="115"/>
      <c r="X227" s="119"/>
      <c r="Y227"/>
      <c r="Z227"/>
      <c r="AA227"/>
      <c r="AB227"/>
    </row>
    <row r="228" spans="1:240" x14ac:dyDescent="0.2">
      <c r="A228" s="274"/>
      <c r="B228" s="280"/>
      <c r="C228" s="106" t="s">
        <v>375</v>
      </c>
      <c r="D228" s="107" t="s">
        <v>376</v>
      </c>
      <c r="E228" s="120"/>
      <c r="F228" s="115"/>
      <c r="G228" s="114"/>
      <c r="H228" s="117"/>
      <c r="I228" s="114"/>
      <c r="J228" s="115"/>
      <c r="K228" s="116"/>
      <c r="L228" s="118"/>
      <c r="M228" s="114"/>
      <c r="N228" s="115"/>
      <c r="O228" s="116"/>
      <c r="P228" s="117"/>
      <c r="Q228" s="114"/>
      <c r="R228" s="115"/>
      <c r="S228" s="116"/>
      <c r="T228" s="118"/>
      <c r="U228" s="115"/>
      <c r="V228" s="115"/>
      <c r="W228" s="115"/>
      <c r="X228" s="119"/>
      <c r="Y228"/>
      <c r="Z228"/>
      <c r="AA228"/>
      <c r="AB228"/>
    </row>
    <row r="229" spans="1:240" x14ac:dyDescent="0.2">
      <c r="A229" s="274"/>
      <c r="B229" s="280"/>
      <c r="C229" s="106" t="s">
        <v>377</v>
      </c>
      <c r="D229" s="107" t="s">
        <v>378</v>
      </c>
      <c r="E229" s="120"/>
      <c r="F229" s="115"/>
      <c r="G229" s="114"/>
      <c r="H229" s="117"/>
      <c r="I229" s="114"/>
      <c r="J229" s="115"/>
      <c r="K229" s="116"/>
      <c r="L229" s="118"/>
      <c r="M229" s="114"/>
      <c r="N229" s="115"/>
      <c r="O229" s="116"/>
      <c r="P229" s="117"/>
      <c r="Q229" s="114"/>
      <c r="R229" s="115"/>
      <c r="S229" s="116"/>
      <c r="T229" s="118"/>
      <c r="U229" s="115"/>
      <c r="V229" s="115"/>
      <c r="W229" s="115"/>
      <c r="X229" s="119"/>
      <c r="Y229"/>
      <c r="Z229"/>
      <c r="AA229"/>
      <c r="AB229"/>
    </row>
    <row r="230" spans="1:240" x14ac:dyDescent="0.2">
      <c r="A230" s="274"/>
      <c r="B230" s="280"/>
      <c r="C230" s="106" t="s">
        <v>379</v>
      </c>
      <c r="D230" s="107" t="s">
        <v>256</v>
      </c>
      <c r="E230" s="120"/>
      <c r="F230" s="115"/>
      <c r="G230" s="114"/>
      <c r="H230" s="117"/>
      <c r="I230" s="114"/>
      <c r="J230" s="115"/>
      <c r="K230" s="116"/>
      <c r="L230" s="118"/>
      <c r="M230" s="114"/>
      <c r="N230" s="115"/>
      <c r="O230" s="116"/>
      <c r="P230" s="117"/>
      <c r="Q230" s="114"/>
      <c r="R230" s="115"/>
      <c r="S230" s="116"/>
      <c r="T230" s="118"/>
      <c r="U230" s="115"/>
      <c r="V230" s="115"/>
      <c r="W230" s="115"/>
      <c r="X230" s="119"/>
      <c r="Y230"/>
      <c r="Z230"/>
      <c r="AA230"/>
      <c r="AB230"/>
    </row>
    <row r="231" spans="1:240" x14ac:dyDescent="0.2">
      <c r="A231" s="274"/>
      <c r="B231" s="280" t="s">
        <v>380</v>
      </c>
      <c r="C231" s="280" t="s">
        <v>381</v>
      </c>
      <c r="D231" s="107" t="s">
        <v>382</v>
      </c>
      <c r="E231" s="120"/>
      <c r="F231" s="115"/>
      <c r="G231" s="114"/>
      <c r="H231" s="117"/>
      <c r="I231" s="114"/>
      <c r="J231" s="115"/>
      <c r="K231" s="116"/>
      <c r="L231" s="118"/>
      <c r="M231" s="114"/>
      <c r="N231" s="115"/>
      <c r="O231" s="116"/>
      <c r="P231" s="117"/>
      <c r="Q231" s="114"/>
      <c r="R231" s="115"/>
      <c r="S231" s="116"/>
      <c r="T231" s="118"/>
      <c r="U231" s="115"/>
      <c r="V231" s="115">
        <v>3</v>
      </c>
      <c r="W231" s="115"/>
      <c r="X231" s="119"/>
      <c r="Y231"/>
      <c r="Z231"/>
      <c r="AA231"/>
      <c r="AB231"/>
    </row>
    <row r="232" spans="1:240" x14ac:dyDescent="0.2">
      <c r="A232" s="274"/>
      <c r="B232" s="280"/>
      <c r="C232" s="280"/>
      <c r="D232" s="107" t="s">
        <v>136</v>
      </c>
      <c r="E232" s="120">
        <v>20</v>
      </c>
      <c r="F232" s="115">
        <v>6</v>
      </c>
      <c r="G232" s="114">
        <f>E232-F232</f>
        <v>14</v>
      </c>
      <c r="H232" s="117">
        <f>F232/E232</f>
        <v>0.3</v>
      </c>
      <c r="I232" s="114">
        <v>60</v>
      </c>
      <c r="J232" s="115">
        <v>4</v>
      </c>
      <c r="K232" s="116">
        <f>I232-J232</f>
        <v>56</v>
      </c>
      <c r="L232" s="118">
        <f>J232/I232</f>
        <v>6.6666666666666666E-2</v>
      </c>
      <c r="M232" s="114"/>
      <c r="N232" s="115"/>
      <c r="O232" s="116"/>
      <c r="P232" s="117"/>
      <c r="Q232" s="114"/>
      <c r="R232" s="115"/>
      <c r="S232" s="116"/>
      <c r="T232" s="118"/>
      <c r="U232" s="115"/>
      <c r="V232" s="115"/>
      <c r="W232" s="115"/>
      <c r="X232" s="119"/>
      <c r="Y232"/>
      <c r="Z232"/>
      <c r="AA232"/>
      <c r="AB232"/>
    </row>
    <row r="233" spans="1:240" x14ac:dyDescent="0.2">
      <c r="A233" s="274"/>
      <c r="B233" s="280"/>
      <c r="C233" s="280"/>
      <c r="D233" s="107" t="s">
        <v>71</v>
      </c>
      <c r="E233" s="120">
        <v>4</v>
      </c>
      <c r="F233" s="115">
        <v>1</v>
      </c>
      <c r="G233" s="114">
        <f>E233-F233</f>
        <v>3</v>
      </c>
      <c r="H233" s="117">
        <f>F233/E233</f>
        <v>0.25</v>
      </c>
      <c r="I233" s="114">
        <v>14</v>
      </c>
      <c r="J233" s="115">
        <v>1</v>
      </c>
      <c r="K233" s="116">
        <f>I233-J233</f>
        <v>13</v>
      </c>
      <c r="L233" s="118">
        <f>J233/I233</f>
        <v>7.1428571428571425E-2</v>
      </c>
      <c r="M233" s="114"/>
      <c r="N233" s="115"/>
      <c r="O233" s="116"/>
      <c r="P233" s="117"/>
      <c r="Q233" s="114"/>
      <c r="R233" s="115"/>
      <c r="S233" s="116"/>
      <c r="T233" s="118"/>
      <c r="U233" s="115"/>
      <c r="V233" s="115"/>
      <c r="W233" s="115"/>
      <c r="X233" s="119"/>
      <c r="Y233"/>
      <c r="Z233"/>
      <c r="AA233"/>
      <c r="AB233"/>
    </row>
    <row r="234" spans="1:240" x14ac:dyDescent="0.2">
      <c r="A234" s="274"/>
      <c r="B234" s="280"/>
      <c r="C234" s="280"/>
      <c r="D234" s="107" t="s">
        <v>383</v>
      </c>
      <c r="E234" s="120">
        <v>2</v>
      </c>
      <c r="F234" s="115">
        <v>0</v>
      </c>
      <c r="G234" s="114">
        <f>E234-F234</f>
        <v>2</v>
      </c>
      <c r="H234" s="117">
        <f>F234/E234</f>
        <v>0</v>
      </c>
      <c r="I234" s="114">
        <v>4</v>
      </c>
      <c r="J234" s="115">
        <v>3</v>
      </c>
      <c r="K234" s="116">
        <f>I234-J234</f>
        <v>1</v>
      </c>
      <c r="L234" s="118">
        <f>J234/I234</f>
        <v>0.75</v>
      </c>
      <c r="M234" s="114"/>
      <c r="N234" s="115"/>
      <c r="O234" s="116"/>
      <c r="P234" s="117"/>
      <c r="Q234" s="114"/>
      <c r="R234" s="115"/>
      <c r="S234" s="116"/>
      <c r="T234" s="118"/>
      <c r="U234" s="115"/>
      <c r="V234" s="115"/>
      <c r="W234" s="115"/>
      <c r="X234" s="119"/>
      <c r="Y234"/>
      <c r="Z234"/>
      <c r="AA234"/>
      <c r="AB234"/>
    </row>
    <row r="235" spans="1:240" x14ac:dyDescent="0.2">
      <c r="A235" s="274"/>
      <c r="B235" s="280"/>
      <c r="C235" s="106" t="s">
        <v>384</v>
      </c>
      <c r="D235" s="107" t="s">
        <v>385</v>
      </c>
      <c r="E235" s="120"/>
      <c r="F235" s="115"/>
      <c r="G235" s="114"/>
      <c r="H235" s="117"/>
      <c r="I235" s="114"/>
      <c r="J235" s="115"/>
      <c r="K235" s="116"/>
      <c r="L235" s="118"/>
      <c r="M235" s="114"/>
      <c r="N235" s="115"/>
      <c r="O235" s="116"/>
      <c r="P235" s="117"/>
      <c r="Q235" s="114"/>
      <c r="R235" s="115"/>
      <c r="S235" s="116"/>
      <c r="T235" s="118"/>
      <c r="U235" s="115"/>
      <c r="V235" s="115"/>
      <c r="W235" s="115"/>
      <c r="X235" s="119"/>
      <c r="Y235"/>
      <c r="Z235"/>
      <c r="AA235"/>
      <c r="AB235"/>
    </row>
    <row r="236" spans="1:240" x14ac:dyDescent="0.2">
      <c r="A236" s="274"/>
      <c r="B236" s="280"/>
      <c r="C236" s="106" t="s">
        <v>386</v>
      </c>
      <c r="D236" s="107" t="s">
        <v>47</v>
      </c>
      <c r="E236" s="120"/>
      <c r="F236" s="115"/>
      <c r="G236" s="114"/>
      <c r="H236" s="117"/>
      <c r="I236" s="114"/>
      <c r="J236" s="115"/>
      <c r="K236" s="116"/>
      <c r="L236" s="118"/>
      <c r="M236" s="114"/>
      <c r="N236" s="115"/>
      <c r="O236" s="116"/>
      <c r="P236" s="117"/>
      <c r="Q236" s="114"/>
      <c r="R236" s="115"/>
      <c r="S236" s="116"/>
      <c r="T236" s="118"/>
      <c r="U236" s="115"/>
      <c r="V236" s="115"/>
      <c r="W236" s="115"/>
      <c r="X236" s="119"/>
      <c r="Y236"/>
      <c r="Z236"/>
      <c r="AA236"/>
      <c r="AB236"/>
    </row>
    <row r="237" spans="1:240" x14ac:dyDescent="0.2">
      <c r="A237" s="274"/>
      <c r="B237" s="280"/>
      <c r="C237" s="106" t="s">
        <v>387</v>
      </c>
      <c r="D237" s="107" t="s">
        <v>47</v>
      </c>
      <c r="E237" s="120"/>
      <c r="F237" s="115"/>
      <c r="G237" s="114"/>
      <c r="H237" s="117"/>
      <c r="I237" s="114"/>
      <c r="J237" s="115"/>
      <c r="K237" s="116"/>
      <c r="L237" s="118"/>
      <c r="M237" s="114"/>
      <c r="N237" s="115"/>
      <c r="O237" s="116"/>
      <c r="P237" s="117"/>
      <c r="Q237" s="114"/>
      <c r="R237" s="115"/>
      <c r="S237" s="116"/>
      <c r="T237" s="118"/>
      <c r="U237" s="115"/>
      <c r="V237" s="115">
        <v>2</v>
      </c>
      <c r="W237" s="115"/>
      <c r="X237" s="119"/>
      <c r="Y237"/>
      <c r="Z237"/>
      <c r="AA237"/>
      <c r="AB237"/>
    </row>
    <row r="238" spans="1:240" x14ac:dyDescent="0.2">
      <c r="A238" s="274"/>
      <c r="B238" s="280"/>
      <c r="C238" s="106" t="s">
        <v>388</v>
      </c>
      <c r="D238" s="107" t="s">
        <v>256</v>
      </c>
      <c r="E238" s="120"/>
      <c r="F238" s="115"/>
      <c r="G238" s="114"/>
      <c r="H238" s="117"/>
      <c r="I238" s="114"/>
      <c r="J238" s="115"/>
      <c r="K238" s="116"/>
      <c r="L238" s="118"/>
      <c r="M238" s="114"/>
      <c r="N238" s="115"/>
      <c r="O238" s="116"/>
      <c r="P238" s="117"/>
      <c r="Q238" s="114"/>
      <c r="R238" s="115"/>
      <c r="S238" s="116"/>
      <c r="T238" s="118"/>
      <c r="U238" s="115"/>
      <c r="V238" s="115"/>
      <c r="W238" s="115"/>
      <c r="X238" s="119"/>
      <c r="Y238"/>
      <c r="Z238"/>
      <c r="AA238"/>
      <c r="AB238"/>
    </row>
    <row r="239" spans="1:240" x14ac:dyDescent="0.2">
      <c r="A239" s="274"/>
      <c r="B239" s="280"/>
      <c r="C239" s="106" t="s">
        <v>389</v>
      </c>
      <c r="D239" s="107" t="s">
        <v>47</v>
      </c>
      <c r="E239" s="120"/>
      <c r="F239" s="115"/>
      <c r="G239" s="114"/>
      <c r="H239" s="117"/>
      <c r="I239" s="114"/>
      <c r="J239" s="115"/>
      <c r="K239" s="116"/>
      <c r="L239" s="118"/>
      <c r="M239" s="114"/>
      <c r="N239" s="115"/>
      <c r="O239" s="116"/>
      <c r="P239" s="117"/>
      <c r="Q239" s="114"/>
      <c r="R239" s="115"/>
      <c r="S239" s="116"/>
      <c r="T239" s="118"/>
      <c r="U239" s="115"/>
      <c r="V239" s="115"/>
      <c r="W239" s="115"/>
      <c r="X239" s="119"/>
      <c r="Y239"/>
      <c r="Z239"/>
      <c r="AA239"/>
      <c r="AB239"/>
    </row>
    <row r="240" spans="1:240" ht="14.65" customHeight="1" x14ac:dyDescent="0.2">
      <c r="A240" s="1" t="s">
        <v>390</v>
      </c>
      <c r="B240" s="1"/>
      <c r="C240" s="1"/>
      <c r="D240" s="1"/>
      <c r="E240" s="58">
        <f>SUM(E180:E239)</f>
        <v>206</v>
      </c>
      <c r="F240" s="59">
        <f>SUM(F180:F239)</f>
        <v>123</v>
      </c>
      <c r="G240" s="59">
        <f>E240-F240</f>
        <v>83</v>
      </c>
      <c r="H240" s="24">
        <f>F240/E240</f>
        <v>0.59708737864077666</v>
      </c>
      <c r="I240" s="59">
        <f>SUM(I180:I239)</f>
        <v>263</v>
      </c>
      <c r="J240" s="59">
        <f>SUM(J180:J239)</f>
        <v>141</v>
      </c>
      <c r="K240" s="59">
        <f>I240-J240</f>
        <v>122</v>
      </c>
      <c r="L240" s="60">
        <f>J240/I240</f>
        <v>0.53612167300380231</v>
      </c>
      <c r="M240" s="59">
        <f>SUM(M180:M239)</f>
        <v>15</v>
      </c>
      <c r="N240" s="59">
        <f>SUM(N180:N239)</f>
        <v>4</v>
      </c>
      <c r="O240" s="59">
        <f>M240-N240</f>
        <v>11</v>
      </c>
      <c r="P240" s="24">
        <f>N240/M240</f>
        <v>0.26666666666666666</v>
      </c>
      <c r="Q240" s="59">
        <f>SUM(Q180:Q239)</f>
        <v>14</v>
      </c>
      <c r="R240" s="59">
        <f>SUM(R180:R239)</f>
        <v>1</v>
      </c>
      <c r="S240" s="59">
        <f>Q240-R240</f>
        <v>13</v>
      </c>
      <c r="T240" s="60">
        <f>R240/Q240</f>
        <v>7.1428571428571425E-2</v>
      </c>
      <c r="U240" s="59">
        <f>SUM(U180:U239)</f>
        <v>7</v>
      </c>
      <c r="V240" s="59">
        <f>SUM(V180:V239)</f>
        <v>212</v>
      </c>
      <c r="W240" s="59">
        <f>SUM(W180:W239)</f>
        <v>1</v>
      </c>
      <c r="X240" s="62">
        <f>SUM(X180:X239)</f>
        <v>1</v>
      </c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</row>
    <row r="241" spans="1:240" ht="14.65" customHeight="1" x14ac:dyDescent="0.2">
      <c r="A241" s="1" t="s">
        <v>391</v>
      </c>
      <c r="B241" s="1">
        <f>B81+B135+B179+B240</f>
        <v>0</v>
      </c>
      <c r="C241" s="1" t="e">
        <f>C72+C126+C171+C240</f>
        <v>#VALUE!</v>
      </c>
      <c r="D241" s="1" t="e">
        <f>D72+D126+D171+D240</f>
        <v>#VALUE!</v>
      </c>
      <c r="E241" s="121">
        <f>E81+E135+E179+E240</f>
        <v>1095</v>
      </c>
      <c r="F241" s="122">
        <f>F81+F135+F179+F240</f>
        <v>787</v>
      </c>
      <c r="G241" s="122">
        <f>G81+G135+G179+G240</f>
        <v>308</v>
      </c>
      <c r="H241" s="123">
        <f>F241/E241</f>
        <v>0.71872146118721458</v>
      </c>
      <c r="I241" s="122">
        <f>I81+I135+I179+I240</f>
        <v>1558</v>
      </c>
      <c r="J241" s="122">
        <f>J81+J135+J179+J240</f>
        <v>772</v>
      </c>
      <c r="K241" s="122">
        <f>K81+K135+K179+K240</f>
        <v>786</v>
      </c>
      <c r="L241" s="124">
        <f>J241/I241</f>
        <v>0.49550706033376124</v>
      </c>
      <c r="M241" s="122">
        <f>M81+M135+M179+M240</f>
        <v>49</v>
      </c>
      <c r="N241" s="122">
        <f>N81+N135+N179+N240</f>
        <v>13</v>
      </c>
      <c r="O241" s="122">
        <f>O81+O135+O179+O240</f>
        <v>36</v>
      </c>
      <c r="P241" s="123">
        <f>N241/M241</f>
        <v>0.26530612244897961</v>
      </c>
      <c r="Q241" s="122">
        <f>Q81+Q135+Q179+Q240</f>
        <v>69</v>
      </c>
      <c r="R241" s="122">
        <f>R81+R135+R179+R240</f>
        <v>7</v>
      </c>
      <c r="S241" s="122">
        <f>S81+S135+S179+S240</f>
        <v>62</v>
      </c>
      <c r="T241" s="124">
        <f>R241/Q241</f>
        <v>0.10144927536231885</v>
      </c>
      <c r="U241" s="121">
        <f>U81+U135+U179+U240</f>
        <v>52</v>
      </c>
      <c r="V241" s="122">
        <f>V81+V135+V179+V240</f>
        <v>363</v>
      </c>
      <c r="W241" s="122">
        <f>W81+W135+W179+W240</f>
        <v>4</v>
      </c>
      <c r="X241" s="125">
        <f>X81+X135+X179+X240</f>
        <v>8</v>
      </c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</row>
    <row r="242" spans="1:240" ht="14.65" customHeight="1" x14ac:dyDescent="0.2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15"/>
      <c r="P242" s="126"/>
      <c r="Q242" s="15"/>
      <c r="R242" s="15"/>
      <c r="S242" s="15"/>
      <c r="T242" s="127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</row>
    <row r="243" spans="1:240" x14ac:dyDescent="0.2">
      <c r="A243" s="16"/>
      <c r="C243" s="16"/>
      <c r="E243" s="15"/>
      <c r="F243" s="15"/>
      <c r="G243" s="15"/>
      <c r="H243" s="126"/>
      <c r="I243" s="15"/>
      <c r="J243" s="15"/>
      <c r="K243" s="15"/>
      <c r="L243" s="15"/>
      <c r="M243" s="15"/>
      <c r="N243" s="15"/>
      <c r="O243" s="15"/>
      <c r="P243" s="126"/>
      <c r="Q243" s="15"/>
      <c r="R243" s="15"/>
      <c r="S243" s="15"/>
      <c r="T243" s="127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</row>
    <row r="244" spans="1:240" ht="21.75" customHeight="1" x14ac:dyDescent="0.2">
      <c r="A244" s="282" t="s">
        <v>0</v>
      </c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</row>
    <row r="245" spans="1:240" ht="19.350000000000001" customHeight="1" x14ac:dyDescent="0.2">
      <c r="A245" s="283" t="s">
        <v>1</v>
      </c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</row>
    <row r="246" spans="1:240" ht="19.350000000000001" customHeight="1" x14ac:dyDescent="0.2">
      <c r="A246" s="283" t="s">
        <v>392</v>
      </c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</row>
    <row r="247" spans="1:240" ht="20.25" x14ac:dyDescent="0.2">
      <c r="A247" s="284" t="s">
        <v>490</v>
      </c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</row>
    <row r="248" spans="1:240" ht="18.2" customHeight="1" x14ac:dyDescent="0.2">
      <c r="A248" s="285" t="s">
        <v>394</v>
      </c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</row>
    <row r="249" spans="1:240" ht="30" customHeight="1" x14ac:dyDescent="0.2">
      <c r="A249" s="286" t="s">
        <v>395</v>
      </c>
      <c r="B249" s="286" t="s">
        <v>5</v>
      </c>
      <c r="C249" s="286" t="s">
        <v>6</v>
      </c>
      <c r="D249" s="286" t="s">
        <v>7</v>
      </c>
      <c r="E249" s="287" t="s">
        <v>8</v>
      </c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5" t="s">
        <v>396</v>
      </c>
      <c r="V249" s="5"/>
      <c r="W249" s="5"/>
      <c r="X249" s="5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</row>
    <row r="250" spans="1:240" ht="14.65" customHeight="1" x14ac:dyDescent="0.2">
      <c r="A250" s="286"/>
      <c r="B250" s="286"/>
      <c r="C250" s="286"/>
      <c r="D250" s="286"/>
      <c r="E250" s="287" t="s">
        <v>10</v>
      </c>
      <c r="F250" s="287"/>
      <c r="G250" s="287"/>
      <c r="H250" s="287"/>
      <c r="I250" s="287"/>
      <c r="J250" s="287"/>
      <c r="K250" s="287"/>
      <c r="L250" s="287"/>
      <c r="M250" s="287" t="s">
        <v>11</v>
      </c>
      <c r="N250" s="287"/>
      <c r="O250" s="287"/>
      <c r="P250" s="287"/>
      <c r="Q250" s="287"/>
      <c r="R250" s="287"/>
      <c r="S250" s="287"/>
      <c r="T250" s="287"/>
      <c r="U250" s="288" t="s">
        <v>10</v>
      </c>
      <c r="V250" s="288"/>
      <c r="W250" s="5" t="s">
        <v>12</v>
      </c>
      <c r="X250" s="5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</row>
    <row r="251" spans="1:240" ht="14.65" customHeight="1" x14ac:dyDescent="0.2">
      <c r="A251" s="286"/>
      <c r="B251" s="286"/>
      <c r="C251" s="286"/>
      <c r="D251" s="286"/>
      <c r="E251" s="287" t="s">
        <v>13</v>
      </c>
      <c r="F251" s="287"/>
      <c r="G251" s="287"/>
      <c r="H251" s="287"/>
      <c r="I251" s="287" t="s">
        <v>14</v>
      </c>
      <c r="J251" s="287"/>
      <c r="K251" s="287"/>
      <c r="L251" s="287"/>
      <c r="M251" s="287" t="s">
        <v>13</v>
      </c>
      <c r="N251" s="287"/>
      <c r="O251" s="287"/>
      <c r="P251" s="287"/>
      <c r="Q251" s="287" t="s">
        <v>14</v>
      </c>
      <c r="R251" s="287"/>
      <c r="S251" s="287"/>
      <c r="T251" s="287"/>
      <c r="U251" s="288"/>
      <c r="V251" s="288"/>
      <c r="W251" s="5"/>
      <c r="X251" s="5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</row>
    <row r="252" spans="1:240" ht="22.5" x14ac:dyDescent="0.2">
      <c r="A252" s="286"/>
      <c r="B252" s="286"/>
      <c r="C252" s="286"/>
      <c r="D252" s="286"/>
      <c r="E252" s="128" t="s">
        <v>15</v>
      </c>
      <c r="F252" s="128" t="s">
        <v>16</v>
      </c>
      <c r="G252" s="128" t="s">
        <v>17</v>
      </c>
      <c r="H252" s="129" t="s">
        <v>18</v>
      </c>
      <c r="I252" s="128" t="s">
        <v>15</v>
      </c>
      <c r="J252" s="128" t="s">
        <v>16</v>
      </c>
      <c r="K252" s="128" t="s">
        <v>17</v>
      </c>
      <c r="L252" s="128" t="s">
        <v>18</v>
      </c>
      <c r="M252" s="128" t="s">
        <v>15</v>
      </c>
      <c r="N252" s="128" t="s">
        <v>16</v>
      </c>
      <c r="O252" s="128" t="s">
        <v>17</v>
      </c>
      <c r="P252" s="129" t="s">
        <v>18</v>
      </c>
      <c r="Q252" s="128" t="s">
        <v>15</v>
      </c>
      <c r="R252" s="128" t="s">
        <v>16</v>
      </c>
      <c r="S252" s="128" t="s">
        <v>17</v>
      </c>
      <c r="T252" s="128" t="s">
        <v>18</v>
      </c>
      <c r="U252" s="128" t="s">
        <v>13</v>
      </c>
      <c r="V252" s="128" t="s">
        <v>19</v>
      </c>
      <c r="W252" s="128" t="s">
        <v>13</v>
      </c>
      <c r="X252" s="21" t="s">
        <v>19</v>
      </c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</row>
    <row r="253" spans="1:240" ht="15.75" x14ac:dyDescent="0.2">
      <c r="A253" s="289" t="s">
        <v>397</v>
      </c>
      <c r="B253" s="289"/>
      <c r="C253" s="289"/>
      <c r="D253" s="289"/>
      <c r="E253" s="130">
        <f>E81</f>
        <v>595</v>
      </c>
      <c r="F253" s="131">
        <f>F81</f>
        <v>484</v>
      </c>
      <c r="G253" s="130">
        <f>G81</f>
        <v>111</v>
      </c>
      <c r="H253" s="132">
        <f>F253/E253</f>
        <v>0.8134453781512605</v>
      </c>
      <c r="I253" s="130">
        <f t="shared" ref="I253:O253" si="0">(I81)</f>
        <v>837</v>
      </c>
      <c r="J253" s="131">
        <f t="shared" si="0"/>
        <v>448</v>
      </c>
      <c r="K253" s="130">
        <f t="shared" si="0"/>
        <v>389</v>
      </c>
      <c r="L253" s="132">
        <f t="shared" si="0"/>
        <v>0.53524492234169652</v>
      </c>
      <c r="M253" s="130">
        <f t="shared" si="0"/>
        <v>21</v>
      </c>
      <c r="N253" s="131">
        <f t="shared" si="0"/>
        <v>7</v>
      </c>
      <c r="O253" s="130">
        <f t="shared" si="0"/>
        <v>14</v>
      </c>
      <c r="P253" s="132">
        <f t="shared" ref="P253:X253" si="1">P81</f>
        <v>0.33333333333333331</v>
      </c>
      <c r="Q253" s="130">
        <f t="shared" si="1"/>
        <v>32</v>
      </c>
      <c r="R253" s="131">
        <f t="shared" si="1"/>
        <v>5</v>
      </c>
      <c r="S253" s="130">
        <f t="shared" si="1"/>
        <v>27</v>
      </c>
      <c r="T253" s="132">
        <f t="shared" si="1"/>
        <v>0.15625</v>
      </c>
      <c r="U253" s="133">
        <f t="shared" si="1"/>
        <v>20</v>
      </c>
      <c r="V253" s="133">
        <f t="shared" si="1"/>
        <v>62</v>
      </c>
      <c r="W253" s="133">
        <f t="shared" si="1"/>
        <v>0</v>
      </c>
      <c r="X253" s="134">
        <f t="shared" si="1"/>
        <v>5</v>
      </c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</row>
    <row r="254" spans="1:240" ht="15.75" x14ac:dyDescent="0.2">
      <c r="A254" s="290" t="s">
        <v>398</v>
      </c>
      <c r="B254" s="290"/>
      <c r="C254" s="290"/>
      <c r="D254" s="290"/>
      <c r="E254" s="135">
        <f>E135</f>
        <v>156</v>
      </c>
      <c r="F254" s="136">
        <f>F135</f>
        <v>96</v>
      </c>
      <c r="G254" s="135">
        <f>G135</f>
        <v>60</v>
      </c>
      <c r="H254" s="137">
        <f>F254/E254</f>
        <v>0.61538461538461542</v>
      </c>
      <c r="I254" s="135">
        <f>I135</f>
        <v>184</v>
      </c>
      <c r="J254" s="136">
        <f>J135</f>
        <v>96</v>
      </c>
      <c r="K254" s="135">
        <f>K135</f>
        <v>88</v>
      </c>
      <c r="L254" s="137">
        <f>L135</f>
        <v>0.52173913043478259</v>
      </c>
      <c r="M254" s="135">
        <f>(M135)</f>
        <v>2</v>
      </c>
      <c r="N254" s="136">
        <f>(N135)</f>
        <v>1</v>
      </c>
      <c r="O254" s="135">
        <f>(O135)</f>
        <v>1</v>
      </c>
      <c r="P254" s="137">
        <f>(P135)</f>
        <v>0.5</v>
      </c>
      <c r="Q254" s="135">
        <f t="shared" ref="Q254:X254" si="2">Q135</f>
        <v>3</v>
      </c>
      <c r="R254" s="136">
        <f t="shared" si="2"/>
        <v>0</v>
      </c>
      <c r="S254" s="135">
        <f t="shared" si="2"/>
        <v>3</v>
      </c>
      <c r="T254" s="137">
        <f t="shared" si="2"/>
        <v>0</v>
      </c>
      <c r="U254" s="136">
        <f t="shared" si="2"/>
        <v>19</v>
      </c>
      <c r="V254" s="136">
        <f t="shared" si="2"/>
        <v>46</v>
      </c>
      <c r="W254" s="136">
        <f t="shared" si="2"/>
        <v>1</v>
      </c>
      <c r="X254" s="138">
        <f t="shared" si="2"/>
        <v>2</v>
      </c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</row>
    <row r="255" spans="1:240" ht="15.75" x14ac:dyDescent="0.2">
      <c r="A255" s="291" t="s">
        <v>399</v>
      </c>
      <c r="B255" s="291"/>
      <c r="C255" s="291"/>
      <c r="D255" s="291"/>
      <c r="E255" s="139">
        <f t="shared" ref="E255:X255" si="3">E179</f>
        <v>138</v>
      </c>
      <c r="F255" s="140">
        <f t="shared" si="3"/>
        <v>84</v>
      </c>
      <c r="G255" s="139">
        <f t="shared" si="3"/>
        <v>54</v>
      </c>
      <c r="H255" s="141">
        <f t="shared" si="3"/>
        <v>0.60869565217391308</v>
      </c>
      <c r="I255" s="139">
        <f t="shared" si="3"/>
        <v>274</v>
      </c>
      <c r="J255" s="140">
        <f t="shared" si="3"/>
        <v>87</v>
      </c>
      <c r="K255" s="139">
        <f t="shared" si="3"/>
        <v>187</v>
      </c>
      <c r="L255" s="141">
        <f t="shared" si="3"/>
        <v>0.31751824817518248</v>
      </c>
      <c r="M255" s="139">
        <f t="shared" si="3"/>
        <v>11</v>
      </c>
      <c r="N255" s="140">
        <f t="shared" si="3"/>
        <v>1</v>
      </c>
      <c r="O255" s="139">
        <f t="shared" si="3"/>
        <v>10</v>
      </c>
      <c r="P255" s="141">
        <f t="shared" si="3"/>
        <v>9.0909090909090912E-2</v>
      </c>
      <c r="Q255" s="139">
        <f t="shared" si="3"/>
        <v>20</v>
      </c>
      <c r="R255" s="140">
        <f t="shared" si="3"/>
        <v>1</v>
      </c>
      <c r="S255" s="139">
        <f t="shared" si="3"/>
        <v>19</v>
      </c>
      <c r="T255" s="141">
        <f t="shared" si="3"/>
        <v>0.05</v>
      </c>
      <c r="U255" s="142">
        <f t="shared" si="3"/>
        <v>6</v>
      </c>
      <c r="V255" s="142">
        <f t="shared" si="3"/>
        <v>43</v>
      </c>
      <c r="W255" s="142">
        <f t="shared" si="3"/>
        <v>2</v>
      </c>
      <c r="X255" s="143">
        <f t="shared" si="3"/>
        <v>0</v>
      </c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</row>
    <row r="256" spans="1:240" ht="15.75" x14ac:dyDescent="0.2">
      <c r="A256" s="292" t="s">
        <v>400</v>
      </c>
      <c r="B256" s="292"/>
      <c r="C256" s="292"/>
      <c r="D256" s="292"/>
      <c r="E256" s="144">
        <f t="shared" ref="E256:X256" si="4">E240</f>
        <v>206</v>
      </c>
      <c r="F256" s="145">
        <f t="shared" si="4"/>
        <v>123</v>
      </c>
      <c r="G256" s="144">
        <f t="shared" si="4"/>
        <v>83</v>
      </c>
      <c r="H256" s="146">
        <f t="shared" si="4"/>
        <v>0.59708737864077666</v>
      </c>
      <c r="I256" s="144">
        <f t="shared" si="4"/>
        <v>263</v>
      </c>
      <c r="J256" s="145">
        <f t="shared" si="4"/>
        <v>141</v>
      </c>
      <c r="K256" s="144">
        <f t="shared" si="4"/>
        <v>122</v>
      </c>
      <c r="L256" s="146">
        <f t="shared" si="4"/>
        <v>0.53612167300380231</v>
      </c>
      <c r="M256" s="144">
        <f t="shared" si="4"/>
        <v>15</v>
      </c>
      <c r="N256" s="145">
        <f t="shared" si="4"/>
        <v>4</v>
      </c>
      <c r="O256" s="144">
        <f t="shared" si="4"/>
        <v>11</v>
      </c>
      <c r="P256" s="146">
        <f t="shared" si="4"/>
        <v>0.26666666666666666</v>
      </c>
      <c r="Q256" s="144">
        <f t="shared" si="4"/>
        <v>14</v>
      </c>
      <c r="R256" s="145">
        <f t="shared" si="4"/>
        <v>1</v>
      </c>
      <c r="S256" s="144">
        <f t="shared" si="4"/>
        <v>13</v>
      </c>
      <c r="T256" s="146">
        <f t="shared" si="4"/>
        <v>7.1428571428571425E-2</v>
      </c>
      <c r="U256" s="145">
        <f t="shared" si="4"/>
        <v>7</v>
      </c>
      <c r="V256" s="145">
        <f t="shared" si="4"/>
        <v>212</v>
      </c>
      <c r="W256" s="145">
        <f t="shared" si="4"/>
        <v>1</v>
      </c>
      <c r="X256" s="147">
        <f t="shared" si="4"/>
        <v>1</v>
      </c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</row>
    <row r="257" spans="1:240" ht="15.75" x14ac:dyDescent="0.2">
      <c r="A257" s="293" t="s">
        <v>401</v>
      </c>
      <c r="B257" s="293"/>
      <c r="C257" s="293"/>
      <c r="D257" s="293"/>
      <c r="E257" s="148">
        <f t="shared" ref="E257:X257" si="5">E241</f>
        <v>1095</v>
      </c>
      <c r="F257" s="148">
        <f t="shared" si="5"/>
        <v>787</v>
      </c>
      <c r="G257" s="148">
        <f t="shared" si="5"/>
        <v>308</v>
      </c>
      <c r="H257" s="149">
        <f t="shared" si="5"/>
        <v>0.71872146118721458</v>
      </c>
      <c r="I257" s="148">
        <f t="shared" si="5"/>
        <v>1558</v>
      </c>
      <c r="J257" s="148">
        <f t="shared" si="5"/>
        <v>772</v>
      </c>
      <c r="K257" s="148">
        <f t="shared" si="5"/>
        <v>786</v>
      </c>
      <c r="L257" s="149">
        <f t="shared" si="5"/>
        <v>0.49550706033376124</v>
      </c>
      <c r="M257" s="148">
        <f t="shared" si="5"/>
        <v>49</v>
      </c>
      <c r="N257" s="148">
        <f t="shared" si="5"/>
        <v>13</v>
      </c>
      <c r="O257" s="148">
        <f t="shared" si="5"/>
        <v>36</v>
      </c>
      <c r="P257" s="149">
        <f t="shared" si="5"/>
        <v>0.26530612244897961</v>
      </c>
      <c r="Q257" s="148">
        <f t="shared" si="5"/>
        <v>69</v>
      </c>
      <c r="R257" s="148">
        <f t="shared" si="5"/>
        <v>7</v>
      </c>
      <c r="S257" s="148">
        <f t="shared" si="5"/>
        <v>62</v>
      </c>
      <c r="T257" s="149">
        <f t="shared" si="5"/>
        <v>0.10144927536231885</v>
      </c>
      <c r="U257" s="148">
        <f t="shared" si="5"/>
        <v>52</v>
      </c>
      <c r="V257" s="148">
        <f t="shared" si="5"/>
        <v>363</v>
      </c>
      <c r="W257" s="148">
        <f t="shared" si="5"/>
        <v>4</v>
      </c>
      <c r="X257" s="150">
        <f t="shared" si="5"/>
        <v>8</v>
      </c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</row>
    <row r="258" spans="1:240" x14ac:dyDescent="0.2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15"/>
      <c r="P258" s="126"/>
      <c r="Q258" s="15"/>
      <c r="R258" s="15"/>
      <c r="S258" s="15"/>
      <c r="T258" s="127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</row>
    <row r="259" spans="1:240" x14ac:dyDescent="0.2">
      <c r="A259" s="16"/>
      <c r="B259" s="16"/>
      <c r="C259" s="16"/>
      <c r="D259" s="16"/>
      <c r="H259" s="16"/>
      <c r="O259" s="15"/>
      <c r="P259" s="126"/>
      <c r="Q259" s="15"/>
      <c r="R259" s="15"/>
      <c r="S259" s="15"/>
      <c r="T259" s="127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</row>
    <row r="260" spans="1:240" ht="18.2" customHeight="1" x14ac:dyDescent="0.2">
      <c r="A260" s="285" t="s">
        <v>394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O260" s="15"/>
      <c r="P260" s="126"/>
      <c r="Q260" s="15"/>
      <c r="R260" s="15"/>
      <c r="S260" s="15"/>
      <c r="T260" s="127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</row>
    <row r="261" spans="1:240" ht="14.65" customHeight="1" x14ac:dyDescent="0.2">
      <c r="A261" s="286" t="s">
        <v>395</v>
      </c>
      <c r="B261" s="286" t="s">
        <v>5</v>
      </c>
      <c r="C261" s="286" t="s">
        <v>6</v>
      </c>
      <c r="D261" s="286" t="s">
        <v>7</v>
      </c>
      <c r="E261" s="294" t="s">
        <v>8</v>
      </c>
      <c r="F261" s="294"/>
      <c r="G261" s="294"/>
      <c r="H261" s="294"/>
      <c r="I261" s="294"/>
      <c r="J261" s="294"/>
      <c r="K261" s="294"/>
      <c r="L261" s="294"/>
      <c r="O261" s="15"/>
      <c r="P261" s="126"/>
      <c r="Q261" s="15"/>
      <c r="R261" s="15"/>
      <c r="S261" s="15"/>
      <c r="T261" s="127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</row>
    <row r="262" spans="1:240" x14ac:dyDescent="0.2">
      <c r="A262" s="286"/>
      <c r="B262" s="286"/>
      <c r="C262" s="286"/>
      <c r="D262" s="286"/>
      <c r="E262" s="294"/>
      <c r="F262" s="294"/>
      <c r="G262" s="294"/>
      <c r="H262" s="294"/>
      <c r="I262" s="294"/>
      <c r="J262" s="294"/>
      <c r="K262" s="294"/>
      <c r="L262" s="294"/>
      <c r="O262" s="15"/>
      <c r="P262" s="126"/>
      <c r="Q262" s="15"/>
      <c r="R262" s="15"/>
      <c r="S262" s="15"/>
      <c r="T262" s="127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</row>
    <row r="263" spans="1:240" ht="14.65" customHeight="1" x14ac:dyDescent="0.2">
      <c r="A263" s="286"/>
      <c r="B263" s="286"/>
      <c r="C263" s="286"/>
      <c r="D263" s="286"/>
      <c r="E263" s="287" t="s">
        <v>13</v>
      </c>
      <c r="F263" s="287"/>
      <c r="G263" s="287"/>
      <c r="H263" s="287"/>
      <c r="I263" s="294" t="s">
        <v>14</v>
      </c>
      <c r="J263" s="294"/>
      <c r="K263" s="294"/>
      <c r="L263" s="294"/>
      <c r="O263" s="15"/>
      <c r="P263" s="126"/>
      <c r="Q263" s="15"/>
      <c r="R263" s="15"/>
      <c r="S263" s="15"/>
      <c r="T263" s="127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</row>
    <row r="264" spans="1:240" ht="22.5" x14ac:dyDescent="0.2">
      <c r="A264" s="286"/>
      <c r="B264" s="286"/>
      <c r="C264" s="286"/>
      <c r="D264" s="286"/>
      <c r="E264" s="128" t="s">
        <v>15</v>
      </c>
      <c r="F264" s="128" t="s">
        <v>16</v>
      </c>
      <c r="G264" s="128" t="s">
        <v>17</v>
      </c>
      <c r="H264" s="129" t="s">
        <v>18</v>
      </c>
      <c r="I264" s="128" t="s">
        <v>15</v>
      </c>
      <c r="J264" s="128" t="s">
        <v>16</v>
      </c>
      <c r="K264" s="128" t="s">
        <v>17</v>
      </c>
      <c r="L264" s="21" t="s">
        <v>18</v>
      </c>
      <c r="O264" s="15"/>
      <c r="P264" s="126"/>
      <c r="Q264" s="15"/>
      <c r="R264" s="15"/>
      <c r="S264" s="15"/>
      <c r="T264" s="127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</row>
    <row r="265" spans="1:240" ht="15.75" x14ac:dyDescent="0.2">
      <c r="A265" s="289" t="s">
        <v>397</v>
      </c>
      <c r="B265" s="289"/>
      <c r="C265" s="289"/>
      <c r="D265" s="289"/>
      <c r="E265" s="130">
        <f t="shared" ref="E265:G269" si="6">E253+M253</f>
        <v>616</v>
      </c>
      <c r="F265" s="131">
        <f t="shared" si="6"/>
        <v>491</v>
      </c>
      <c r="G265" s="130">
        <f t="shared" si="6"/>
        <v>125</v>
      </c>
      <c r="H265" s="132">
        <f>F265/E265</f>
        <v>0.79707792207792205</v>
      </c>
      <c r="I265" s="130">
        <f t="shared" ref="I265:K269" si="7">I253+Q253</f>
        <v>869</v>
      </c>
      <c r="J265" s="131">
        <f t="shared" si="7"/>
        <v>453</v>
      </c>
      <c r="K265" s="130">
        <f t="shared" si="7"/>
        <v>416</v>
      </c>
      <c r="L265" s="151">
        <f>J265/I265</f>
        <v>0.52128883774453394</v>
      </c>
      <c r="O265" s="15"/>
      <c r="P265" s="126"/>
      <c r="Q265" s="15"/>
      <c r="R265" s="15"/>
      <c r="S265" s="15"/>
      <c r="T265" s="127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</row>
    <row r="266" spans="1:240" ht="15.75" x14ac:dyDescent="0.2">
      <c r="A266" s="295" t="s">
        <v>398</v>
      </c>
      <c r="B266" s="295"/>
      <c r="C266" s="295"/>
      <c r="D266" s="295"/>
      <c r="E266" s="152">
        <f t="shared" si="6"/>
        <v>158</v>
      </c>
      <c r="F266" s="153">
        <f t="shared" si="6"/>
        <v>97</v>
      </c>
      <c r="G266" s="152">
        <f t="shared" si="6"/>
        <v>61</v>
      </c>
      <c r="H266" s="154">
        <f>F266/E266</f>
        <v>0.61392405063291144</v>
      </c>
      <c r="I266" s="152">
        <f t="shared" si="7"/>
        <v>187</v>
      </c>
      <c r="J266" s="153">
        <f t="shared" si="7"/>
        <v>96</v>
      </c>
      <c r="K266" s="152">
        <f t="shared" si="7"/>
        <v>91</v>
      </c>
      <c r="L266" s="155">
        <f>J266/I266</f>
        <v>0.5133689839572193</v>
      </c>
      <c r="O266" s="15"/>
      <c r="P266" s="126"/>
      <c r="Q266" s="15"/>
      <c r="R266" s="15"/>
      <c r="S266" s="15"/>
      <c r="T266" s="127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</row>
    <row r="267" spans="1:240" ht="15.75" x14ac:dyDescent="0.2">
      <c r="A267" s="291" t="s">
        <v>399</v>
      </c>
      <c r="B267" s="291"/>
      <c r="C267" s="291"/>
      <c r="D267" s="291"/>
      <c r="E267" s="139">
        <f t="shared" si="6"/>
        <v>149</v>
      </c>
      <c r="F267" s="140">
        <f t="shared" si="6"/>
        <v>85</v>
      </c>
      <c r="G267" s="139">
        <f t="shared" si="6"/>
        <v>64</v>
      </c>
      <c r="H267" s="141">
        <f>F267/E267</f>
        <v>0.57046979865771807</v>
      </c>
      <c r="I267" s="139">
        <f t="shared" si="7"/>
        <v>294</v>
      </c>
      <c r="J267" s="140">
        <f t="shared" si="7"/>
        <v>88</v>
      </c>
      <c r="K267" s="139">
        <f t="shared" si="7"/>
        <v>206</v>
      </c>
      <c r="L267" s="156">
        <f>J267/I267</f>
        <v>0.29931972789115646</v>
      </c>
      <c r="O267" s="15"/>
      <c r="P267" s="126"/>
      <c r="Q267" s="15"/>
      <c r="R267" s="15"/>
      <c r="S267" s="15"/>
      <c r="T267" s="12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</row>
    <row r="268" spans="1:240" ht="15.75" x14ac:dyDescent="0.2">
      <c r="A268" s="292" t="s">
        <v>400</v>
      </c>
      <c r="B268" s="292"/>
      <c r="C268" s="292"/>
      <c r="D268" s="292"/>
      <c r="E268" s="144">
        <f t="shared" si="6"/>
        <v>221</v>
      </c>
      <c r="F268" s="145">
        <f t="shared" si="6"/>
        <v>127</v>
      </c>
      <c r="G268" s="144">
        <f t="shared" si="6"/>
        <v>94</v>
      </c>
      <c r="H268" s="146">
        <f>F268/E268</f>
        <v>0.57466063348416285</v>
      </c>
      <c r="I268" s="144">
        <f t="shared" si="7"/>
        <v>277</v>
      </c>
      <c r="J268" s="145">
        <f t="shared" si="7"/>
        <v>142</v>
      </c>
      <c r="K268" s="144">
        <f t="shared" si="7"/>
        <v>135</v>
      </c>
      <c r="L268" s="157">
        <f>J268/I268</f>
        <v>0.5126353790613718</v>
      </c>
      <c r="O268" s="15"/>
      <c r="P268" s="126"/>
      <c r="Q268" s="15"/>
      <c r="R268" s="15"/>
      <c r="S268" s="15"/>
      <c r="T268" s="127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</row>
    <row r="269" spans="1:240" ht="15.75" x14ac:dyDescent="0.2">
      <c r="A269" s="296" t="s">
        <v>401</v>
      </c>
      <c r="B269" s="296"/>
      <c r="C269" s="296"/>
      <c r="D269" s="296"/>
      <c r="E269" s="158">
        <f t="shared" si="6"/>
        <v>1144</v>
      </c>
      <c r="F269" s="148">
        <f t="shared" si="6"/>
        <v>800</v>
      </c>
      <c r="G269" s="158">
        <f t="shared" si="6"/>
        <v>344</v>
      </c>
      <c r="H269" s="159">
        <f>F269/E269</f>
        <v>0.69930069930069927</v>
      </c>
      <c r="I269" s="158">
        <f t="shared" si="7"/>
        <v>1627</v>
      </c>
      <c r="J269" s="148">
        <f t="shared" si="7"/>
        <v>779</v>
      </c>
      <c r="K269" s="158">
        <f t="shared" si="7"/>
        <v>848</v>
      </c>
      <c r="L269" s="160">
        <f>J269/I269</f>
        <v>0.47879532882606024</v>
      </c>
      <c r="O269" s="15"/>
      <c r="P269" s="126"/>
      <c r="Q269" s="15"/>
      <c r="R269" s="15"/>
      <c r="S269" s="15"/>
      <c r="T269" s="127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</row>
    <row r="270" spans="1:240" x14ac:dyDescent="0.2">
      <c r="A270" s="16"/>
      <c r="B270" s="16"/>
      <c r="C270" s="16"/>
      <c r="D270" s="16"/>
      <c r="H270" s="16"/>
      <c r="O270" s="15"/>
      <c r="P270" s="126"/>
      <c r="Q270" s="15"/>
      <c r="R270" s="15"/>
      <c r="S270" s="15"/>
      <c r="T270" s="127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</row>
    <row r="271" spans="1:240" ht="14.65" customHeight="1" x14ac:dyDescent="0.2">
      <c r="A271" s="16"/>
      <c r="B271" s="16"/>
      <c r="C271" s="297" t="s">
        <v>402</v>
      </c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240" x14ac:dyDescent="0.2">
      <c r="A272" s="16"/>
      <c r="B272" s="16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16"/>
      <c r="B273" s="16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16"/>
      <c r="B274" s="16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16"/>
      <c r="B275" s="16"/>
      <c r="C275" s="161" t="s">
        <v>403</v>
      </c>
      <c r="D275" s="162" t="s">
        <v>404</v>
      </c>
      <c r="E275" s="163">
        <v>44061</v>
      </c>
      <c r="F275" s="163">
        <v>44062</v>
      </c>
      <c r="G275" s="163">
        <v>44063</v>
      </c>
      <c r="H275" s="163">
        <v>44064</v>
      </c>
      <c r="I275" s="163">
        <v>44065</v>
      </c>
      <c r="J275" s="163">
        <v>44066</v>
      </c>
      <c r="K275" s="163">
        <v>44067</v>
      </c>
      <c r="L275" s="163">
        <v>44068</v>
      </c>
      <c r="M275" s="163">
        <v>44069</v>
      </c>
      <c r="N275" s="163">
        <v>44070</v>
      </c>
      <c r="O275" s="163">
        <v>44071</v>
      </c>
      <c r="P275" s="163">
        <v>44072</v>
      </c>
      <c r="Q275" s="163">
        <v>44073</v>
      </c>
      <c r="R275" s="163">
        <v>44074</v>
      </c>
      <c r="S275" s="163">
        <v>44075</v>
      </c>
      <c r="T275" s="163">
        <v>44076</v>
      </c>
      <c r="U275" s="163">
        <v>44077</v>
      </c>
      <c r="V275" s="163">
        <v>44078</v>
      </c>
      <c r="W275" s="163">
        <v>44079</v>
      </c>
      <c r="X275" s="163">
        <v>44080</v>
      </c>
      <c r="Y275" s="163">
        <v>44081</v>
      </c>
      <c r="Z275" s="163">
        <v>44082</v>
      </c>
      <c r="AA275" s="163">
        <v>44083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16"/>
      <c r="B276" s="16"/>
      <c r="C276" s="298" t="s">
        <v>397</v>
      </c>
      <c r="D276" s="164" t="s">
        <v>405</v>
      </c>
      <c r="E276" s="165">
        <v>0.85</v>
      </c>
      <c r="F276" s="165">
        <v>0.86</v>
      </c>
      <c r="G276" s="165">
        <v>0.86</v>
      </c>
      <c r="H276" s="165">
        <v>0.85</v>
      </c>
      <c r="I276" s="165">
        <v>0.85</v>
      </c>
      <c r="J276" s="165">
        <v>0.84</v>
      </c>
      <c r="K276" s="165">
        <v>0.84</v>
      </c>
      <c r="L276" s="165">
        <v>0.84</v>
      </c>
      <c r="M276" s="165">
        <v>0.83</v>
      </c>
      <c r="N276" s="165">
        <v>0.83</v>
      </c>
      <c r="O276" s="165">
        <v>0.83</v>
      </c>
      <c r="P276" s="165">
        <v>0.83</v>
      </c>
      <c r="Q276" s="165">
        <v>0.84</v>
      </c>
      <c r="R276" s="165">
        <v>0.83</v>
      </c>
      <c r="S276" s="165">
        <v>0.82</v>
      </c>
      <c r="T276" s="165">
        <v>0.82</v>
      </c>
      <c r="U276" s="165">
        <v>0.82</v>
      </c>
      <c r="V276" s="165">
        <v>0.82</v>
      </c>
      <c r="W276" s="165">
        <v>0.82</v>
      </c>
      <c r="X276" s="165">
        <v>0.82</v>
      </c>
      <c r="Y276" s="165">
        <v>0.82</v>
      </c>
      <c r="Z276" s="165">
        <v>0.83</v>
      </c>
      <c r="AA276" s="165">
        <v>0.83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16"/>
      <c r="B277" s="16"/>
      <c r="C277" s="298"/>
      <c r="D277" s="166" t="s">
        <v>406</v>
      </c>
      <c r="E277" s="167">
        <v>0.57999999999999996</v>
      </c>
      <c r="F277" s="167">
        <v>0.56999999999999995</v>
      </c>
      <c r="G277" s="167">
        <v>0.56000000000000005</v>
      </c>
      <c r="H277" s="167">
        <v>0.56000000000000005</v>
      </c>
      <c r="I277" s="167">
        <v>0.55000000000000004</v>
      </c>
      <c r="J277" s="167">
        <v>0.54</v>
      </c>
      <c r="K277" s="167">
        <v>0.53</v>
      </c>
      <c r="L277" s="167">
        <v>0.52</v>
      </c>
      <c r="M277" s="167">
        <v>0.52</v>
      </c>
      <c r="N277" s="167">
        <v>0.52</v>
      </c>
      <c r="O277" s="167">
        <v>0.52</v>
      </c>
      <c r="P277" s="167">
        <v>0.53</v>
      </c>
      <c r="Q277" s="167">
        <v>0.53</v>
      </c>
      <c r="R277" s="167">
        <v>0.54</v>
      </c>
      <c r="S277" s="167">
        <v>0.55000000000000004</v>
      </c>
      <c r="T277" s="167">
        <v>0.56000000000000005</v>
      </c>
      <c r="U277" s="167">
        <v>0.56000000000000005</v>
      </c>
      <c r="V277" s="167">
        <v>0.56000000000000005</v>
      </c>
      <c r="W277" s="167">
        <v>0.56000000000000005</v>
      </c>
      <c r="X277" s="167">
        <v>0.56000000000000005</v>
      </c>
      <c r="Y277" s="167">
        <v>0.56000000000000005</v>
      </c>
      <c r="Z277" s="167">
        <v>0.56000000000000005</v>
      </c>
      <c r="AA277" s="167">
        <v>0.55000000000000004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16"/>
      <c r="B278" s="16"/>
      <c r="C278" s="298"/>
      <c r="D278" s="166" t="s">
        <v>407</v>
      </c>
      <c r="E278" s="167">
        <v>0.33</v>
      </c>
      <c r="F278" s="167">
        <v>0.33</v>
      </c>
      <c r="G278" s="167">
        <v>0.35</v>
      </c>
      <c r="H278" s="167">
        <v>0.37</v>
      </c>
      <c r="I278" s="167">
        <v>0.37</v>
      </c>
      <c r="J278" s="167">
        <v>0.37</v>
      </c>
      <c r="K278" s="167">
        <v>0.37</v>
      </c>
      <c r="L278" s="167">
        <v>0.39</v>
      </c>
      <c r="M278" s="167">
        <v>0.41</v>
      </c>
      <c r="N278" s="167">
        <v>0.4</v>
      </c>
      <c r="O278" s="167">
        <v>0.4</v>
      </c>
      <c r="P278" s="167">
        <v>0.4</v>
      </c>
      <c r="Q278" s="167">
        <v>0.4</v>
      </c>
      <c r="R278" s="167">
        <v>0.4</v>
      </c>
      <c r="S278" s="167">
        <v>0.39</v>
      </c>
      <c r="T278" s="167">
        <v>0.39</v>
      </c>
      <c r="U278" s="167">
        <v>0.39</v>
      </c>
      <c r="V278" s="167">
        <v>0.4</v>
      </c>
      <c r="W278" s="167">
        <v>0.42</v>
      </c>
      <c r="X278" s="167">
        <v>0.42</v>
      </c>
      <c r="Y278" s="167">
        <v>0.41</v>
      </c>
      <c r="Z278" s="167">
        <v>0.41</v>
      </c>
      <c r="AA278" s="167">
        <v>0.4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16"/>
      <c r="B279" s="16"/>
      <c r="C279" s="298"/>
      <c r="D279" s="168" t="s">
        <v>408</v>
      </c>
      <c r="E279" s="169">
        <v>0.22</v>
      </c>
      <c r="F279" s="169">
        <v>0.22</v>
      </c>
      <c r="G279" s="169">
        <v>0.22</v>
      </c>
      <c r="H279" s="169">
        <v>0.24</v>
      </c>
      <c r="I279" s="169">
        <v>0.25</v>
      </c>
      <c r="J279" s="169">
        <v>0.25</v>
      </c>
      <c r="K279" s="169">
        <v>0.24</v>
      </c>
      <c r="L279" s="169">
        <v>0.23</v>
      </c>
      <c r="M279" s="169">
        <v>0.23</v>
      </c>
      <c r="N279" s="169">
        <v>0.24</v>
      </c>
      <c r="O279" s="169">
        <v>0.23</v>
      </c>
      <c r="P279" s="169">
        <v>0.23</v>
      </c>
      <c r="Q279" s="169">
        <v>0.21</v>
      </c>
      <c r="R279" s="169">
        <v>0.22</v>
      </c>
      <c r="S279" s="169">
        <v>0.24</v>
      </c>
      <c r="T279" s="169">
        <v>0.24</v>
      </c>
      <c r="U279" s="169">
        <v>0.22</v>
      </c>
      <c r="V279" s="169">
        <v>0.21</v>
      </c>
      <c r="W279" s="169">
        <v>0.21</v>
      </c>
      <c r="X279" s="169">
        <v>0.22</v>
      </c>
      <c r="Y279" s="169">
        <v>0.21</v>
      </c>
      <c r="Z279" s="169">
        <v>0.56000000000000005</v>
      </c>
      <c r="AA279" s="169">
        <v>0.18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16"/>
      <c r="B280" s="16"/>
      <c r="C280" s="299" t="s">
        <v>398</v>
      </c>
      <c r="D280" s="170" t="s">
        <v>405</v>
      </c>
      <c r="E280" s="171">
        <v>0.53</v>
      </c>
      <c r="F280" s="171">
        <v>0.51</v>
      </c>
      <c r="G280" s="171">
        <v>0.51</v>
      </c>
      <c r="H280" s="171">
        <v>0.52</v>
      </c>
      <c r="I280" s="171">
        <v>0.53</v>
      </c>
      <c r="J280" s="171">
        <v>0.55000000000000004</v>
      </c>
      <c r="K280" s="171">
        <v>0.56000000000000005</v>
      </c>
      <c r="L280" s="171">
        <v>0.57999999999999996</v>
      </c>
      <c r="M280" s="171">
        <v>0.59</v>
      </c>
      <c r="N280" s="171">
        <v>0.6</v>
      </c>
      <c r="O280" s="171">
        <v>0.6</v>
      </c>
      <c r="P280" s="171">
        <v>0.6</v>
      </c>
      <c r="Q280" s="171">
        <v>0.6</v>
      </c>
      <c r="R280" s="171">
        <v>0.6</v>
      </c>
      <c r="S280" s="171">
        <v>0.6</v>
      </c>
      <c r="T280" s="171">
        <v>0.61</v>
      </c>
      <c r="U280" s="171">
        <v>0.6</v>
      </c>
      <c r="V280" s="171">
        <v>0.59</v>
      </c>
      <c r="W280" s="171">
        <v>0.57999999999999996</v>
      </c>
      <c r="X280" s="171">
        <v>0.56999999999999995</v>
      </c>
      <c r="Y280" s="171">
        <v>0.56999999999999995</v>
      </c>
      <c r="Z280" s="171">
        <v>0.56000000000000005</v>
      </c>
      <c r="AA280" s="171">
        <v>0.56000000000000005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16"/>
      <c r="B281" s="16"/>
      <c r="C281" s="299"/>
      <c r="D281" s="170" t="s">
        <v>406</v>
      </c>
      <c r="E281" s="171">
        <v>0.46</v>
      </c>
      <c r="F281" s="171">
        <v>0.45</v>
      </c>
      <c r="G281" s="171">
        <v>0.44</v>
      </c>
      <c r="H281" s="171">
        <v>0.43</v>
      </c>
      <c r="I281" s="171">
        <v>0.43</v>
      </c>
      <c r="J281" s="171">
        <v>0.43</v>
      </c>
      <c r="K281" s="171">
        <v>0.43</v>
      </c>
      <c r="L281" s="171">
        <v>0.43</v>
      </c>
      <c r="M281" s="171">
        <v>0.44</v>
      </c>
      <c r="N281" s="171">
        <v>0.44</v>
      </c>
      <c r="O281" s="171">
        <v>0.45</v>
      </c>
      <c r="P281" s="171">
        <v>0.45</v>
      </c>
      <c r="Q281" s="171">
        <v>0.46</v>
      </c>
      <c r="R281" s="171">
        <v>0.47</v>
      </c>
      <c r="S281" s="171">
        <v>0.49</v>
      </c>
      <c r="T281" s="171">
        <v>0.49</v>
      </c>
      <c r="U281" s="171">
        <v>0.5</v>
      </c>
      <c r="V281" s="171">
        <v>0.5</v>
      </c>
      <c r="W281" s="171">
        <v>0.51</v>
      </c>
      <c r="X281" s="171">
        <v>0.52</v>
      </c>
      <c r="Y281" s="171">
        <v>0.52</v>
      </c>
      <c r="Z281" s="171">
        <v>0.52</v>
      </c>
      <c r="AA281" s="171">
        <v>0.52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16"/>
      <c r="B282" s="16"/>
      <c r="C282" s="299"/>
      <c r="D282" s="170" t="s">
        <v>407</v>
      </c>
      <c r="E282" s="171">
        <v>0.28999999999999998</v>
      </c>
      <c r="F282" s="171">
        <v>0.28999999999999998</v>
      </c>
      <c r="G282" s="171">
        <v>0.28999999999999998</v>
      </c>
      <c r="H282" s="171">
        <v>0.28999999999999998</v>
      </c>
      <c r="I282" s="171">
        <v>0.28999999999999998</v>
      </c>
      <c r="J282" s="171">
        <v>0.36</v>
      </c>
      <c r="K282" s="171">
        <v>0.43</v>
      </c>
      <c r="L282" s="171">
        <v>0.5</v>
      </c>
      <c r="M282" s="171">
        <v>0.5</v>
      </c>
      <c r="N282" s="171">
        <v>0.5</v>
      </c>
      <c r="O282" s="171">
        <v>0.43</v>
      </c>
      <c r="P282" s="171">
        <v>0.36</v>
      </c>
      <c r="Q282" s="171">
        <v>0.28999999999999998</v>
      </c>
      <c r="R282" s="171">
        <v>0.28999999999999998</v>
      </c>
      <c r="S282" s="171">
        <v>0.28999999999999998</v>
      </c>
      <c r="T282" s="171">
        <v>0.28999999999999998</v>
      </c>
      <c r="U282" s="171">
        <v>0.28999999999999998</v>
      </c>
      <c r="V282" s="171">
        <v>0.36</v>
      </c>
      <c r="W282" s="171">
        <v>0.43</v>
      </c>
      <c r="X282" s="171">
        <v>0.5</v>
      </c>
      <c r="Y282" s="171">
        <v>0.5</v>
      </c>
      <c r="Z282" s="171">
        <v>0.5</v>
      </c>
      <c r="AA282" s="171">
        <v>0.5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16"/>
      <c r="B283" s="16"/>
      <c r="C283" s="299"/>
      <c r="D283" s="170" t="s">
        <v>408</v>
      </c>
      <c r="E283" s="171">
        <v>0.45</v>
      </c>
      <c r="F283" s="171">
        <v>0.4</v>
      </c>
      <c r="G283" s="171">
        <v>0.38</v>
      </c>
      <c r="H283" s="171">
        <v>0.4</v>
      </c>
      <c r="I283" s="171">
        <v>0.4</v>
      </c>
      <c r="J283" s="171">
        <v>0.45</v>
      </c>
      <c r="K283" s="171">
        <v>0.5</v>
      </c>
      <c r="L283" s="171">
        <v>0.45</v>
      </c>
      <c r="M283" s="171">
        <v>0.43</v>
      </c>
      <c r="N283" s="171">
        <v>0.38</v>
      </c>
      <c r="O283" s="171">
        <v>0.28999999999999998</v>
      </c>
      <c r="P283" s="171">
        <v>0.19</v>
      </c>
      <c r="Q283" s="171">
        <v>0.14000000000000001</v>
      </c>
      <c r="R283" s="171">
        <v>0.05</v>
      </c>
      <c r="S283" s="171">
        <v>0.05</v>
      </c>
      <c r="T283" s="171">
        <v>0.05</v>
      </c>
      <c r="U283" s="171">
        <v>0.05</v>
      </c>
      <c r="V283" s="171">
        <v>0.14000000000000001</v>
      </c>
      <c r="W283" s="171">
        <v>0.24</v>
      </c>
      <c r="X283" s="171">
        <v>0.33</v>
      </c>
      <c r="Y283" s="171">
        <v>0.48</v>
      </c>
      <c r="Z283" s="171">
        <v>0.52</v>
      </c>
      <c r="AA283" s="171">
        <v>0.52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16"/>
      <c r="B284" s="16"/>
      <c r="C284" s="300" t="s">
        <v>399</v>
      </c>
      <c r="D284" s="172" t="s">
        <v>405</v>
      </c>
      <c r="E284" s="173">
        <v>0.64</v>
      </c>
      <c r="F284" s="173">
        <v>0.63</v>
      </c>
      <c r="G284" s="173">
        <v>0.63</v>
      </c>
      <c r="H284" s="173">
        <v>0.62</v>
      </c>
      <c r="I284" s="173">
        <v>0.61</v>
      </c>
      <c r="J284" s="173">
        <v>0.6</v>
      </c>
      <c r="K284" s="173">
        <v>0.59</v>
      </c>
      <c r="L284" s="173">
        <v>0.59</v>
      </c>
      <c r="M284" s="173">
        <v>0.57999999999999996</v>
      </c>
      <c r="N284" s="173">
        <v>0.57999999999999996</v>
      </c>
      <c r="O284" s="173">
        <v>0.56999999999999995</v>
      </c>
      <c r="P284" s="173">
        <v>0.56999999999999995</v>
      </c>
      <c r="Q284" s="173">
        <v>0.56999999999999995</v>
      </c>
      <c r="R284" s="173">
        <v>0.56999999999999995</v>
      </c>
      <c r="S284" s="173">
        <v>0.57999999999999996</v>
      </c>
      <c r="T284" s="173">
        <v>0.6</v>
      </c>
      <c r="U284" s="173">
        <v>0.61</v>
      </c>
      <c r="V284" s="173">
        <v>0.62</v>
      </c>
      <c r="W284" s="173">
        <v>0.62</v>
      </c>
      <c r="X284" s="173">
        <v>0.62</v>
      </c>
      <c r="Y284" s="173">
        <v>0.63</v>
      </c>
      <c r="Z284" s="173">
        <v>0.63</v>
      </c>
      <c r="AA284" s="173">
        <v>0.62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16"/>
      <c r="B285" s="16"/>
      <c r="C285" s="300"/>
      <c r="D285" s="174" t="s">
        <v>406</v>
      </c>
      <c r="E285" s="175">
        <v>0.33</v>
      </c>
      <c r="F285" s="175">
        <v>0.33</v>
      </c>
      <c r="G285" s="175">
        <v>0.33</v>
      </c>
      <c r="H285" s="175">
        <v>0.32</v>
      </c>
      <c r="I285" s="175">
        <v>0.32</v>
      </c>
      <c r="J285" s="175">
        <v>0.31</v>
      </c>
      <c r="K285" s="175">
        <v>0.28999999999999998</v>
      </c>
      <c r="L285" s="175">
        <v>0.28000000000000003</v>
      </c>
      <c r="M285" s="175">
        <v>0.28000000000000003</v>
      </c>
      <c r="N285" s="175">
        <v>0.28000000000000003</v>
      </c>
      <c r="O285" s="175">
        <v>0.27</v>
      </c>
      <c r="P285" s="175">
        <v>0.27</v>
      </c>
      <c r="Q285" s="175">
        <v>0.27</v>
      </c>
      <c r="R285" s="175">
        <v>0.28000000000000003</v>
      </c>
      <c r="S285" s="175">
        <v>0.28000000000000003</v>
      </c>
      <c r="T285" s="175">
        <v>0.28000000000000003</v>
      </c>
      <c r="U285" s="175">
        <v>0.28000000000000003</v>
      </c>
      <c r="V285" s="175">
        <v>0.28999999999999998</v>
      </c>
      <c r="W285" s="175">
        <v>0.28999999999999998</v>
      </c>
      <c r="X285" s="175">
        <v>0.3</v>
      </c>
      <c r="Y285" s="175">
        <v>0.3</v>
      </c>
      <c r="Z285" s="175">
        <v>0.31</v>
      </c>
      <c r="AA285" s="175">
        <v>0.32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16"/>
      <c r="B286" s="16"/>
      <c r="C286" s="300"/>
      <c r="D286" s="174" t="s">
        <v>407</v>
      </c>
      <c r="E286" s="175">
        <v>0.38</v>
      </c>
      <c r="F286" s="175">
        <v>0.32</v>
      </c>
      <c r="G286" s="175">
        <v>0.26</v>
      </c>
      <c r="H286" s="175">
        <v>0.19</v>
      </c>
      <c r="I286" s="175">
        <v>0.12</v>
      </c>
      <c r="J286" s="175">
        <v>0.08</v>
      </c>
      <c r="K286" s="175">
        <v>0.08</v>
      </c>
      <c r="L286" s="175">
        <v>0.1</v>
      </c>
      <c r="M286" s="175">
        <v>0.13</v>
      </c>
      <c r="N286" s="175">
        <v>0.13</v>
      </c>
      <c r="O286" s="175">
        <v>0.17</v>
      </c>
      <c r="P286" s="175">
        <v>0.18</v>
      </c>
      <c r="Q286" s="175">
        <v>0.19</v>
      </c>
      <c r="R286" s="175">
        <v>0.19</v>
      </c>
      <c r="S286" s="175">
        <v>0.18</v>
      </c>
      <c r="T286" s="175">
        <v>0.17</v>
      </c>
      <c r="U286" s="175">
        <v>0.18</v>
      </c>
      <c r="V286" s="175">
        <v>0.16</v>
      </c>
      <c r="W286" s="175">
        <v>0.16</v>
      </c>
      <c r="X286" s="175">
        <v>0.16</v>
      </c>
      <c r="Y286" s="175">
        <v>0.16</v>
      </c>
      <c r="Z286" s="175">
        <v>0.14000000000000001</v>
      </c>
      <c r="AA286" s="175">
        <v>0.13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16"/>
      <c r="B287" s="16"/>
      <c r="C287" s="300"/>
      <c r="D287" s="176" t="s">
        <v>408</v>
      </c>
      <c r="E287" s="177">
        <v>0.28999999999999998</v>
      </c>
      <c r="F287" s="177">
        <v>0.28999999999999998</v>
      </c>
      <c r="G287" s="177">
        <v>0.28999999999999998</v>
      </c>
      <c r="H287" s="177">
        <v>0.27</v>
      </c>
      <c r="I287" s="177">
        <v>0.25</v>
      </c>
      <c r="J287" s="177">
        <v>0.2</v>
      </c>
      <c r="K287" s="177">
        <v>0.14000000000000001</v>
      </c>
      <c r="L287" s="177">
        <v>0.15</v>
      </c>
      <c r="M287" s="177">
        <v>0.15</v>
      </c>
      <c r="N287" s="177">
        <v>0.15</v>
      </c>
      <c r="O287" s="177">
        <v>0.13</v>
      </c>
      <c r="P287" s="177">
        <v>0.12</v>
      </c>
      <c r="Q287" s="177">
        <v>0.12</v>
      </c>
      <c r="R287" s="177">
        <v>0.13</v>
      </c>
      <c r="S287" s="177">
        <v>0.13</v>
      </c>
      <c r="T287" s="177">
        <v>0.13</v>
      </c>
      <c r="U287" s="177">
        <v>0.13</v>
      </c>
      <c r="V287" s="177">
        <v>0.16</v>
      </c>
      <c r="W287" s="177">
        <v>0.18</v>
      </c>
      <c r="X287" s="177">
        <v>0.18</v>
      </c>
      <c r="Y287" s="177">
        <v>0.16</v>
      </c>
      <c r="Z287" s="177">
        <v>0.14000000000000001</v>
      </c>
      <c r="AA287" s="177">
        <v>0.14000000000000001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16"/>
      <c r="B288" s="16"/>
      <c r="C288" s="301" t="s">
        <v>400</v>
      </c>
      <c r="D288" s="178" t="s">
        <v>405</v>
      </c>
      <c r="E288" s="179">
        <v>0.63</v>
      </c>
      <c r="F288" s="179">
        <v>0.62</v>
      </c>
      <c r="G288" s="179">
        <v>0.62</v>
      </c>
      <c r="H288" s="179">
        <v>0.61</v>
      </c>
      <c r="I288" s="179">
        <v>0.61</v>
      </c>
      <c r="J288" s="179">
        <v>0.61</v>
      </c>
      <c r="K288" s="179">
        <v>0.61</v>
      </c>
      <c r="L288" s="179">
        <v>0.61</v>
      </c>
      <c r="M288" s="179">
        <v>0.61</v>
      </c>
      <c r="N288" s="179">
        <v>0.61</v>
      </c>
      <c r="O288" s="179">
        <v>0.61</v>
      </c>
      <c r="P288" s="179">
        <v>0.61</v>
      </c>
      <c r="Q288" s="179">
        <v>0.61</v>
      </c>
      <c r="R288" s="179">
        <v>0.61</v>
      </c>
      <c r="S288" s="179">
        <v>0.61</v>
      </c>
      <c r="T288" s="179">
        <v>0.61</v>
      </c>
      <c r="U288" s="179">
        <v>0.62</v>
      </c>
      <c r="V288" s="179">
        <v>0.62</v>
      </c>
      <c r="W288" s="179">
        <v>0.62</v>
      </c>
      <c r="X288" s="179">
        <v>0.62</v>
      </c>
      <c r="Y288" s="179">
        <v>0.63</v>
      </c>
      <c r="Z288" s="179">
        <v>0.62</v>
      </c>
      <c r="AA288" s="179">
        <v>0.62</v>
      </c>
      <c r="AB288"/>
      <c r="AC288"/>
      <c r="AD288"/>
      <c r="AE288"/>
      <c r="AF288"/>
      <c r="AG288"/>
      <c r="AH288"/>
      <c r="AI288"/>
      <c r="AJ288"/>
      <c r="AK288"/>
    </row>
    <row r="289" spans="1:240" x14ac:dyDescent="0.2">
      <c r="A289" s="16"/>
      <c r="B289" s="16"/>
      <c r="C289" s="301"/>
      <c r="D289" s="178" t="s">
        <v>406</v>
      </c>
      <c r="E289" s="179">
        <v>0.47</v>
      </c>
      <c r="F289" s="179">
        <v>0.47</v>
      </c>
      <c r="G289" s="179">
        <v>0.47</v>
      </c>
      <c r="H289" s="179">
        <v>0.46</v>
      </c>
      <c r="I289" s="179">
        <v>0.45</v>
      </c>
      <c r="J289" s="179">
        <v>0.45</v>
      </c>
      <c r="K289" s="179">
        <v>0.44</v>
      </c>
      <c r="L289" s="179">
        <v>0.45</v>
      </c>
      <c r="M289" s="179">
        <v>0.46</v>
      </c>
      <c r="N289" s="179">
        <v>0.47</v>
      </c>
      <c r="O289" s="179">
        <v>0.48</v>
      </c>
      <c r="P289" s="179">
        <v>0.47</v>
      </c>
      <c r="Q289" s="179">
        <v>0.48</v>
      </c>
      <c r="R289" s="179">
        <v>0.48</v>
      </c>
      <c r="S289" s="179">
        <v>0.47</v>
      </c>
      <c r="T289" s="179">
        <v>0.47</v>
      </c>
      <c r="U289" s="179">
        <v>0.47</v>
      </c>
      <c r="V289" s="179">
        <v>0.47</v>
      </c>
      <c r="W289" s="179">
        <v>0.48</v>
      </c>
      <c r="X289" s="179">
        <v>0.49</v>
      </c>
      <c r="Y289" s="179">
        <v>0.5</v>
      </c>
      <c r="Z289" s="179">
        <v>0.51</v>
      </c>
      <c r="AA289" s="179">
        <v>0.52</v>
      </c>
      <c r="AB289"/>
      <c r="AC289"/>
      <c r="AD289"/>
      <c r="AE289"/>
      <c r="AF289"/>
      <c r="AG289"/>
      <c r="AH289"/>
      <c r="AI289"/>
      <c r="AJ289"/>
      <c r="AK289"/>
    </row>
    <row r="290" spans="1:240" x14ac:dyDescent="0.2">
      <c r="A290" s="16"/>
      <c r="B290" s="16"/>
      <c r="C290" s="301"/>
      <c r="D290" s="178" t="s">
        <v>407</v>
      </c>
      <c r="E290" s="179">
        <v>0.1</v>
      </c>
      <c r="F290" s="179">
        <v>0.11</v>
      </c>
      <c r="G290" s="179">
        <v>0.12</v>
      </c>
      <c r="H290" s="179">
        <v>0.13</v>
      </c>
      <c r="I290" s="179">
        <v>0.16</v>
      </c>
      <c r="J290" s="179">
        <v>0.17</v>
      </c>
      <c r="K290" s="179">
        <v>0.19</v>
      </c>
      <c r="L290" s="179">
        <v>0.21</v>
      </c>
      <c r="M290" s="179">
        <v>0.2</v>
      </c>
      <c r="N290" s="179">
        <v>0.18</v>
      </c>
      <c r="O290" s="179">
        <v>0.17</v>
      </c>
      <c r="P290" s="179">
        <v>0.15</v>
      </c>
      <c r="Q290" s="179">
        <v>0.14000000000000001</v>
      </c>
      <c r="R290" s="179">
        <v>0.12</v>
      </c>
      <c r="S290" s="179">
        <v>0.1</v>
      </c>
      <c r="T290" s="179">
        <v>0.09</v>
      </c>
      <c r="U290" s="179">
        <v>0.12</v>
      </c>
      <c r="V290" s="179">
        <v>0.14000000000000001</v>
      </c>
      <c r="W290" s="179">
        <v>0.16</v>
      </c>
      <c r="X290" s="179">
        <v>0.21</v>
      </c>
      <c r="Y290" s="179">
        <v>0.26</v>
      </c>
      <c r="Z290" s="179">
        <v>0.28999999999999998</v>
      </c>
      <c r="AA290" s="179">
        <v>0.31</v>
      </c>
      <c r="AB290"/>
      <c r="AC290"/>
      <c r="AD290"/>
      <c r="AE290"/>
      <c r="AF290"/>
      <c r="AG290"/>
      <c r="AH290"/>
      <c r="AI290"/>
      <c r="AJ290"/>
      <c r="AK290"/>
    </row>
    <row r="291" spans="1:240" x14ac:dyDescent="0.2">
      <c r="A291" s="16"/>
      <c r="B291" s="16"/>
      <c r="C291" s="301"/>
      <c r="D291" s="178" t="s">
        <v>408</v>
      </c>
      <c r="E291" s="179">
        <v>0.23</v>
      </c>
      <c r="F291" s="179">
        <v>0.17</v>
      </c>
      <c r="G291" s="179">
        <v>0.11</v>
      </c>
      <c r="H291" s="179">
        <v>7.0000000000000007E-2</v>
      </c>
      <c r="I291" s="179">
        <v>0.06</v>
      </c>
      <c r="J291" s="179">
        <v>0.05</v>
      </c>
      <c r="K291" s="179">
        <v>0.05</v>
      </c>
      <c r="L291" s="179">
        <v>0.05</v>
      </c>
      <c r="M291" s="179">
        <v>0.05</v>
      </c>
      <c r="N291" s="179">
        <v>0.06</v>
      </c>
      <c r="O291" s="179">
        <v>0.05</v>
      </c>
      <c r="P291" s="179">
        <v>0.05</v>
      </c>
      <c r="Q291" s="179">
        <v>0.06</v>
      </c>
      <c r="R291" s="179">
        <v>0.08</v>
      </c>
      <c r="S291" s="179">
        <v>0.11</v>
      </c>
      <c r="T291" s="179">
        <v>0.11</v>
      </c>
      <c r="U291" s="179">
        <v>0.1</v>
      </c>
      <c r="V291" s="179">
        <v>0.09</v>
      </c>
      <c r="W291" s="179">
        <v>0.08</v>
      </c>
      <c r="X291" s="179">
        <v>7.0000000000000007E-2</v>
      </c>
      <c r="Y291" s="179">
        <v>0.05</v>
      </c>
      <c r="Z291" s="179">
        <v>0.02</v>
      </c>
      <c r="AA291" s="179">
        <v>0.05</v>
      </c>
      <c r="AB291"/>
      <c r="AC291"/>
      <c r="AD291"/>
      <c r="AE291"/>
      <c r="AF291"/>
      <c r="AG291"/>
      <c r="AH291"/>
      <c r="AI291"/>
      <c r="AJ291"/>
      <c r="AK291"/>
    </row>
    <row r="292" spans="1:240" x14ac:dyDescent="0.2">
      <c r="A292" s="16"/>
      <c r="B292" s="16"/>
      <c r="C292" s="302" t="s">
        <v>409</v>
      </c>
      <c r="D292" s="180" t="s">
        <v>405</v>
      </c>
      <c r="E292" s="181">
        <v>0.74</v>
      </c>
      <c r="F292" s="181">
        <v>0.74</v>
      </c>
      <c r="G292" s="181">
        <v>0.74</v>
      </c>
      <c r="H292" s="181">
        <v>0.73</v>
      </c>
      <c r="I292" s="181">
        <v>0.73</v>
      </c>
      <c r="J292" s="181">
        <v>0.73</v>
      </c>
      <c r="K292" s="181">
        <v>0.73</v>
      </c>
      <c r="L292" s="181">
        <v>0.73</v>
      </c>
      <c r="M292" s="181">
        <v>0.73</v>
      </c>
      <c r="N292" s="181">
        <v>0.72</v>
      </c>
      <c r="O292" s="181">
        <v>0.72</v>
      </c>
      <c r="P292" s="181">
        <v>0.73</v>
      </c>
      <c r="Q292" s="181">
        <v>0.73</v>
      </c>
      <c r="R292" s="181">
        <v>0.72</v>
      </c>
      <c r="S292" s="181">
        <v>0.72</v>
      </c>
      <c r="T292" s="181">
        <v>0.72</v>
      </c>
      <c r="U292" s="181">
        <v>0.72</v>
      </c>
      <c r="V292" s="181">
        <v>0.73</v>
      </c>
      <c r="W292" s="181">
        <v>0.72</v>
      </c>
      <c r="X292" s="181">
        <v>0.72</v>
      </c>
      <c r="Y292" s="181">
        <v>0.73</v>
      </c>
      <c r="Z292" s="181">
        <v>0.73</v>
      </c>
      <c r="AA292" s="181">
        <v>0.72</v>
      </c>
      <c r="AB292"/>
      <c r="AC292"/>
      <c r="AD292"/>
      <c r="AE292"/>
      <c r="AF292"/>
      <c r="AG292"/>
      <c r="AH292"/>
      <c r="AI292"/>
      <c r="AJ292"/>
      <c r="AK292"/>
    </row>
    <row r="293" spans="1:240" x14ac:dyDescent="0.2">
      <c r="A293" s="16"/>
      <c r="B293" s="16"/>
      <c r="C293" s="302"/>
      <c r="D293" s="182" t="s">
        <v>408</v>
      </c>
      <c r="E293" s="183">
        <v>0.5</v>
      </c>
      <c r="F293" s="183">
        <v>0.5</v>
      </c>
      <c r="G293" s="183">
        <v>0.49</v>
      </c>
      <c r="H293" s="183">
        <v>0.48</v>
      </c>
      <c r="I293" s="183">
        <v>0.48</v>
      </c>
      <c r="J293" s="183">
        <v>0.47</v>
      </c>
      <c r="K293" s="183">
        <v>0.46</v>
      </c>
      <c r="L293" s="183">
        <v>0.46</v>
      </c>
      <c r="M293" s="183">
        <v>0.46</v>
      </c>
      <c r="N293" s="183">
        <v>0.46</v>
      </c>
      <c r="O293" s="183">
        <v>0.46</v>
      </c>
      <c r="P293" s="183">
        <v>0.46</v>
      </c>
      <c r="Q293" s="183">
        <v>0.47</v>
      </c>
      <c r="R293" s="183">
        <v>0.47</v>
      </c>
      <c r="S293" s="183">
        <v>0.48</v>
      </c>
      <c r="T293" s="183">
        <v>0.49</v>
      </c>
      <c r="U293" s="183">
        <v>0.49</v>
      </c>
      <c r="V293" s="183">
        <v>0.49</v>
      </c>
      <c r="W293" s="183">
        <v>0.5</v>
      </c>
      <c r="X293" s="183">
        <v>0.5</v>
      </c>
      <c r="Y293" s="183">
        <v>0.5</v>
      </c>
      <c r="Z293" s="183">
        <v>0.5</v>
      </c>
      <c r="AA293" s="183">
        <v>0.5</v>
      </c>
      <c r="AB293"/>
      <c r="AC293"/>
      <c r="AD293"/>
      <c r="AE293"/>
      <c r="AF293"/>
      <c r="AG293"/>
      <c r="AH293"/>
      <c r="AI293"/>
      <c r="AJ293"/>
      <c r="AK293"/>
    </row>
    <row r="294" spans="1:240" x14ac:dyDescent="0.2">
      <c r="A294" s="16"/>
      <c r="B294" s="16"/>
      <c r="C294" s="302"/>
      <c r="D294" s="182" t="s">
        <v>407</v>
      </c>
      <c r="E294" s="183">
        <v>0.27</v>
      </c>
      <c r="F294" s="183">
        <v>0.26</v>
      </c>
      <c r="G294" s="183">
        <v>0.26</v>
      </c>
      <c r="H294" s="183">
        <v>0.25</v>
      </c>
      <c r="I294" s="183">
        <v>0.24</v>
      </c>
      <c r="J294" s="183">
        <v>0.24</v>
      </c>
      <c r="K294" s="183">
        <v>0.24</v>
      </c>
      <c r="L294" s="183">
        <v>0.27</v>
      </c>
      <c r="M294" s="183">
        <v>0.28000000000000003</v>
      </c>
      <c r="N294" s="183">
        <v>0.27</v>
      </c>
      <c r="O294" s="183">
        <v>0.27</v>
      </c>
      <c r="P294" s="183">
        <v>0.27</v>
      </c>
      <c r="Q294" s="183">
        <v>0.26</v>
      </c>
      <c r="R294" s="183">
        <v>0.27</v>
      </c>
      <c r="S294" s="183">
        <v>0.25</v>
      </c>
      <c r="T294" s="183">
        <v>0.24</v>
      </c>
      <c r="U294" s="183">
        <v>0.26</v>
      </c>
      <c r="V294" s="183">
        <v>0.27</v>
      </c>
      <c r="W294" s="183">
        <v>0.28000000000000003</v>
      </c>
      <c r="X294" s="183">
        <v>0.3</v>
      </c>
      <c r="Y294" s="183">
        <v>0.31</v>
      </c>
      <c r="Z294" s="183">
        <v>0.32</v>
      </c>
      <c r="AA294" s="183">
        <v>0.32</v>
      </c>
      <c r="AB294"/>
      <c r="AC294"/>
      <c r="AD294"/>
      <c r="AE294"/>
      <c r="AF294"/>
      <c r="AG294"/>
      <c r="AH294"/>
      <c r="AI294"/>
      <c r="AJ294"/>
      <c r="AK294"/>
    </row>
    <row r="295" spans="1:240" x14ac:dyDescent="0.2">
      <c r="A295" s="16"/>
      <c r="B295" s="16"/>
      <c r="C295" s="302"/>
      <c r="D295" s="184" t="s">
        <v>408</v>
      </c>
      <c r="E295" s="185">
        <v>0.26</v>
      </c>
      <c r="F295" s="185">
        <v>0.25</v>
      </c>
      <c r="G295" s="185">
        <v>0.23</v>
      </c>
      <c r="H295" s="185">
        <v>0.23</v>
      </c>
      <c r="I295" s="185">
        <v>0.22</v>
      </c>
      <c r="J295" s="185">
        <v>0.21</v>
      </c>
      <c r="K295" s="185">
        <v>0.2</v>
      </c>
      <c r="L295" s="185">
        <v>0.19</v>
      </c>
      <c r="M295" s="185">
        <v>0.19</v>
      </c>
      <c r="N295" s="185">
        <v>0.19</v>
      </c>
      <c r="O295" s="185">
        <v>0.18</v>
      </c>
      <c r="P295" s="185">
        <v>0.16</v>
      </c>
      <c r="Q295" s="185">
        <v>0.16</v>
      </c>
      <c r="R295" s="185">
        <v>0.16</v>
      </c>
      <c r="S295" s="185">
        <v>0.18</v>
      </c>
      <c r="T295" s="185">
        <v>0.17</v>
      </c>
      <c r="U295" s="185">
        <v>0.17</v>
      </c>
      <c r="V295" s="185">
        <v>0.17</v>
      </c>
      <c r="W295" s="185">
        <v>0.18</v>
      </c>
      <c r="X295" s="185">
        <v>0.18</v>
      </c>
      <c r="Y295" s="185">
        <v>0.17</v>
      </c>
      <c r="Z295" s="185">
        <v>0.16</v>
      </c>
      <c r="AA295" s="185">
        <v>0.15</v>
      </c>
      <c r="AB295"/>
      <c r="AC295"/>
      <c r="AD295"/>
      <c r="AE295"/>
      <c r="AF295"/>
      <c r="AG295"/>
      <c r="AH295"/>
      <c r="AI295"/>
      <c r="AJ295"/>
      <c r="AK295"/>
    </row>
    <row r="296" spans="1:240" x14ac:dyDescent="0.2">
      <c r="A296" s="16"/>
      <c r="B296" s="16"/>
      <c r="C296" s="303" t="s">
        <v>410</v>
      </c>
      <c r="D296" s="303"/>
      <c r="E296"/>
      <c r="F296"/>
      <c r="H296" s="16"/>
    </row>
    <row r="297" spans="1:240" x14ac:dyDescent="0.2">
      <c r="A297" s="16"/>
      <c r="B297" s="16"/>
      <c r="C297" s="186" t="s">
        <v>411</v>
      </c>
      <c r="D297"/>
      <c r="E297"/>
      <c r="F297"/>
      <c r="H297" s="16"/>
    </row>
    <row r="298" spans="1:240" x14ac:dyDescent="0.2">
      <c r="A298" s="16"/>
      <c r="B298" s="16"/>
      <c r="C298" s="16"/>
      <c r="D298" s="16"/>
      <c r="H298" s="16"/>
      <c r="O298" s="15"/>
      <c r="P298" s="126"/>
      <c r="Q298" s="15"/>
      <c r="R298" s="15"/>
      <c r="S298" s="15"/>
      <c r="T298" s="127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</row>
    <row r="299" spans="1:240" s="189" customFormat="1" ht="11.25" x14ac:dyDescent="0.2">
      <c r="A299" s="187"/>
      <c r="B299" s="187"/>
      <c r="C299" s="187"/>
      <c r="D299" s="187"/>
      <c r="E299" s="16"/>
      <c r="F299" s="16"/>
      <c r="G299" s="16"/>
      <c r="H299" s="17"/>
      <c r="I299" s="16"/>
      <c r="J299" s="16"/>
      <c r="K299" s="16"/>
      <c r="L299" s="16"/>
      <c r="M299" s="16"/>
      <c r="N299" s="16"/>
      <c r="O299" s="16"/>
      <c r="P299" s="17"/>
      <c r="Q299" s="16"/>
      <c r="R299" s="16"/>
      <c r="S299" s="16"/>
      <c r="T299" s="18"/>
      <c r="U299" s="188"/>
      <c r="V299" s="19"/>
      <c r="W299" s="188"/>
      <c r="X299" s="188"/>
    </row>
    <row r="300" spans="1:240" s="189" customFormat="1" ht="21.95" customHeight="1" x14ac:dyDescent="0.2">
      <c r="A300" s="187"/>
      <c r="B300" s="187"/>
      <c r="C300" s="187"/>
      <c r="D300" s="190" t="s">
        <v>412</v>
      </c>
      <c r="E300" s="191" t="s">
        <v>15</v>
      </c>
      <c r="F300" s="191" t="s">
        <v>16</v>
      </c>
      <c r="G300" s="191" t="s">
        <v>17</v>
      </c>
      <c r="H300" s="304" t="s">
        <v>18</v>
      </c>
      <c r="I300" s="304"/>
      <c r="J300" s="16"/>
      <c r="K300" s="16"/>
      <c r="L300" s="16"/>
      <c r="M300" s="16"/>
      <c r="N300" s="16"/>
      <c r="O300" s="16"/>
      <c r="P300" s="17"/>
      <c r="Q300" s="16"/>
      <c r="R300" s="16"/>
      <c r="S300" s="16"/>
      <c r="T300" s="18"/>
      <c r="U300" s="188"/>
      <c r="V300" s="19"/>
      <c r="W300" s="188"/>
      <c r="X300" s="188"/>
    </row>
    <row r="301" spans="1:240" ht="14.65" customHeight="1" x14ac:dyDescent="0.2">
      <c r="D301" s="192" t="s">
        <v>405</v>
      </c>
      <c r="E301" s="193">
        <f>E241</f>
        <v>1095</v>
      </c>
      <c r="F301" s="193">
        <f>F241</f>
        <v>787</v>
      </c>
      <c r="G301" s="193">
        <f>G241</f>
        <v>308</v>
      </c>
      <c r="H301" s="305">
        <f>F301/E301</f>
        <v>0.71872146118721458</v>
      </c>
      <c r="I301" s="305"/>
      <c r="M301" s="306"/>
      <c r="N301" s="306"/>
    </row>
    <row r="302" spans="1:240" ht="14.65" customHeight="1" x14ac:dyDescent="0.2">
      <c r="D302" s="192" t="s">
        <v>413</v>
      </c>
      <c r="E302" s="193">
        <f>I241</f>
        <v>1558</v>
      </c>
      <c r="F302" s="193">
        <f>J241</f>
        <v>772</v>
      </c>
      <c r="G302" s="193">
        <f>K241</f>
        <v>786</v>
      </c>
      <c r="H302" s="305">
        <f>F302/E302</f>
        <v>0.49550706033376124</v>
      </c>
      <c r="I302" s="305"/>
    </row>
    <row r="303" spans="1:240" ht="14.65" customHeight="1" x14ac:dyDescent="0.2">
      <c r="D303" s="192" t="s">
        <v>407</v>
      </c>
      <c r="E303" s="193">
        <f>M241</f>
        <v>49</v>
      </c>
      <c r="F303" s="193">
        <f>N241</f>
        <v>13</v>
      </c>
      <c r="G303" s="193">
        <f>O241</f>
        <v>36</v>
      </c>
      <c r="H303" s="305">
        <f>F303/E303</f>
        <v>0.26530612244897961</v>
      </c>
      <c r="I303" s="305"/>
    </row>
    <row r="304" spans="1:240" ht="14.65" customHeight="1" x14ac:dyDescent="0.2">
      <c r="D304" s="192" t="s">
        <v>414</v>
      </c>
      <c r="E304" s="193">
        <f>Q241</f>
        <v>69</v>
      </c>
      <c r="F304" s="193">
        <f>R241</f>
        <v>7</v>
      </c>
      <c r="G304" s="193">
        <f>S241</f>
        <v>62</v>
      </c>
      <c r="H304" s="305">
        <f>F304/E304</f>
        <v>0.10144927536231885</v>
      </c>
      <c r="I304" s="305"/>
    </row>
    <row r="305" spans="1:14" ht="14.65" customHeight="1" x14ac:dyDescent="0.2">
      <c r="D305" s="194" t="s">
        <v>401</v>
      </c>
      <c r="E305" s="158">
        <f>SUM(E301:E304)</f>
        <v>2771</v>
      </c>
      <c r="F305" s="158">
        <f>SUM(F301:F304)</f>
        <v>1579</v>
      </c>
      <c r="G305" s="158">
        <f>SUM(G301:G304)</f>
        <v>1192</v>
      </c>
      <c r="H305" s="307">
        <f>F305/E305</f>
        <v>0.56983038614218695</v>
      </c>
      <c r="I305" s="307"/>
    </row>
    <row r="307" spans="1:14" ht="87" customHeight="1" x14ac:dyDescent="0.2">
      <c r="D307" s="190" t="s">
        <v>415</v>
      </c>
      <c r="E307" s="195" t="s">
        <v>416</v>
      </c>
      <c r="F307" s="195" t="s">
        <v>417</v>
      </c>
      <c r="G307" s="195" t="s">
        <v>418</v>
      </c>
      <c r="H307" s="308" t="s">
        <v>419</v>
      </c>
      <c r="I307" s="308"/>
    </row>
    <row r="308" spans="1:14" ht="14.65" customHeight="1" x14ac:dyDescent="0.2">
      <c r="D308" s="192" t="s">
        <v>405</v>
      </c>
      <c r="E308" s="193">
        <f>F301</f>
        <v>787</v>
      </c>
      <c r="F308" s="193">
        <f>U241</f>
        <v>52</v>
      </c>
      <c r="G308" s="193">
        <v>79</v>
      </c>
      <c r="H308" s="309">
        <f>E308+F308+G308</f>
        <v>918</v>
      </c>
      <c r="I308" s="309">
        <f>SUM(E308:H308)</f>
        <v>1836</v>
      </c>
      <c r="J308" s="18"/>
    </row>
    <row r="309" spans="1:14" ht="14.65" customHeight="1" x14ac:dyDescent="0.2">
      <c r="D309" s="192" t="s">
        <v>413</v>
      </c>
      <c r="E309" s="193">
        <f>F302</f>
        <v>772</v>
      </c>
      <c r="F309" s="193">
        <f>V241</f>
        <v>363</v>
      </c>
      <c r="G309" s="193">
        <v>151</v>
      </c>
      <c r="H309" s="309">
        <f>E309+F309+G309</f>
        <v>1286</v>
      </c>
      <c r="I309" s="309"/>
    </row>
    <row r="310" spans="1:14" ht="14.65" customHeight="1" x14ac:dyDescent="0.2">
      <c r="D310" s="192" t="s">
        <v>407</v>
      </c>
      <c r="E310" s="193">
        <f>F303</f>
        <v>13</v>
      </c>
      <c r="F310" s="193">
        <f>W241</f>
        <v>4</v>
      </c>
      <c r="G310" s="196">
        <v>0</v>
      </c>
      <c r="H310" s="309">
        <f>E310+F310+G310</f>
        <v>17</v>
      </c>
      <c r="I310" s="309"/>
    </row>
    <row r="311" spans="1:14" ht="14.65" customHeight="1" x14ac:dyDescent="0.2">
      <c r="D311" s="192" t="s">
        <v>414</v>
      </c>
      <c r="E311" s="193">
        <f>F304</f>
        <v>7</v>
      </c>
      <c r="F311" s="193">
        <f>X241</f>
        <v>8</v>
      </c>
      <c r="G311" s="196">
        <v>0</v>
      </c>
      <c r="H311" s="309">
        <f>E311+F311+G311</f>
        <v>15</v>
      </c>
      <c r="I311" s="309"/>
    </row>
    <row r="312" spans="1:14" ht="14.65" customHeight="1" x14ac:dyDescent="0.2">
      <c r="D312" s="194" t="s">
        <v>401</v>
      </c>
      <c r="E312" s="197">
        <f>SUM(E308:E311)</f>
        <v>1579</v>
      </c>
      <c r="F312" s="197">
        <f>SUM(F308:F311)</f>
        <v>427</v>
      </c>
      <c r="G312" s="197">
        <f>SUM(G308:G311)</f>
        <v>230</v>
      </c>
      <c r="H312" s="310">
        <f>H308+H309+H310+H311</f>
        <v>2236</v>
      </c>
      <c r="I312" s="310">
        <f>F312+G312+H312</f>
        <v>2893</v>
      </c>
    </row>
    <row r="314" spans="1:14" x14ac:dyDescent="0.2">
      <c r="A314" s="281" t="s">
        <v>420</v>
      </c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</row>
    <row r="315" spans="1:14" x14ac:dyDescent="0.2">
      <c r="A315" s="281" t="s">
        <v>421</v>
      </c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</row>
    <row r="316" spans="1:14" ht="25.35" customHeight="1" x14ac:dyDescent="0.2">
      <c r="A316" s="16"/>
      <c r="B316" s="16"/>
      <c r="C316" s="16"/>
      <c r="D316" s="311" t="s">
        <v>491</v>
      </c>
      <c r="E316" s="311" t="s">
        <v>423</v>
      </c>
      <c r="F316" s="311"/>
      <c r="G316" s="311"/>
      <c r="H316" s="311"/>
      <c r="I316" s="311"/>
      <c r="J316" s="311"/>
      <c r="K316" s="311"/>
      <c r="L316" s="311"/>
      <c r="M316" s="311"/>
    </row>
    <row r="317" spans="1:14" ht="14.65" customHeight="1" x14ac:dyDescent="0.2">
      <c r="A317" s="16"/>
      <c r="B317" s="16"/>
      <c r="C317" s="16"/>
      <c r="D317" s="312" t="s">
        <v>404</v>
      </c>
      <c r="E317" s="313" t="s">
        <v>424</v>
      </c>
      <c r="F317" s="313"/>
      <c r="G317" s="313"/>
      <c r="H317" s="314" t="s">
        <v>425</v>
      </c>
      <c r="I317" s="314"/>
      <c r="J317" s="314"/>
      <c r="K317" s="315" t="s">
        <v>426</v>
      </c>
      <c r="L317" s="315"/>
      <c r="M317" s="315"/>
    </row>
    <row r="318" spans="1:14" x14ac:dyDescent="0.2">
      <c r="A318" s="16"/>
      <c r="B318" s="16"/>
      <c r="C318" s="16"/>
      <c r="D318" s="312"/>
      <c r="E318" s="198" t="s">
        <v>427</v>
      </c>
      <c r="F318" s="198" t="s">
        <v>428</v>
      </c>
      <c r="G318" s="198" t="s">
        <v>401</v>
      </c>
      <c r="H318" s="199" t="s">
        <v>429</v>
      </c>
      <c r="I318" s="199" t="s">
        <v>428</v>
      </c>
      <c r="J318" s="199" t="s">
        <v>401</v>
      </c>
      <c r="K318" s="200" t="s">
        <v>427</v>
      </c>
      <c r="L318" s="200" t="s">
        <v>428</v>
      </c>
      <c r="M318" s="201" t="s">
        <v>401</v>
      </c>
    </row>
    <row r="319" spans="1:14" x14ac:dyDescent="0.2">
      <c r="A319" s="16"/>
      <c r="B319" s="16"/>
      <c r="C319" s="16"/>
      <c r="D319" s="202" t="s">
        <v>13</v>
      </c>
      <c r="E319" s="203">
        <f>K319-H319</f>
        <v>470</v>
      </c>
      <c r="F319" s="203">
        <v>386</v>
      </c>
      <c r="G319" s="203">
        <f>SUM(E319:F319)</f>
        <v>856</v>
      </c>
      <c r="H319" s="204">
        <v>30</v>
      </c>
      <c r="I319" s="204">
        <v>49</v>
      </c>
      <c r="J319" s="204">
        <f>SUM(H319:I319)</f>
        <v>79</v>
      </c>
      <c r="K319" s="205">
        <f>M319-L319</f>
        <v>500</v>
      </c>
      <c r="L319" s="205">
        <f>F319+I319</f>
        <v>435</v>
      </c>
      <c r="M319" s="206">
        <f>H308+H310</f>
        <v>935</v>
      </c>
    </row>
    <row r="320" spans="1:14" x14ac:dyDescent="0.2">
      <c r="A320" s="16"/>
      <c r="B320" s="16"/>
      <c r="C320" s="16"/>
      <c r="D320" s="202" t="s">
        <v>430</v>
      </c>
      <c r="E320" s="203">
        <f>K320-H320</f>
        <v>675</v>
      </c>
      <c r="F320" s="203">
        <v>475</v>
      </c>
      <c r="G320" s="203">
        <f>SUM(E320:F320)</f>
        <v>1150</v>
      </c>
      <c r="H320" s="204">
        <v>49</v>
      </c>
      <c r="I320" s="204">
        <v>102</v>
      </c>
      <c r="J320" s="204">
        <f>SUM(H320:I320)</f>
        <v>151</v>
      </c>
      <c r="K320" s="205">
        <f>M320-L320</f>
        <v>724</v>
      </c>
      <c r="L320" s="205">
        <f>F320+I320</f>
        <v>577</v>
      </c>
      <c r="M320" s="206">
        <f>H309+H311</f>
        <v>1301</v>
      </c>
    </row>
    <row r="321" spans="1:240" x14ac:dyDescent="0.2">
      <c r="A321" s="16"/>
      <c r="B321" s="16"/>
      <c r="C321" s="16"/>
      <c r="D321" s="207" t="s">
        <v>431</v>
      </c>
      <c r="E321" s="208">
        <f>K321-H321</f>
        <v>1145</v>
      </c>
      <c r="F321" s="208">
        <f>SUM(F319:F320)</f>
        <v>861</v>
      </c>
      <c r="G321" s="208">
        <f>SUM(E321:F321)</f>
        <v>2006</v>
      </c>
      <c r="H321" s="209">
        <f t="shared" ref="H321:M321" si="8">SUM(H319:H320)</f>
        <v>79</v>
      </c>
      <c r="I321" s="209">
        <f t="shared" si="8"/>
        <v>151</v>
      </c>
      <c r="J321" s="209">
        <f t="shared" si="8"/>
        <v>230</v>
      </c>
      <c r="K321" s="210">
        <f t="shared" si="8"/>
        <v>1224</v>
      </c>
      <c r="L321" s="210">
        <f t="shared" si="8"/>
        <v>1012</v>
      </c>
      <c r="M321" s="211">
        <f t="shared" si="8"/>
        <v>2236</v>
      </c>
    </row>
    <row r="322" spans="1:240" x14ac:dyDescent="0.2">
      <c r="A322" s="16"/>
      <c r="B322" s="16"/>
      <c r="C322" s="16"/>
      <c r="D322" s="186" t="s">
        <v>411</v>
      </c>
    </row>
    <row r="323" spans="1:240" ht="14.65" customHeight="1" x14ac:dyDescent="0.2">
      <c r="A323" s="16"/>
      <c r="B323" s="16"/>
      <c r="C323" s="16"/>
      <c r="D323" s="303" t="s">
        <v>432</v>
      </c>
      <c r="E323" s="303"/>
      <c r="F323" s="303"/>
      <c r="G323" s="303"/>
      <c r="H323" s="303"/>
      <c r="I323" s="303"/>
      <c r="J323" s="303"/>
      <c r="K323" s="303"/>
      <c r="L323" s="303"/>
      <c r="M323" s="303"/>
    </row>
    <row r="324" spans="1:240" ht="25.7" customHeight="1" x14ac:dyDescent="0.2">
      <c r="A324"/>
      <c r="B324"/>
      <c r="C324" s="16"/>
      <c r="D324" s="316" t="s">
        <v>433</v>
      </c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</row>
    <row r="325" spans="1:240" ht="58.5" customHeight="1" x14ac:dyDescent="0.2">
      <c r="A325"/>
      <c r="B325"/>
      <c r="C325" s="16"/>
      <c r="D325" s="212" t="s">
        <v>404</v>
      </c>
      <c r="E325" s="213">
        <v>44061</v>
      </c>
      <c r="F325" s="213">
        <v>44062</v>
      </c>
      <c r="G325" s="213">
        <v>44063</v>
      </c>
      <c r="H325" s="213">
        <v>44064</v>
      </c>
      <c r="I325" s="213">
        <v>44065</v>
      </c>
      <c r="J325" s="213">
        <v>44066</v>
      </c>
      <c r="K325" s="213">
        <v>44067</v>
      </c>
      <c r="L325" s="213">
        <v>44068</v>
      </c>
      <c r="M325" s="213">
        <v>44069</v>
      </c>
      <c r="N325" s="213">
        <v>44070</v>
      </c>
      <c r="O325" s="213">
        <v>44071</v>
      </c>
      <c r="P325" s="213">
        <v>44072</v>
      </c>
      <c r="Q325" s="213">
        <v>44073</v>
      </c>
      <c r="R325" s="213">
        <v>44074</v>
      </c>
      <c r="S325" s="213">
        <v>44075</v>
      </c>
      <c r="T325" s="213">
        <v>44076</v>
      </c>
      <c r="U325" s="213">
        <v>44077</v>
      </c>
      <c r="V325" s="213">
        <v>44078</v>
      </c>
      <c r="W325" s="213">
        <v>44079</v>
      </c>
      <c r="X325" s="213">
        <v>44080</v>
      </c>
      <c r="Y325" s="213">
        <v>44081</v>
      </c>
      <c r="Z325" s="213">
        <v>44082</v>
      </c>
      <c r="AA325" s="213">
        <v>44083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</row>
    <row r="326" spans="1:240" ht="22.7" customHeight="1" x14ac:dyDescent="0.2">
      <c r="A326"/>
      <c r="B326"/>
      <c r="C326" s="16"/>
      <c r="D326" s="214" t="s">
        <v>13</v>
      </c>
      <c r="E326" s="215">
        <v>987</v>
      </c>
      <c r="F326" s="215">
        <v>974</v>
      </c>
      <c r="G326" s="215">
        <v>982</v>
      </c>
      <c r="H326" s="215">
        <v>962</v>
      </c>
      <c r="I326" s="215">
        <v>965</v>
      </c>
      <c r="J326" s="215">
        <v>958</v>
      </c>
      <c r="K326" s="215">
        <v>998</v>
      </c>
      <c r="L326" s="215">
        <v>998</v>
      </c>
      <c r="M326" s="215">
        <v>993</v>
      </c>
      <c r="N326" s="215">
        <v>977</v>
      </c>
      <c r="O326" s="215">
        <v>969</v>
      </c>
      <c r="P326" s="215">
        <v>1037</v>
      </c>
      <c r="Q326" s="215">
        <v>969</v>
      </c>
      <c r="R326" s="215">
        <v>954</v>
      </c>
      <c r="S326" s="215">
        <v>945</v>
      </c>
      <c r="T326" s="215">
        <v>975</v>
      </c>
      <c r="U326" s="215">
        <v>952</v>
      </c>
      <c r="V326" s="215">
        <v>933</v>
      </c>
      <c r="W326" s="215">
        <v>966</v>
      </c>
      <c r="X326" s="215">
        <v>957</v>
      </c>
      <c r="Y326" s="215">
        <v>945</v>
      </c>
      <c r="Z326" s="215">
        <v>942</v>
      </c>
      <c r="AA326" s="215">
        <v>935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</row>
    <row r="327" spans="1:240" ht="22.7" customHeight="1" x14ac:dyDescent="0.2">
      <c r="A327"/>
      <c r="B327"/>
      <c r="C327" s="16"/>
      <c r="D327" s="216" t="s">
        <v>430</v>
      </c>
      <c r="E327" s="217">
        <v>1089</v>
      </c>
      <c r="F327" s="217">
        <v>1073</v>
      </c>
      <c r="G327" s="217">
        <v>1089</v>
      </c>
      <c r="H327" s="217">
        <v>1114</v>
      </c>
      <c r="I327" s="217">
        <v>1082</v>
      </c>
      <c r="J327" s="217">
        <v>1053</v>
      </c>
      <c r="K327" s="217">
        <v>1074</v>
      </c>
      <c r="L327" s="217">
        <v>1143</v>
      </c>
      <c r="M327" s="217">
        <v>1161</v>
      </c>
      <c r="N327" s="217">
        <v>1237</v>
      </c>
      <c r="O327" s="217">
        <v>1246</v>
      </c>
      <c r="P327" s="217">
        <v>1164</v>
      </c>
      <c r="Q327" s="217">
        <v>1184</v>
      </c>
      <c r="R327" s="217">
        <v>1211</v>
      </c>
      <c r="S327" s="217">
        <v>1267</v>
      </c>
      <c r="T327" s="217">
        <v>1329</v>
      </c>
      <c r="U327" s="217">
        <v>1297</v>
      </c>
      <c r="V327" s="217">
        <v>1331</v>
      </c>
      <c r="W327" s="217">
        <v>1316</v>
      </c>
      <c r="X327" s="217">
        <v>1331</v>
      </c>
      <c r="Y327" s="217">
        <v>1354</v>
      </c>
      <c r="Z327" s="217">
        <v>1356</v>
      </c>
      <c r="AA327" s="217">
        <v>1301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</row>
    <row r="328" spans="1:240" ht="22.7" customHeight="1" x14ac:dyDescent="0.2">
      <c r="A328"/>
      <c r="B328"/>
      <c r="C328" s="16"/>
      <c r="D328" s="218" t="s">
        <v>434</v>
      </c>
      <c r="E328" s="219">
        <f t="shared" ref="E328:AA328" si="9">SUM(E326:E327)</f>
        <v>2076</v>
      </c>
      <c r="F328" s="219">
        <f t="shared" si="9"/>
        <v>2047</v>
      </c>
      <c r="G328" s="219">
        <f t="shared" si="9"/>
        <v>2071</v>
      </c>
      <c r="H328" s="219">
        <f t="shared" si="9"/>
        <v>2076</v>
      </c>
      <c r="I328" s="219">
        <f t="shared" si="9"/>
        <v>2047</v>
      </c>
      <c r="J328" s="219">
        <f t="shared" si="9"/>
        <v>2011</v>
      </c>
      <c r="K328" s="219">
        <f t="shared" si="9"/>
        <v>2072</v>
      </c>
      <c r="L328" s="219">
        <f t="shared" si="9"/>
        <v>2141</v>
      </c>
      <c r="M328" s="219">
        <f t="shared" si="9"/>
        <v>2154</v>
      </c>
      <c r="N328" s="219">
        <f t="shared" si="9"/>
        <v>2214</v>
      </c>
      <c r="O328" s="219">
        <f t="shared" si="9"/>
        <v>2215</v>
      </c>
      <c r="P328" s="219">
        <f t="shared" si="9"/>
        <v>2201</v>
      </c>
      <c r="Q328" s="219">
        <f t="shared" si="9"/>
        <v>2153</v>
      </c>
      <c r="R328" s="219">
        <f t="shared" si="9"/>
        <v>2165</v>
      </c>
      <c r="S328" s="219">
        <f t="shared" si="9"/>
        <v>2212</v>
      </c>
      <c r="T328" s="219">
        <f t="shared" si="9"/>
        <v>2304</v>
      </c>
      <c r="U328" s="219">
        <f t="shared" si="9"/>
        <v>2249</v>
      </c>
      <c r="V328" s="219">
        <f t="shared" si="9"/>
        <v>2264</v>
      </c>
      <c r="W328" s="219">
        <f t="shared" si="9"/>
        <v>2282</v>
      </c>
      <c r="X328" s="219">
        <f t="shared" si="9"/>
        <v>2288</v>
      </c>
      <c r="Y328" s="219">
        <f t="shared" si="9"/>
        <v>2299</v>
      </c>
      <c r="Z328" s="219">
        <f t="shared" si="9"/>
        <v>2298</v>
      </c>
      <c r="AA328" s="219">
        <f t="shared" si="9"/>
        <v>2236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</row>
    <row r="330" spans="1:240" ht="28.35" customHeight="1" x14ac:dyDescent="0.2">
      <c r="C330" s="317" t="s">
        <v>435</v>
      </c>
      <c r="D330" s="317"/>
      <c r="E330" s="317"/>
      <c r="F330" s="317"/>
      <c r="G330" s="317"/>
      <c r="H330" s="318" t="s">
        <v>436</v>
      </c>
      <c r="I330" s="318"/>
      <c r="J330" s="318"/>
      <c r="K330" s="318"/>
      <c r="L330" s="319" t="s">
        <v>437</v>
      </c>
      <c r="M330" s="319"/>
      <c r="N330" s="319"/>
      <c r="O330" s="319"/>
      <c r="P330" s="320" t="s">
        <v>438</v>
      </c>
      <c r="Q330" s="320"/>
      <c r="R330" s="320"/>
      <c r="S330" s="320"/>
      <c r="T330" s="361" t="s">
        <v>426</v>
      </c>
      <c r="U330" s="361"/>
      <c r="V330" s="361"/>
      <c r="W330" s="361"/>
    </row>
    <row r="331" spans="1:240" x14ac:dyDescent="0.2">
      <c r="C331" s="317"/>
      <c r="D331" s="317"/>
      <c r="E331" s="317"/>
      <c r="F331" s="317"/>
      <c r="G331" s="317"/>
      <c r="H331" s="322" t="s">
        <v>439</v>
      </c>
      <c r="I331" s="322"/>
      <c r="J331" s="323" t="s">
        <v>440</v>
      </c>
      <c r="K331" s="323"/>
      <c r="L331" s="324" t="s">
        <v>439</v>
      </c>
      <c r="M331" s="324"/>
      <c r="N331" s="325" t="s">
        <v>440</v>
      </c>
      <c r="O331" s="325"/>
      <c r="P331" s="326" t="s">
        <v>439</v>
      </c>
      <c r="Q331" s="326"/>
      <c r="R331" s="327" t="s">
        <v>440</v>
      </c>
      <c r="S331" s="327"/>
      <c r="T331" s="362" t="s">
        <v>439</v>
      </c>
      <c r="U331" s="362"/>
      <c r="V331" s="363" t="s">
        <v>440</v>
      </c>
      <c r="W331" s="363"/>
    </row>
    <row r="332" spans="1:240" ht="14.65" customHeight="1" x14ac:dyDescent="0.2">
      <c r="C332" s="362" t="s">
        <v>441</v>
      </c>
      <c r="D332" s="364" t="s">
        <v>442</v>
      </c>
      <c r="E332" s="365" t="s">
        <v>443</v>
      </c>
      <c r="F332" s="365"/>
      <c r="G332" s="365"/>
      <c r="H332" s="332">
        <v>2208</v>
      </c>
      <c r="I332" s="332"/>
      <c r="J332" s="333">
        <f>H332/H338</f>
        <v>0.17037037037037037</v>
      </c>
      <c r="K332" s="333"/>
      <c r="L332" s="334">
        <v>636</v>
      </c>
      <c r="M332" s="334"/>
      <c r="N332" s="335">
        <f>L332/L338</f>
        <v>0.16425619834710745</v>
      </c>
      <c r="O332" s="335"/>
      <c r="P332" s="336">
        <v>29</v>
      </c>
      <c r="Q332" s="336"/>
      <c r="R332" s="337">
        <f>P332/P338</f>
        <v>0.26363636363636361</v>
      </c>
      <c r="S332" s="337"/>
      <c r="T332" s="366">
        <f>H332+L332+P332</f>
        <v>2873</v>
      </c>
      <c r="U332" s="366"/>
      <c r="V332" s="367">
        <f>T332/T338</f>
        <v>0.16958857210318162</v>
      </c>
      <c r="W332" s="367"/>
    </row>
    <row r="333" spans="1:240" x14ac:dyDescent="0.2">
      <c r="C333" s="362"/>
      <c r="D333" s="364"/>
      <c r="E333" s="365" t="s">
        <v>444</v>
      </c>
      <c r="F333" s="365"/>
      <c r="G333" s="365"/>
      <c r="H333" s="332">
        <v>514</v>
      </c>
      <c r="I333" s="332"/>
      <c r="J333" s="333">
        <f>H333/H338</f>
        <v>3.9660493827160491E-2</v>
      </c>
      <c r="K333" s="333"/>
      <c r="L333" s="334">
        <v>254</v>
      </c>
      <c r="M333" s="334"/>
      <c r="N333" s="335">
        <f>L333/L338</f>
        <v>6.5599173553719012E-2</v>
      </c>
      <c r="O333" s="335"/>
      <c r="P333" s="336">
        <v>0</v>
      </c>
      <c r="Q333" s="336"/>
      <c r="R333" s="337">
        <f>P333/P338</f>
        <v>0</v>
      </c>
      <c r="S333" s="337"/>
      <c r="T333" s="366">
        <f>H333+L333+P333</f>
        <v>768</v>
      </c>
      <c r="U333" s="366"/>
      <c r="V333" s="367">
        <f>T333/T338</f>
        <v>4.5333805560474588E-2</v>
      </c>
      <c r="W333" s="367"/>
    </row>
    <row r="334" spans="1:240" x14ac:dyDescent="0.2">
      <c r="C334" s="362"/>
      <c r="D334" s="364"/>
      <c r="E334" s="365" t="s">
        <v>445</v>
      </c>
      <c r="F334" s="365"/>
      <c r="G334" s="365"/>
      <c r="H334" s="332">
        <v>2</v>
      </c>
      <c r="I334" s="332"/>
      <c r="J334" s="333">
        <f>H334/H338</f>
        <v>1.5432098765432098E-4</v>
      </c>
      <c r="K334" s="333"/>
      <c r="L334" s="334">
        <v>2</v>
      </c>
      <c r="M334" s="334"/>
      <c r="N334" s="335">
        <f>L334/L338</f>
        <v>5.1652892561983473E-4</v>
      </c>
      <c r="O334" s="335"/>
      <c r="P334" s="336">
        <v>0</v>
      </c>
      <c r="Q334" s="336"/>
      <c r="R334" s="337">
        <f>P334/P338</f>
        <v>0</v>
      </c>
      <c r="S334" s="337"/>
      <c r="T334" s="366">
        <f>H334+L334+P334</f>
        <v>4</v>
      </c>
      <c r="U334" s="366"/>
      <c r="V334" s="367">
        <f>T334/T338</f>
        <v>2.3611357062747182E-4</v>
      </c>
      <c r="W334" s="367"/>
    </row>
    <row r="335" spans="1:240" ht="14.65" customHeight="1" x14ac:dyDescent="0.2">
      <c r="C335" s="362"/>
      <c r="D335" s="364"/>
      <c r="E335" s="365" t="s">
        <v>446</v>
      </c>
      <c r="F335" s="365"/>
      <c r="G335" s="365"/>
      <c r="H335" s="332">
        <v>0</v>
      </c>
      <c r="I335" s="332"/>
      <c r="J335" s="333">
        <f>H335/H338</f>
        <v>0</v>
      </c>
      <c r="K335" s="333"/>
      <c r="L335" s="334">
        <v>1</v>
      </c>
      <c r="M335" s="334"/>
      <c r="N335" s="335">
        <f>L335/L338</f>
        <v>2.5826446280991736E-4</v>
      </c>
      <c r="O335" s="335"/>
      <c r="P335" s="336">
        <v>0</v>
      </c>
      <c r="Q335" s="336"/>
      <c r="R335" s="337">
        <f>P335/P338</f>
        <v>0</v>
      </c>
      <c r="S335" s="337"/>
      <c r="T335" s="366">
        <f>H335+L335+P335</f>
        <v>1</v>
      </c>
      <c r="U335" s="366"/>
      <c r="V335" s="367">
        <f>T335/T338</f>
        <v>5.9028392656867956E-5</v>
      </c>
      <c r="W335" s="367"/>
    </row>
    <row r="336" spans="1:240" ht="14.65" customHeight="1" x14ac:dyDescent="0.2">
      <c r="C336" s="362"/>
      <c r="D336" s="364"/>
      <c r="E336" s="368" t="s">
        <v>401</v>
      </c>
      <c r="F336" s="368"/>
      <c r="G336" s="368"/>
      <c r="H336" s="332">
        <f>SUM(H332:H335)</f>
        <v>2724</v>
      </c>
      <c r="I336" s="332">
        <f>SUM(H336:H336)</f>
        <v>2724</v>
      </c>
      <c r="J336" s="333">
        <f>H336/H338</f>
        <v>0.2101851851851852</v>
      </c>
      <c r="K336" s="333"/>
      <c r="L336" s="334">
        <f>L332+L333+L334+L335</f>
        <v>893</v>
      </c>
      <c r="M336" s="334">
        <f>SUM(L336:L336)</f>
        <v>893</v>
      </c>
      <c r="N336" s="335">
        <f>L336/L338</f>
        <v>0.2306301652892562</v>
      </c>
      <c r="O336" s="335"/>
      <c r="P336" s="336">
        <v>30</v>
      </c>
      <c r="Q336" s="336"/>
      <c r="R336" s="337">
        <f>P336/P338</f>
        <v>0.27272727272727271</v>
      </c>
      <c r="S336" s="337"/>
      <c r="T336" s="366">
        <f>SUM(T332:T335)</f>
        <v>3646</v>
      </c>
      <c r="U336" s="366"/>
      <c r="V336" s="367">
        <f>T336/T338</f>
        <v>0.21521751962694055</v>
      </c>
      <c r="W336" s="367"/>
    </row>
    <row r="337" spans="1:240" ht="14.65" customHeight="1" x14ac:dyDescent="0.2">
      <c r="A337"/>
      <c r="C337" s="362"/>
      <c r="D337" s="364" t="s">
        <v>447</v>
      </c>
      <c r="E337" s="364"/>
      <c r="F337" s="364"/>
      <c r="G337" s="364"/>
      <c r="H337" s="332">
        <v>10236</v>
      </c>
      <c r="I337" s="332"/>
      <c r="J337" s="333">
        <f>H337/H338</f>
        <v>0.78981481481481486</v>
      </c>
      <c r="K337" s="333"/>
      <c r="L337" s="334">
        <v>2979</v>
      </c>
      <c r="M337" s="334"/>
      <c r="N337" s="335">
        <f>L337/L338</f>
        <v>0.76936983471074383</v>
      </c>
      <c r="O337" s="335"/>
      <c r="P337" s="336">
        <v>80</v>
      </c>
      <c r="Q337" s="336"/>
      <c r="R337" s="337">
        <f>P337/P338</f>
        <v>0.72727272727272729</v>
      </c>
      <c r="S337" s="337"/>
      <c r="T337" s="366">
        <f>H337+L337+P337</f>
        <v>13295</v>
      </c>
      <c r="U337" s="366"/>
      <c r="V337" s="367">
        <f>T337/T338</f>
        <v>0.78478248037305942</v>
      </c>
      <c r="W337" s="367"/>
    </row>
    <row r="338" spans="1:240" ht="15.75" customHeight="1" x14ac:dyDescent="0.2">
      <c r="A338"/>
      <c r="C338" s="341" t="s">
        <v>448</v>
      </c>
      <c r="D338" s="341"/>
      <c r="E338" s="341"/>
      <c r="F338" s="341"/>
      <c r="G338" s="341"/>
      <c r="H338" s="342">
        <f>H336+H337</f>
        <v>12960</v>
      </c>
      <c r="I338" s="342"/>
      <c r="J338" s="307">
        <f>H338/H338</f>
        <v>1</v>
      </c>
      <c r="K338" s="307"/>
      <c r="L338" s="342">
        <f>L336+L337</f>
        <v>3872</v>
      </c>
      <c r="M338" s="342"/>
      <c r="N338" s="307">
        <f>L338/L338</f>
        <v>1</v>
      </c>
      <c r="O338" s="307"/>
      <c r="P338" s="342">
        <f>P336+P337</f>
        <v>110</v>
      </c>
      <c r="Q338" s="342"/>
      <c r="R338" s="307">
        <f>P338/P338</f>
        <v>1</v>
      </c>
      <c r="S338" s="307"/>
      <c r="T338" s="343">
        <f>T336+T337</f>
        <v>16941</v>
      </c>
      <c r="U338" s="343"/>
      <c r="V338" s="344">
        <f>T338/T338</f>
        <v>1</v>
      </c>
      <c r="W338" s="344"/>
    </row>
    <row r="339" spans="1:240" x14ac:dyDescent="0.2">
      <c r="A339"/>
      <c r="B339"/>
      <c r="C339" s="281" t="s">
        <v>449</v>
      </c>
      <c r="D339" s="281"/>
      <c r="E339" s="281"/>
      <c r="F339" s="281"/>
      <c r="G339" s="281"/>
      <c r="H339" s="281">
        <f>SUM(H332:H336)</f>
        <v>5448</v>
      </c>
      <c r="I339" s="281">
        <f>SUM(I332:I336)</f>
        <v>2724</v>
      </c>
      <c r="J339" s="281"/>
      <c r="K339" s="281"/>
      <c r="L339" s="281">
        <f>SUM(L332:L336)</f>
        <v>1786</v>
      </c>
      <c r="M339" s="281">
        <f>SUM(M332:M336)</f>
        <v>893</v>
      </c>
      <c r="N339" s="281"/>
      <c r="O339" s="281"/>
      <c r="P339" s="281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</row>
    <row r="341" spans="1:240" ht="54" customHeight="1" x14ac:dyDescent="0.2">
      <c r="A341"/>
      <c r="B341"/>
      <c r="C341"/>
      <c r="D341" s="357" t="s">
        <v>450</v>
      </c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</row>
    <row r="342" spans="1:240" ht="67.7" customHeight="1" x14ac:dyDescent="0.2">
      <c r="A342"/>
      <c r="B342"/>
      <c r="C342"/>
      <c r="D342" s="224" t="s">
        <v>404</v>
      </c>
      <c r="E342" s="225">
        <v>44061</v>
      </c>
      <c r="F342" s="225">
        <v>44062</v>
      </c>
      <c r="G342" s="225">
        <v>44063</v>
      </c>
      <c r="H342" s="225">
        <v>44064</v>
      </c>
      <c r="I342" s="225">
        <v>44065</v>
      </c>
      <c r="J342" s="225">
        <v>44066</v>
      </c>
      <c r="K342" s="225">
        <v>44067</v>
      </c>
      <c r="L342" s="225">
        <v>44068</v>
      </c>
      <c r="M342" s="225">
        <v>44069</v>
      </c>
      <c r="N342" s="225">
        <v>44070</v>
      </c>
      <c r="O342" s="225">
        <v>44071</v>
      </c>
      <c r="P342" s="225">
        <v>44072</v>
      </c>
      <c r="Q342" s="225">
        <v>44073</v>
      </c>
      <c r="R342" s="225">
        <v>44074</v>
      </c>
      <c r="S342" s="225">
        <v>44075</v>
      </c>
      <c r="T342" s="226">
        <v>44076</v>
      </c>
      <c r="U342" s="226">
        <v>44077</v>
      </c>
      <c r="V342" s="226">
        <v>44078</v>
      </c>
      <c r="W342" s="226">
        <v>44079</v>
      </c>
      <c r="X342" s="226">
        <v>44080</v>
      </c>
      <c r="Y342" s="226">
        <v>44081</v>
      </c>
      <c r="Z342" s="226">
        <v>44082</v>
      </c>
      <c r="AA342" s="226">
        <v>44083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</row>
    <row r="343" spans="1:240" ht="15" x14ac:dyDescent="0.2">
      <c r="A343"/>
      <c r="B343"/>
      <c r="C343"/>
      <c r="D343" s="227" t="s">
        <v>451</v>
      </c>
      <c r="E343" s="152">
        <v>2773</v>
      </c>
      <c r="F343" s="152">
        <v>2794</v>
      </c>
      <c r="G343" s="152">
        <v>2816</v>
      </c>
      <c r="H343" s="152">
        <v>2848</v>
      </c>
      <c r="I343" s="152">
        <v>2874</v>
      </c>
      <c r="J343" s="152">
        <v>2899</v>
      </c>
      <c r="K343" s="152">
        <v>2925</v>
      </c>
      <c r="L343" s="152">
        <v>3082</v>
      </c>
      <c r="M343" s="152">
        <v>3114</v>
      </c>
      <c r="N343" s="152">
        <v>3155</v>
      </c>
      <c r="O343" s="152">
        <v>3183</v>
      </c>
      <c r="P343" s="152">
        <v>3213</v>
      </c>
      <c r="Q343" s="152">
        <v>3328</v>
      </c>
      <c r="R343" s="152">
        <v>3371</v>
      </c>
      <c r="S343" s="152">
        <v>3402</v>
      </c>
      <c r="T343" s="228">
        <v>3440</v>
      </c>
      <c r="U343" s="228">
        <v>3475</v>
      </c>
      <c r="V343" s="228">
        <v>3512</v>
      </c>
      <c r="W343" s="228">
        <v>3532</v>
      </c>
      <c r="X343" s="228">
        <v>3556</v>
      </c>
      <c r="Y343" s="228">
        <v>3587</v>
      </c>
      <c r="Z343" s="228">
        <v>3618</v>
      </c>
      <c r="AA343" s="228">
        <v>3646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</row>
    <row r="344" spans="1:240" ht="15" x14ac:dyDescent="0.2">
      <c r="A344"/>
      <c r="B344"/>
      <c r="C344"/>
      <c r="D344" s="229" t="s">
        <v>452</v>
      </c>
      <c r="E344" s="130">
        <v>10698</v>
      </c>
      <c r="F344" s="130">
        <v>10808</v>
      </c>
      <c r="G344" s="130">
        <v>10900</v>
      </c>
      <c r="H344" s="130">
        <v>10996</v>
      </c>
      <c r="I344" s="130">
        <v>11086</v>
      </c>
      <c r="J344" s="130">
        <v>11176</v>
      </c>
      <c r="K344" s="130">
        <v>11239</v>
      </c>
      <c r="L344" s="130">
        <v>11422</v>
      </c>
      <c r="M344" s="130">
        <v>11535</v>
      </c>
      <c r="N344" s="130">
        <v>11618</v>
      </c>
      <c r="O344" s="130">
        <v>11706</v>
      </c>
      <c r="P344" s="130">
        <v>11807</v>
      </c>
      <c r="Q344" s="130">
        <v>12341</v>
      </c>
      <c r="R344" s="130">
        <v>12413</v>
      </c>
      <c r="S344" s="130">
        <v>12500</v>
      </c>
      <c r="T344" s="230">
        <v>12614</v>
      </c>
      <c r="U344" s="230">
        <v>12705</v>
      </c>
      <c r="V344" s="230">
        <v>12808</v>
      </c>
      <c r="W344" s="230">
        <v>12926</v>
      </c>
      <c r="X344" s="230">
        <v>12997</v>
      </c>
      <c r="Y344" s="230">
        <v>13064</v>
      </c>
      <c r="Z344" s="230">
        <v>13192</v>
      </c>
      <c r="AA344" s="230">
        <v>13295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</row>
    <row r="345" spans="1:240" ht="15" x14ac:dyDescent="0.2">
      <c r="A345"/>
      <c r="B345"/>
      <c r="C345" s="16"/>
      <c r="D345" s="231" t="s">
        <v>453</v>
      </c>
      <c r="E345" s="232">
        <f t="shared" ref="E345:AA345" si="10">SUM(E343:E344)</f>
        <v>13471</v>
      </c>
      <c r="F345" s="232">
        <f t="shared" si="10"/>
        <v>13602</v>
      </c>
      <c r="G345" s="232">
        <f t="shared" si="10"/>
        <v>13716</v>
      </c>
      <c r="H345" s="232">
        <f t="shared" si="10"/>
        <v>13844</v>
      </c>
      <c r="I345" s="232">
        <f t="shared" si="10"/>
        <v>13960</v>
      </c>
      <c r="J345" s="232">
        <f t="shared" si="10"/>
        <v>14075</v>
      </c>
      <c r="K345" s="232">
        <f t="shared" si="10"/>
        <v>14164</v>
      </c>
      <c r="L345" s="232">
        <f t="shared" si="10"/>
        <v>14504</v>
      </c>
      <c r="M345" s="232">
        <f t="shared" si="10"/>
        <v>14649</v>
      </c>
      <c r="N345" s="232">
        <f t="shared" si="10"/>
        <v>14773</v>
      </c>
      <c r="O345" s="232">
        <f t="shared" si="10"/>
        <v>14889</v>
      </c>
      <c r="P345" s="232">
        <f t="shared" si="10"/>
        <v>15020</v>
      </c>
      <c r="Q345" s="232">
        <f t="shared" si="10"/>
        <v>15669</v>
      </c>
      <c r="R345" s="232">
        <f t="shared" si="10"/>
        <v>15784</v>
      </c>
      <c r="S345" s="232">
        <f t="shared" si="10"/>
        <v>15902</v>
      </c>
      <c r="T345" s="233">
        <f t="shared" si="10"/>
        <v>16054</v>
      </c>
      <c r="U345" s="233">
        <f t="shared" si="10"/>
        <v>16180</v>
      </c>
      <c r="V345" s="233">
        <f t="shared" si="10"/>
        <v>16320</v>
      </c>
      <c r="W345" s="233">
        <f t="shared" si="10"/>
        <v>16458</v>
      </c>
      <c r="X345" s="233">
        <f t="shared" si="10"/>
        <v>16553</v>
      </c>
      <c r="Y345" s="233">
        <f t="shared" si="10"/>
        <v>16651</v>
      </c>
      <c r="Z345" s="233">
        <f t="shared" si="10"/>
        <v>16810</v>
      </c>
      <c r="AA345" s="233">
        <f t="shared" si="10"/>
        <v>16941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</row>
    <row r="346" spans="1:240" x14ac:dyDescent="0.2">
      <c r="A346"/>
      <c r="B346"/>
      <c r="C346" s="16"/>
      <c r="D346" s="303" t="s">
        <v>454</v>
      </c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</row>
    <row r="347" spans="1:240" x14ac:dyDescent="0.2">
      <c r="A347"/>
      <c r="B347"/>
      <c r="C347" s="16"/>
      <c r="D347" s="303" t="s">
        <v>455</v>
      </c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</row>
    <row r="348" spans="1:24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</row>
    <row r="349" spans="1:240" ht="14.65" customHeight="1" x14ac:dyDescent="0.2">
      <c r="B349"/>
      <c r="C349"/>
      <c r="D349" s="345" t="s">
        <v>456</v>
      </c>
      <c r="E349" s="345"/>
      <c r="F349" s="345"/>
      <c r="G349" s="345"/>
      <c r="H349" s="346" t="s">
        <v>457</v>
      </c>
      <c r="I349" s="346"/>
      <c r="J349" s="346"/>
      <c r="K349" s="346"/>
      <c r="L349" s="346" t="s">
        <v>458</v>
      </c>
      <c r="M349" s="346"/>
      <c r="N349" s="346"/>
      <c r="O349" s="346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</row>
    <row r="350" spans="1:240" ht="25.5" customHeight="1" x14ac:dyDescent="0.2">
      <c r="B350"/>
      <c r="C350"/>
      <c r="D350" s="345"/>
      <c r="E350" s="345"/>
      <c r="F350" s="345"/>
      <c r="G350" s="345"/>
      <c r="H350" s="347" t="s">
        <v>459</v>
      </c>
      <c r="I350" s="347"/>
      <c r="J350" s="347"/>
      <c r="K350" s="347"/>
      <c r="L350" s="348" t="s">
        <v>458</v>
      </c>
      <c r="M350" s="348"/>
      <c r="N350" s="348"/>
      <c r="O350" s="348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</row>
    <row r="351" spans="1:240" ht="14.65" customHeight="1" x14ac:dyDescent="0.2">
      <c r="D351" s="349" t="s">
        <v>460</v>
      </c>
      <c r="E351" s="350" t="s">
        <v>443</v>
      </c>
      <c r="F351" s="350"/>
      <c r="G351" s="350"/>
      <c r="H351" s="351">
        <v>11</v>
      </c>
      <c r="I351" s="351"/>
      <c r="J351" s="351"/>
      <c r="K351" s="351"/>
      <c r="L351" s="352">
        <v>13.6</v>
      </c>
      <c r="M351" s="352"/>
      <c r="N351" s="352"/>
      <c r="O351" s="352"/>
      <c r="P351" s="353"/>
      <c r="Q351" s="353"/>
      <c r="R351" s="353"/>
      <c r="S351" s="353"/>
    </row>
    <row r="352" spans="1:240" x14ac:dyDescent="0.2">
      <c r="D352" s="349"/>
      <c r="E352" s="350" t="s">
        <v>444</v>
      </c>
      <c r="F352" s="350"/>
      <c r="G352" s="350"/>
      <c r="H352" s="351">
        <v>7.5</v>
      </c>
      <c r="I352" s="351"/>
      <c r="J352" s="351"/>
      <c r="K352" s="351"/>
      <c r="L352" s="352">
        <v>7.7</v>
      </c>
      <c r="M352" s="352"/>
      <c r="N352" s="352"/>
      <c r="O352" s="352"/>
      <c r="P352" s="353"/>
      <c r="Q352" s="353"/>
      <c r="R352" s="353"/>
      <c r="S352" s="353"/>
    </row>
    <row r="353" spans="4:19" x14ac:dyDescent="0.2">
      <c r="D353" s="349"/>
      <c r="E353" s="350" t="s">
        <v>445</v>
      </c>
      <c r="F353" s="350"/>
      <c r="G353" s="350"/>
      <c r="H353" s="351">
        <v>9.3000000000000007</v>
      </c>
      <c r="I353" s="351"/>
      <c r="J353" s="351"/>
      <c r="K353" s="351"/>
      <c r="L353" s="352">
        <v>36</v>
      </c>
      <c r="M353" s="352"/>
      <c r="N353" s="352"/>
      <c r="O353" s="352"/>
      <c r="P353" s="353"/>
      <c r="Q353" s="353"/>
      <c r="R353" s="353"/>
      <c r="S353" s="353"/>
    </row>
    <row r="354" spans="4:19" x14ac:dyDescent="0.2">
      <c r="D354" s="349"/>
      <c r="E354" s="350" t="s">
        <v>446</v>
      </c>
      <c r="F354" s="350"/>
      <c r="G354" s="350"/>
      <c r="H354" s="351">
        <v>4.0999999999999996</v>
      </c>
      <c r="I354" s="351"/>
      <c r="J354" s="351"/>
      <c r="K354" s="351"/>
      <c r="L354" s="352">
        <v>8.1999999999999993</v>
      </c>
      <c r="M354" s="352"/>
      <c r="N354" s="352"/>
      <c r="O354" s="352"/>
      <c r="P354" s="353"/>
      <c r="Q354" s="353"/>
      <c r="R354" s="353"/>
      <c r="S354" s="353"/>
    </row>
    <row r="355" spans="4:19" ht="14.65" customHeight="1" x14ac:dyDescent="0.2">
      <c r="D355" s="354" t="s">
        <v>461</v>
      </c>
      <c r="E355" s="350" t="s">
        <v>443</v>
      </c>
      <c r="F355" s="350"/>
      <c r="G355" s="350"/>
      <c r="H355" s="351">
        <v>9.6</v>
      </c>
      <c r="I355" s="351"/>
      <c r="J355" s="351"/>
      <c r="K355" s="351"/>
      <c r="L355" s="352">
        <v>11.4</v>
      </c>
      <c r="M355" s="352"/>
      <c r="N355" s="352"/>
      <c r="O355" s="352"/>
      <c r="P355" s="353"/>
      <c r="Q355" s="353"/>
      <c r="R355" s="353"/>
      <c r="S355" s="353"/>
    </row>
    <row r="356" spans="4:19" x14ac:dyDescent="0.2">
      <c r="D356" s="354"/>
      <c r="E356" s="350" t="s">
        <v>444</v>
      </c>
      <c r="F356" s="350"/>
      <c r="G356" s="350"/>
      <c r="H356" s="351">
        <v>5.9</v>
      </c>
      <c r="I356" s="351"/>
      <c r="J356" s="351"/>
      <c r="K356" s="351"/>
      <c r="L356" s="352">
        <v>7.5</v>
      </c>
      <c r="M356" s="352"/>
      <c r="N356" s="352"/>
      <c r="O356" s="352"/>
      <c r="P356" s="353"/>
      <c r="Q356" s="353"/>
      <c r="R356" s="353"/>
      <c r="S356" s="353"/>
    </row>
    <row r="357" spans="4:19" x14ac:dyDescent="0.2">
      <c r="D357" s="354"/>
      <c r="E357" s="350" t="s">
        <v>445</v>
      </c>
      <c r="F357" s="350"/>
      <c r="G357" s="350"/>
      <c r="H357" s="351">
        <v>1.8</v>
      </c>
      <c r="I357" s="351"/>
      <c r="J357" s="351"/>
      <c r="K357" s="351"/>
      <c r="L357" s="352">
        <v>20</v>
      </c>
      <c r="M357" s="352"/>
      <c r="N357" s="352"/>
      <c r="O357" s="352"/>
      <c r="P357" s="353"/>
      <c r="Q357" s="353"/>
      <c r="R357" s="353"/>
      <c r="S357" s="353"/>
    </row>
    <row r="358" spans="4:19" x14ac:dyDescent="0.2">
      <c r="D358" s="354"/>
      <c r="E358" s="355" t="s">
        <v>446</v>
      </c>
      <c r="F358" s="355"/>
      <c r="G358" s="355"/>
      <c r="H358" s="356" t="s">
        <v>462</v>
      </c>
      <c r="I358" s="356"/>
      <c r="J358" s="356"/>
      <c r="K358" s="356"/>
      <c r="L358" s="356" t="s">
        <v>462</v>
      </c>
      <c r="M358" s="356"/>
      <c r="N358" s="356"/>
      <c r="O358" s="356"/>
      <c r="P358" s="353"/>
      <c r="Q358" s="353"/>
      <c r="R358" s="353"/>
      <c r="S358" s="353"/>
    </row>
    <row r="359" spans="4:19" x14ac:dyDescent="0.2">
      <c r="D359" s="15" t="s">
        <v>463</v>
      </c>
    </row>
    <row r="362" spans="4:19" ht="39" customHeight="1" x14ac:dyDescent="0.2">
      <c r="E362" s="358" t="s">
        <v>467</v>
      </c>
      <c r="F362" s="358"/>
      <c r="G362" s="358"/>
      <c r="H362" s="358"/>
      <c r="I362" s="358"/>
    </row>
    <row r="363" spans="4:19" x14ac:dyDescent="0.2">
      <c r="E363" s="359" t="s">
        <v>468</v>
      </c>
      <c r="F363" s="359"/>
      <c r="G363" s="359"/>
      <c r="H363" s="234" t="s">
        <v>439</v>
      </c>
      <c r="I363" s="234" t="s">
        <v>440</v>
      </c>
    </row>
    <row r="364" spans="4:19" x14ac:dyDescent="0.2">
      <c r="E364" s="360" t="s">
        <v>469</v>
      </c>
      <c r="F364" s="360"/>
      <c r="G364" s="360"/>
      <c r="H364" s="235">
        <v>8138</v>
      </c>
      <c r="I364" s="236">
        <f>H364/H372</f>
        <v>0.6279320987654321</v>
      </c>
    </row>
    <row r="365" spans="4:19" x14ac:dyDescent="0.2">
      <c r="E365" s="360" t="s">
        <v>470</v>
      </c>
      <c r="F365" s="360"/>
      <c r="G365" s="360"/>
      <c r="H365" s="235">
        <v>1771</v>
      </c>
      <c r="I365" s="236">
        <f>H365/H372</f>
        <v>0.13665123456790124</v>
      </c>
    </row>
    <row r="366" spans="4:19" x14ac:dyDescent="0.2">
      <c r="E366" s="360" t="s">
        <v>471</v>
      </c>
      <c r="F366" s="360"/>
      <c r="G366" s="360"/>
      <c r="H366" s="235">
        <v>1016</v>
      </c>
      <c r="I366" s="236">
        <f>H366/H372</f>
        <v>7.8395061728395068E-2</v>
      </c>
    </row>
    <row r="367" spans="4:19" x14ac:dyDescent="0.2">
      <c r="E367" s="360" t="s">
        <v>472</v>
      </c>
      <c r="F367" s="360"/>
      <c r="G367" s="360"/>
      <c r="H367" s="235">
        <v>768</v>
      </c>
      <c r="I367" s="236">
        <f>H367/H372</f>
        <v>5.9259259259259262E-2</v>
      </c>
    </row>
    <row r="368" spans="4:19" x14ac:dyDescent="0.2">
      <c r="E368" s="360" t="s">
        <v>473</v>
      </c>
      <c r="F368" s="360"/>
      <c r="G368" s="360"/>
      <c r="H368" s="235">
        <v>685</v>
      </c>
      <c r="I368" s="236">
        <f>H368/H372</f>
        <v>5.2854938271604937E-2</v>
      </c>
    </row>
    <row r="369" spans="5:14" x14ac:dyDescent="0.2">
      <c r="E369" s="360" t="s">
        <v>474</v>
      </c>
      <c r="F369" s="360"/>
      <c r="G369" s="360"/>
      <c r="H369" s="235">
        <v>582</v>
      </c>
      <c r="I369" s="236">
        <f>H369/H372</f>
        <v>4.490740740740741E-2</v>
      </c>
    </row>
    <row r="370" spans="5:14" x14ac:dyDescent="0.2">
      <c r="E370" s="360" t="s">
        <v>475</v>
      </c>
      <c r="F370" s="360"/>
      <c r="G370" s="360"/>
      <c r="H370" s="235">
        <v>0</v>
      </c>
      <c r="I370" s="236">
        <f>H370/H372</f>
        <v>0</v>
      </c>
    </row>
    <row r="371" spans="5:14" x14ac:dyDescent="0.2">
      <c r="E371" s="360" t="s">
        <v>476</v>
      </c>
      <c r="F371" s="360"/>
      <c r="G371" s="360"/>
      <c r="H371" s="235">
        <v>0</v>
      </c>
      <c r="I371" s="236">
        <f>H371/H372</f>
        <v>0</v>
      </c>
    </row>
    <row r="372" spans="5:14" x14ac:dyDescent="0.2">
      <c r="E372" s="359" t="s">
        <v>401</v>
      </c>
      <c r="F372" s="359"/>
      <c r="G372" s="359"/>
      <c r="H372" s="237">
        <f>SUM(H364:H371)</f>
        <v>12960</v>
      </c>
      <c r="I372" s="238">
        <f>SUM(I364:I371)</f>
        <v>1</v>
      </c>
    </row>
    <row r="373" spans="5:14" x14ac:dyDescent="0.2">
      <c r="E373" s="239" t="s">
        <v>477</v>
      </c>
      <c r="F373" s="239"/>
      <c r="G373" s="239"/>
      <c r="H373" s="240"/>
      <c r="I373" s="241"/>
      <c r="J373" s="241"/>
      <c r="K373" s="241"/>
      <c r="L373" s="241"/>
      <c r="M373" s="241"/>
      <c r="N373" s="241"/>
    </row>
    <row r="374" spans="5:14" x14ac:dyDescent="0.2">
      <c r="E374" s="239" t="s">
        <v>478</v>
      </c>
      <c r="F374" s="239"/>
      <c r="G374" s="239"/>
      <c r="H374" s="240"/>
      <c r="I374" s="241"/>
      <c r="J374" s="241"/>
      <c r="K374" s="241"/>
      <c r="L374" s="241"/>
      <c r="M374" s="241"/>
      <c r="N374" s="241"/>
    </row>
    <row r="375" spans="5:14" x14ac:dyDescent="0.2">
      <c r="E375" s="239" t="s">
        <v>482</v>
      </c>
      <c r="F375" s="239"/>
      <c r="G375" s="239"/>
      <c r="H375" s="240"/>
      <c r="I375" s="241"/>
      <c r="J375" s="241"/>
      <c r="K375" s="241"/>
      <c r="L375" s="241"/>
      <c r="M375" s="241"/>
      <c r="N375" s="241"/>
    </row>
  </sheetData>
  <mergeCells count="266">
    <mergeCell ref="E371:G371"/>
    <mergeCell ref="E372:G372"/>
    <mergeCell ref="E362:I362"/>
    <mergeCell ref="E363:G363"/>
    <mergeCell ref="E364:G364"/>
    <mergeCell ref="E365:G365"/>
    <mergeCell ref="E366:G366"/>
    <mergeCell ref="E367:G367"/>
    <mergeCell ref="E368:G368"/>
    <mergeCell ref="E369:G369"/>
    <mergeCell ref="E370:G370"/>
    <mergeCell ref="P354:S354"/>
    <mergeCell ref="D355:D358"/>
    <mergeCell ref="E355:G355"/>
    <mergeCell ref="H355:K355"/>
    <mergeCell ref="L355:O355"/>
    <mergeCell ref="P355:S355"/>
    <mergeCell ref="E356:G356"/>
    <mergeCell ref="H356:K356"/>
    <mergeCell ref="L356:O356"/>
    <mergeCell ref="P356:S356"/>
    <mergeCell ref="E357:G357"/>
    <mergeCell ref="H357:K357"/>
    <mergeCell ref="L357:O357"/>
    <mergeCell ref="P357:S357"/>
    <mergeCell ref="E358:G358"/>
    <mergeCell ref="H358:K358"/>
    <mergeCell ref="L358:O358"/>
    <mergeCell ref="P358:S358"/>
    <mergeCell ref="C339:P339"/>
    <mergeCell ref="D341:AA341"/>
    <mergeCell ref="D346:Z346"/>
    <mergeCell ref="D347:Z347"/>
    <mergeCell ref="D349:G350"/>
    <mergeCell ref="H349:O349"/>
    <mergeCell ref="H350:K350"/>
    <mergeCell ref="L350:O350"/>
    <mergeCell ref="D351:D354"/>
    <mergeCell ref="E351:G351"/>
    <mergeCell ref="H351:K351"/>
    <mergeCell ref="L351:O351"/>
    <mergeCell ref="P351:S351"/>
    <mergeCell ref="E352:G352"/>
    <mergeCell ref="H352:K352"/>
    <mergeCell ref="L352:O352"/>
    <mergeCell ref="P352:S352"/>
    <mergeCell ref="E353:G353"/>
    <mergeCell ref="H353:K353"/>
    <mergeCell ref="L353:O353"/>
    <mergeCell ref="P353:S353"/>
    <mergeCell ref="E354:G354"/>
    <mergeCell ref="H354:K354"/>
    <mergeCell ref="L354:O354"/>
    <mergeCell ref="C338:G338"/>
    <mergeCell ref="H338:I338"/>
    <mergeCell ref="J338:K338"/>
    <mergeCell ref="L338:M338"/>
    <mergeCell ref="N338:O338"/>
    <mergeCell ref="P338:Q338"/>
    <mergeCell ref="R338:S338"/>
    <mergeCell ref="T338:U338"/>
    <mergeCell ref="V338:W338"/>
    <mergeCell ref="T336:U336"/>
    <mergeCell ref="V336:W336"/>
    <mergeCell ref="D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T333:U333"/>
    <mergeCell ref="V333:W333"/>
    <mergeCell ref="C332:C337"/>
    <mergeCell ref="D332:D336"/>
    <mergeCell ref="E332:G332"/>
    <mergeCell ref="H332:I332"/>
    <mergeCell ref="J332:K332"/>
    <mergeCell ref="L332:M332"/>
    <mergeCell ref="N332:O332"/>
    <mergeCell ref="P332:Q332"/>
    <mergeCell ref="R332:S332"/>
    <mergeCell ref="E334:G334"/>
    <mergeCell ref="H334:I334"/>
    <mergeCell ref="J334:K334"/>
    <mergeCell ref="L334:M334"/>
    <mergeCell ref="N334:O334"/>
    <mergeCell ref="P334:Q334"/>
    <mergeCell ref="R334:S334"/>
    <mergeCell ref="E336:G336"/>
    <mergeCell ref="H336:I336"/>
    <mergeCell ref="J336:K336"/>
    <mergeCell ref="L336:M336"/>
    <mergeCell ref="N336:O336"/>
    <mergeCell ref="P336:Q336"/>
    <mergeCell ref="R336:S336"/>
    <mergeCell ref="D316:M316"/>
    <mergeCell ref="D317:D318"/>
    <mergeCell ref="E317:G317"/>
    <mergeCell ref="H317:J317"/>
    <mergeCell ref="K317:M317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N331:O331"/>
    <mergeCell ref="P331:Q331"/>
    <mergeCell ref="R331:S331"/>
    <mergeCell ref="T331:U331"/>
    <mergeCell ref="V331:W331"/>
    <mergeCell ref="H305:I305"/>
    <mergeCell ref="H307:I307"/>
    <mergeCell ref="H308:I308"/>
    <mergeCell ref="H309:I309"/>
    <mergeCell ref="H310:I310"/>
    <mergeCell ref="H311:I311"/>
    <mergeCell ref="H312:I312"/>
    <mergeCell ref="A314:N314"/>
    <mergeCell ref="A315:K315"/>
    <mergeCell ref="C288:C291"/>
    <mergeCell ref="C292:C295"/>
    <mergeCell ref="C296:D296"/>
    <mergeCell ref="H300:I300"/>
    <mergeCell ref="H301:I301"/>
    <mergeCell ref="M301:N301"/>
    <mergeCell ref="H302:I302"/>
    <mergeCell ref="H303:I303"/>
    <mergeCell ref="H304:I304"/>
    <mergeCell ref="A265:D265"/>
    <mergeCell ref="A266:D266"/>
    <mergeCell ref="A267:D267"/>
    <mergeCell ref="A268:D268"/>
    <mergeCell ref="A269:D269"/>
    <mergeCell ref="C271:AA274"/>
    <mergeCell ref="C276:C279"/>
    <mergeCell ref="C280:C283"/>
    <mergeCell ref="C284:C287"/>
    <mergeCell ref="A253:D253"/>
    <mergeCell ref="A254:D254"/>
    <mergeCell ref="A255:D255"/>
    <mergeCell ref="A256:D256"/>
    <mergeCell ref="A257:D257"/>
    <mergeCell ref="A258:N258"/>
    <mergeCell ref="A260:L260"/>
    <mergeCell ref="A261:D264"/>
    <mergeCell ref="E261:L262"/>
    <mergeCell ref="E263:H263"/>
    <mergeCell ref="I263:L263"/>
    <mergeCell ref="A240:D240"/>
    <mergeCell ref="A241:D241"/>
    <mergeCell ref="A242:N242"/>
    <mergeCell ref="A244:X244"/>
    <mergeCell ref="A245:X245"/>
    <mergeCell ref="A246:X246"/>
    <mergeCell ref="A247:X247"/>
    <mergeCell ref="A248:X248"/>
    <mergeCell ref="A249:D252"/>
    <mergeCell ref="E249:T249"/>
    <mergeCell ref="U249:X249"/>
    <mergeCell ref="E250:L250"/>
    <mergeCell ref="M250:T250"/>
    <mergeCell ref="U250:V251"/>
    <mergeCell ref="W250:X251"/>
    <mergeCell ref="E251:H251"/>
    <mergeCell ref="I251:L251"/>
    <mergeCell ref="M251:P251"/>
    <mergeCell ref="Q251:T251"/>
    <mergeCell ref="A179:D179"/>
    <mergeCell ref="A180:A239"/>
    <mergeCell ref="B180:B185"/>
    <mergeCell ref="C184:C185"/>
    <mergeCell ref="B186:B206"/>
    <mergeCell ref="C186:C193"/>
    <mergeCell ref="C199:C200"/>
    <mergeCell ref="B207:B214"/>
    <mergeCell ref="C213:C214"/>
    <mergeCell ref="B215:B230"/>
    <mergeCell ref="C223:C224"/>
    <mergeCell ref="B231:B239"/>
    <mergeCell ref="C231:C234"/>
    <mergeCell ref="A135:D135"/>
    <mergeCell ref="A136:A178"/>
    <mergeCell ref="B136:B144"/>
    <mergeCell ref="C136:C137"/>
    <mergeCell ref="B145:B148"/>
    <mergeCell ref="C145:C148"/>
    <mergeCell ref="B149:B155"/>
    <mergeCell ref="C154:C155"/>
    <mergeCell ref="B156:B167"/>
    <mergeCell ref="C161:C162"/>
    <mergeCell ref="B168:B178"/>
    <mergeCell ref="C169:C174"/>
    <mergeCell ref="A81:D81"/>
    <mergeCell ref="A82:A134"/>
    <mergeCell ref="B82:B88"/>
    <mergeCell ref="C82:C84"/>
    <mergeCell ref="B89:B99"/>
    <mergeCell ref="C96:C98"/>
    <mergeCell ref="B100:B104"/>
    <mergeCell ref="C103:C104"/>
    <mergeCell ref="B105:B125"/>
    <mergeCell ref="C106:C111"/>
    <mergeCell ref="C116:C118"/>
    <mergeCell ref="B126:B134"/>
    <mergeCell ref="A10:A80"/>
    <mergeCell ref="B10:B12"/>
    <mergeCell ref="B13:B48"/>
    <mergeCell ref="C13:C28"/>
    <mergeCell ref="C31:C34"/>
    <mergeCell ref="C47:C48"/>
    <mergeCell ref="B49:B59"/>
    <mergeCell ref="C49:C54"/>
    <mergeCell ref="B60:B64"/>
    <mergeCell ref="B65:B71"/>
    <mergeCell ref="C65:C67"/>
    <mergeCell ref="B72:B77"/>
    <mergeCell ref="C72:C73"/>
    <mergeCell ref="B78:B80"/>
    <mergeCell ref="C79:C80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  <mergeCell ref="U6:X6"/>
    <mergeCell ref="E7:L7"/>
    <mergeCell ref="M7:T7"/>
    <mergeCell ref="U7:V8"/>
    <mergeCell ref="W7:X8"/>
    <mergeCell ref="E8:H8"/>
    <mergeCell ref="I8:L8"/>
    <mergeCell ref="M8:P8"/>
    <mergeCell ref="Q8:T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2813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30</vt:i4>
      </vt:variant>
    </vt:vector>
  </HeadingPairs>
  <TitlesOfParts>
    <vt:vector size="30" baseType="lpstr">
      <vt:lpstr>01 set</vt:lpstr>
      <vt:lpstr>02 set</vt:lpstr>
      <vt:lpstr>03 set</vt:lpstr>
      <vt:lpstr>04 ago</vt:lpstr>
      <vt:lpstr>05 ago</vt:lpstr>
      <vt:lpstr>06 ago</vt:lpstr>
      <vt:lpstr>07 set</vt:lpstr>
      <vt:lpstr>08 set</vt:lpstr>
      <vt:lpstr>09 set</vt:lpstr>
      <vt:lpstr>10 set</vt:lpstr>
      <vt:lpstr>11 set</vt:lpstr>
      <vt:lpstr>12 set</vt:lpstr>
      <vt:lpstr>13 set</vt:lpstr>
      <vt:lpstr>14 set</vt:lpstr>
      <vt:lpstr>15 set</vt:lpstr>
      <vt:lpstr>16 set</vt:lpstr>
      <vt:lpstr>17 set</vt:lpstr>
      <vt:lpstr>18 set</vt:lpstr>
      <vt:lpstr>19 set</vt:lpstr>
      <vt:lpstr>20 set</vt:lpstr>
      <vt:lpstr>21 set</vt:lpstr>
      <vt:lpstr>22 set</vt:lpstr>
      <vt:lpstr>23 set</vt:lpstr>
      <vt:lpstr>24 set</vt:lpstr>
      <vt:lpstr>25 set</vt:lpstr>
      <vt:lpstr>26 set</vt:lpstr>
      <vt:lpstr>27 set</vt:lpstr>
      <vt:lpstr>28 set</vt:lpstr>
      <vt:lpstr>29 set</vt:lpstr>
      <vt:lpstr>30 set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Eron Dias</cp:lastModifiedBy>
  <cp:revision>281</cp:revision>
  <cp:lastPrinted>2020-09-10T16:43:22Z</cp:lastPrinted>
  <dcterms:created xsi:type="dcterms:W3CDTF">2020-09-01T10:47:16Z</dcterms:created>
  <dcterms:modified xsi:type="dcterms:W3CDTF">2020-09-30T19:40:22Z</dcterms:modified>
  <dc:language>pt-BR</dc:language>
</cp:coreProperties>
</file>